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6C3EA760-C9A3-49D2-B556-FEC0B645F5DC}" xr6:coauthVersionLast="47" xr6:coauthVersionMax="47" xr10:uidLastSave="{00000000-0000-0000-0000-000000000000}"/>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Punjab" sheetId="72" r:id="rId20"/>
    <sheet name="Sheet8" sheetId="73" state="hidden" r:id="rId21"/>
    <sheet name="Erection -Jammu" sheetId="69"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21" hidden="1">'Erection -Jammu'!$A$6:$N$21</definedName>
    <definedName name="_xlnm._FilterDatabase" localSheetId="19"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8" hidden="1">'Foundation -JS Line- Punjab'!$A$6:$Q$124</definedName>
    <definedName name="_xlnm._FilterDatabase" localSheetId="15" hidden="1">'Foundation JS-Line -Jammu'!$A$6:$T$68</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7"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49" l="1"/>
  <c r="A35" i="49"/>
  <c r="A22" i="69"/>
  <c r="A13" i="72"/>
  <c r="A40" i="60"/>
  <c r="A12" i="72"/>
  <c r="A11" i="72"/>
  <c r="A70" i="15"/>
  <c r="A69" i="15"/>
  <c r="A39" i="60"/>
  <c r="E34" i="49"/>
  <c r="A10" i="72"/>
  <c r="A34" i="49"/>
  <c r="A38" i="60" l="1"/>
  <c r="A37" i="60"/>
  <c r="A9" i="72"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J9" i="42" l="1"/>
  <c r="E33" i="49"/>
  <c r="A33" i="49"/>
  <c r="A36" i="60"/>
  <c r="G30" i="52"/>
  <c r="L7" i="66"/>
  <c r="F7" i="66"/>
  <c r="A35" i="60"/>
  <c r="A34" i="60"/>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15" i="69" s="1"/>
  <c r="A16" i="69" s="1"/>
  <c r="A17" i="69" s="1"/>
  <c r="A18" i="69" s="1"/>
  <c r="A19" i="69" s="1"/>
  <c r="A20" i="69" s="1"/>
  <c r="A21"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<sst xmlns="http://schemas.openxmlformats.org/spreadsheetml/2006/main" count="18607" uniqueCount="3387">
  <si>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</si>
  <si>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</si>
  <si>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</si>
  <si>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</si>
  <si>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</si>
  <si>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</si>
  <si>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</si>
  <si>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</si>
  <si>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</si>
  <si>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</si>
  <si>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</si>
  <si>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</si>
  <si>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</si>
  <si>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</si>
  <si>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</si>
  <si>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</si>
  <si>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</si>
  <si>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</si>
  <si>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</si>
  <si>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</si>
  <si>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</si>
  <si>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</si>
  <si>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</si>
  <si>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</si>
  <si>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</si>
  <si>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</si>
  <si>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</si>
  <si>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</si>
  <si>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</si>
  <si>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</si>
  <si>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</si>
  <si>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</si>
  <si>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</si>
  <si>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</si>
  <si>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</si>
  <si>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</si>
  <si>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</si>
  <si>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</si>
  <si>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</si>
  <si>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</si>
  <si>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</si>
  <si>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</si>
  <si>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</si>
  <si>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</si>
  <si>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</si>
  <si>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</si>
  <si>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</si>
  <si>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</si>
  <si>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</si>
  <si>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</si>
  <si>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</si>
  <si>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</si>
  <si>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</si>
  <si>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</si>
  <si>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</si>
  <si>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</si>
  <si>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</si>
  <si>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</si>
  <si>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</si>
  <si>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</si>
  <si>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</si>
  <si>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</si>
  <si>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</si>
  <si>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</si>
  <si>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</si>
  <si>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</si>
  <si>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</si>
  <si>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</si>
  <si>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</si>
  <si>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</si>
  <si>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</si>
  <si>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</si>
  <si>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</si>
  <si>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</si>
  <si>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</si>
  <si>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</si>
  <si>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</si>
  <si>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</si>
  <si>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</si>
  <si>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</si>
  <si>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</si>
  <si>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</si>
  <si>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</si>
  <si>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</si>
  <si>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</si>
  <si>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</si>
  <si>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</si>
  <si>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</si>
  <si>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</si>
  <si>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</si>
  <si>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</si>
  <si>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</si>
  <si>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</si>
  <si>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</si>
  <si>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</si>
  <si>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</si>
  <si>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</si>
  <si>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</si>
  <si>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</si>
  <si>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</si>
  <si>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</si>
  <si>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</si>
  <si>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</si>
  <si>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</si>
  <si>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</si>
  <si>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</si>
  <si>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</si>
  <si>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</si>
  <si>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</si>
  <si>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</si>
  <si>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</si>
  <si>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</si>
  <si>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</si>
  <si>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</si>
  <si>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</si>
  <si>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</si>
  <si>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</si>
  <si>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</si>
  <si>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</si>
  <si>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</si>
  <si>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</si>
  <si>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</si>
  <si>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</si>
  <si>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</si>
  <si>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</si>
  <si>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</si>
  <si>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</si>
  <si>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</si>
  <si>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</si>
  <si>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</si>
  <si>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</si>
  <si>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</si>
  <si>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</si>
  <si>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</si>
  <si>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</si>
  <si>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</si>
  <si>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</si>
  <si>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</si>
  <si>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</si>
  <si>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</si>
  <si>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</si>
  <si>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</si>
  <si>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</si>
  <si>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</si>
  <si>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</si>
  <si>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</si>
  <si>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</si>
  <si>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</si>
  <si>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</si>
  <si>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</si>
  <si>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</si>
  <si>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</si>
  <si>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</si>
  <si>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</si>
  <si>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</si>
  <si>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</si>
  <si>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</si>
  <si>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</si>
  <si>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</si>
  <si>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</si>
  <si>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</si>
  <si>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</si>
  <si>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</si>
  <si>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</si>
  <si>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</si>
  <si>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</si>
  <si>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</si>
  <si>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</si>
  <si>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</si>
  <si>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</si>
  <si>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</si>
  <si>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</si>
  <si>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</si>
  <si>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</si>
  <si>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</si>
  <si>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</si>
  <si>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</si>
  <si>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</si>
  <si>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</si>
  <si>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</si>
  <si>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</si>
  <si>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</si>
  <si>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</si>
  <si>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</si>
  <si>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</si>
  <si>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</si>
  <si>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</si>
  <si>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</si>
  <si>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</si>
  <si>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</si>
  <si>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</si>
  <si>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</si>
  <si>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</si>
  <si>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</si>
  <si>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</si>
  <si>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</si>
  <si>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</si>
  <si>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</si>
  <si>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</si>
  <si>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</si>
  <si>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</si>
  <si>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</si>
  <si>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</si>
  <si>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</si>
  <si>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</si>
  <si>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</si>
  <si>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</si>
  <si>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</si>
  <si>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</si>
  <si>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</si>
  <si>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</si>
  <si>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</si>
  <si>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</si>
  <si>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</si>
  <si>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</si>
  <si>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</si>
  <si>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</si>
  <si>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</si>
  <si>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</si>
  <si>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</si>
  <si>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</si>
  <si>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</si>
  <si>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</si>
  <si>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</si>
  <si>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</si>
  <si>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</si>
  <si>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</si>
  <si>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</si>
  <si>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</si>
  <si>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</si>
  <si>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</si>
  <si>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</si>
  <si>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</si>
  <si>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</si>
  <si>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</si>
  <si>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</si>
  <si>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</si>
  <si>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</si>
  <si>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</si>
  <si>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</si>
  <si>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</si>
  <si>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</si>
  <si>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</si>
  <si>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</si>
  <si>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</si>
  <si>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</si>
  <si>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</si>
  <si>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</si>
  <si>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</si>
  <si>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</si>
  <si>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</si>
  <si>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</si>
  <si>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</si>
  <si>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</si>
  <si>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</si>
  <si>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</si>
  <si>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</si>
  <si>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</si>
  <si>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</si>
  <si>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</si>
  <si>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</si>
  <si>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</si>
  <si>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</si>
  <si>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</si>
  <si>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</si>
  <si>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</si>
  <si>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</si>
  <si>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</si>
  <si>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</si>
  <si>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</si>
  <si>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</si>
  <si>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</si>
  <si>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</si>
  <si>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</si>
  <si>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</si>
  <si>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</si>
  <si>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</si>
  <si>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</si>
  <si>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</si>
  <si>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</si>
  <si>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</si>
  <si>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</si>
  <si>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</si>
  <si>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</si>
  <si>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</si>
  <si>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</si>
  <si>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</si>
  <si>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</si>
  <si>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</si>
  <si>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</si>
  <si>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</si>
  <si>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</si>
  <si>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</si>
  <si>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</si>
  <si>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</si>
  <si>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</si>
  <si>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</si>
  <si>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</si>
  <si>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</si>
  <si>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</si>
  <si>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</si>
  <si>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</si>
  <si>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</si>
  <si>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</si>
  <si>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</si>
  <si>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</si>
  <si>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</si>
  <si>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</si>
  <si>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</si>
  <si>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</si>
  <si>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</si>
  <si>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</si>
  <si>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</si>
  <si>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</si>
  <si>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</si>
  <si>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</si>
  <si>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</si>
  <si>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</si>
  <si>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</si>
  <si>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</si>
  <si>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</si>
  <si>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</si>
  <si>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</si>
  <si>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</si>
  <si>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</si>
  <si>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</si>
  <si>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</si>
  <si>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</si>
  <si>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</si>
  <si>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</si>
  <si>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</si>
  <si>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</si>
  <si>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</si>
  <si>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</si>
  <si>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</si>
  <si>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</si>
  <si>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</si>
  <si>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</si>
  <si>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</si>
  <si>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</si>
  <si>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</si>
  <si>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</si>
  <si>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</si>
  <si>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</si>
  <si>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</si>
  <si>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</si>
  <si>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</si>
  <si>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</si>
  <si>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</si>
  <si>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</si>
  <si>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</si>
  <si>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</si>
  <si>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</si>
  <si>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</si>
  <si>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</si>
  <si>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</si>
  <si>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</si>
  <si>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</si>
  <si>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</si>
  <si>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</si>
  <si>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</si>
  <si>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</si>
  <si>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</si>
  <si>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</si>
  <si>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</si>
  <si>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</si>
  <si>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</si>
  <si>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</si>
  <si>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</si>
  <si>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</si>
  <si>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</si>
  <si>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</si>
  <si>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</si>
  <si>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</si>
  <si>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</si>
  <si>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</si>
  <si>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</si>
  <si>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</si>
  <si>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</si>
  <si>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</si>
  <si>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</si>
  <si>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</si>
  <si>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</si>
  <si>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</si>
  <si>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</si>
  <si>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</si>
  <si>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</si>
  <si>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</si>
  <si>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</si>
  <si>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</si>
  <si>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</si>
  <si>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</si>
  <si>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</si>
  <si>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</si>
  <si>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</si>
  <si>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</si>
  <si>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</si>
  <si>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</si>
  <si>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</si>
  <si>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</si>
  <si>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</si>
  <si>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</si>
  <si>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</si>
  <si>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</si>
  <si>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</si>
  <si>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</si>
  <si>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</si>
  <si>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</si>
  <si>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</si>
  <si>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</si>
  <si>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</si>
  <si>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</si>
  <si>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</si>
  <si>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</si>
  <si>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</si>
  <si>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</si>
  <si>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</si>
  <si>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</si>
  <si>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</si>
  <si>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</si>
  <si>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</si>
  <si>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</si>
  <si>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</si>
  <si>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</si>
  <si>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</si>
  <si>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</si>
  <si>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</si>
  <si>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</si>
  <si>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</si>
  <si>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</si>
  <si>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</si>
  <si>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</si>
  <si>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</si>
  <si>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</si>
  <si>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</si>
  <si>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</si>
  <si>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</si>
  <si>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</si>
  <si>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</si>
  <si>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</si>
  <si>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</si>
  <si>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</si>
  <si>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</si>
  <si>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</si>
  <si>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</si>
  <si>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</si>
  <si>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</si>
  <si>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</si>
  <si>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</si>
  <si>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</si>
  <si>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</si>
  <si>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</si>
  <si>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</si>
  <si>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</si>
  <si>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</si>
  <si>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</si>
  <si>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</si>
  <si>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</si>
  <si>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</si>
  <si>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</si>
  <si>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</si>
  <si>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</si>
  <si>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</si>
  <si>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</si>
  <si>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</si>
  <si>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</si>
  <si>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</si>
  <si>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</si>
  <si>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</si>
  <si>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</si>
  <si>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</si>
  <si>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</si>
  <si>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</si>
  <si>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</si>
  <si>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</si>
  <si>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</si>
  <si>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</si>
  <si>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</si>
  <si>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</si>
  <si>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</si>
  <si>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</si>
  <si>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</si>
  <si>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</si>
  <si>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</si>
  <si>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</si>
  <si>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</si>
  <si>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</si>
  <si>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</si>
  <si>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</si>
  <si>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</si>
  <si>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</si>
  <si>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</si>
  <si>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</si>
  <si>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</si>
  <si>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</si>
  <si>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</si>
  <si>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</si>
  <si>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</si>
  <si>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</si>
  <si>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</si>
  <si>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</si>
  <si>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</si>
  <si>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</si>
  <si>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</si>
  <si>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</si>
  <si>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</si>
  <si>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</si>
  <si>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</si>
  <si>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</si>
  <si>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</si>
  <si>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</si>
  <si>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</si>
  <si>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</si>
  <si>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</si>
  <si>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</si>
  <si>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</si>
  <si>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</si>
  <si>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</si>
  <si>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</si>
  <si>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</si>
  <si>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</si>
  <si>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</si>
  <si>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</si>
  <si>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</si>
  <si>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</si>
  <si>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</si>
  <si>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</si>
  <si>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</si>
  <si>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</si>
  <si>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</si>
  <si>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</si>
  <si>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</si>
  <si>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</si>
  <si>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</si>
  <si>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</si>
  <si>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</si>
  <si>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</si>
  <si>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</si>
  <si>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</si>
  <si>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</si>
  <si>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</si>
  <si>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</si>
  <si>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</si>
  <si>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</si>
  <si>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</si>
  <si>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</si>
  <si>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</si>
  <si>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</si>
  <si>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</si>
  <si>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</si>
  <si>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</si>
  <si>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</si>
  <si>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</si>
  <si>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</si>
  <si>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</si>
  <si>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</si>
  <si>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</si>
  <si>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</si>
  <si>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</si>
  <si>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</si>
  <si>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</si>
  <si>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</si>
  <si>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</si>
  <si>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</si>
  <si>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</si>
  <si>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</si>
  <si>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</si>
  <si>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</si>
  <si>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</si>
  <si>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</si>
  <si>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</si>
  <si>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</si>
  <si>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</si>
  <si>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</si>
  <si>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</si>
  <si>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</si>
  <si>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</si>
  <si>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</si>
  <si>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</si>
  <si>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</si>
  <si>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</si>
  <si>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</si>
  <si>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</si>
  <si>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</si>
  <si>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</si>
  <si>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</si>
  <si>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</si>
  <si>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</si>
  <si>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</si>
  <si>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</si>
  <si>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</si>
  <si>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</si>
  <si>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</si>
  <si>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</si>
  <si>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</si>
  <si>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</si>
  <si>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</si>
  <si>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</si>
  <si>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</si>
  <si>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</si>
  <si>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</si>
  <si>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</si>
  <si>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</si>
  <si>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</si>
  <si>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</si>
  <si>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</si>
  <si>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</si>
  <si>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</si>
  <si>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</si>
  <si>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</si>
  <si>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</si>
  <si>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</si>
  <si>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</si>
  <si>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</si>
  <si>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</si>
  <si>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</si>
  <si>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</si>
  <si>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</si>
  <si>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</si>
  <si>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</si>
  <si>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</si>
  <si>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</si>
  <si>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</si>
  <si>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</si>
  <si>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</si>
  <si>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</si>
  <si>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</si>
  <si>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</si>
  <si>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</si>
  <si>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</si>
  <si>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</si>
  <si>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</si>
  <si>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</si>
  <si>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</si>
  <si>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</si>
  <si>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</si>
  <si>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</si>
  <si>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</si>
  <si>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</si>
  <si>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</si>
  <si>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</si>
  <si>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</si>
  <si>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</si>
  <si>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</si>
  <si>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</si>
  <si>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</si>
  <si>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</si>
  <si>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</si>
  <si>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</si>
  <si>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</si>
  <si>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</si>
  <si>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</si>
  <si>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</si>
  <si>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</si>
  <si>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</si>
  <si>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</si>
  <si>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</si>
  <si>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</si>
  <si>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</si>
  <si>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</si>
  <si>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</si>
  <si>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</si>
  <si>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</si>
  <si>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</si>
  <si>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</si>
  <si>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</si>
  <si>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</si>
  <si>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</si>
  <si>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</si>
  <si>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</si>
  <si>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</si>
  <si>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</si>
  <si>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</si>
  <si>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</si>
  <si>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</si>
  <si>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</si>
  <si>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</si>
  <si>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</si>
  <si>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</si>
  <si>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</si>
  <si>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</si>
  <si>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</si>
  <si>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</si>
  <si>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</si>
  <si>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</si>
  <si>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</si>
  <si>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</si>
  <si>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</si>
  <si>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</si>
  <si>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</si>
  <si>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</si>
  <si>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</si>
  <si>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</si>
  <si>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</si>
  <si>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</si>
  <si>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</si>
  <si>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</si>
  <si>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</si>
  <si>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</si>
  <si>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</si>
  <si>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</si>
  <si>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</si>
  <si>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</si>
  <si>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</si>
  <si>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</si>
  <si>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</si>
  <si>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</si>
  <si>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</si>
  <si>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</si>
  <si>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</si>
  <si>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</si>
  <si>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</si>
  <si>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</si>
  <si>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</si>
  <si>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</si>
  <si>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</si>
  <si>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</si>
  <si>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</si>
  <si>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</si>
  <si>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</si>
  <si>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</si>
  <si>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</si>
  <si>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</si>
  <si>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</si>
  <si>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</si>
  <si>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</si>
  <si>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</si>
  <si>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</si>
  <si>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</si>
  <si>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</si>
  <si>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</si>
  <si>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</si>
  <si>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</si>
  <si>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</si>
  <si>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</si>
  <si>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</si>
  <si>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</si>
  <si>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</si>
  <si>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</si>
  <si>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</si>
  <si>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</si>
  <si>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</si>
  <si>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</si>
  <si>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</si>
  <si>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</si>
  <si>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</si>
  <si>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</si>
  <si>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</si>
  <si>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</si>
  <si>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</si>
  <si>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</si>
  <si>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</si>
  <si>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</si>
  <si>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</si>
  <si>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</si>
  <si>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</si>
  <si>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</si>
  <si>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</si>
  <si>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</si>
  <si>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</si>
  <si>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</si>
  <si>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</si>
  <si>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</si>
  <si>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</si>
  <si>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</si>
  <si>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</si>
  <si>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</si>
  <si>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</si>
  <si>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</si>
  <si>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</si>
  <si>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</si>
  <si>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</si>
  <si>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</si>
  <si>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</si>
  <si>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</si>
  <si>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</si>
  <si>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</si>
  <si>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</si>
  <si>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</si>
  <si>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</si>
  <si>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</si>
  <si>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</si>
  <si>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</si>
  <si>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</si>
  <si>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</si>
  <si>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</si>
  <si>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</si>
  <si>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</si>
  <si>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</si>
  <si>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</si>
  <si>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</si>
  <si>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</si>
  <si>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</si>
  <si>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</si>
  <si>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</si>
  <si>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</si>
  <si>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</si>
  <si>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</si>
  <si>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</si>
  <si>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</si>
  <si>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</si>
  <si>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</si>
  <si>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</si>
  <si>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</si>
  <si>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</si>
  <si>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</si>
  <si>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</si>
  <si>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</si>
  <si>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</si>
  <si>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</si>
  <si>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</si>
  <si>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</si>
  <si>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</si>
  <si>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</si>
  <si>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</si>
  <si>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</si>
  <si>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</si>
  <si>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</si>
  <si>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</si>
  <si>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</si>
  <si>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</si>
  <si>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</si>
  <si>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</si>
  <si>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</si>
  <si>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</si>
  <si>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</si>
  <si>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</si>
  <si>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</si>
  <si>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</si>
  <si>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</si>
  <si>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</si>
  <si>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</si>
  <si>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</si>
  <si>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</si>
  <si>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</si>
  <si>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</si>
  <si>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</si>
  <si>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</si>
  <si>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</si>
  <si>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</si>
  <si>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</si>
  <si>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</si>
  <si>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</si>
  <si>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</si>
  <si>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</si>
  <si>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</si>
  <si>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</si>
  <si>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</si>
  <si>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</si>
  <si>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</si>
  <si>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</si>
  <si>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</si>
  <si>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</si>
  <si>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</si>
  <si>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</si>
  <si>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</si>
  <si>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</si>
  <si>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</si>
  <si>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</si>
  <si>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</si>
  <si>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</si>
  <si>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</si>
  <si>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</si>
  <si>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</si>
  <si>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</si>
  <si>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</si>
  <si>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</si>
  <si>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</si>
  <si>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</si>
  <si>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</si>
  <si>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</si>
  <si>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</si>
  <si>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</si>
  <si>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</si>
  <si>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</si>
  <si>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</si>
  <si>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</si>
  <si>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</si>
  <si>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</si>
  <si>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</si>
  <si>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</si>
  <si>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</si>
  <si>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</si>
  <si>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</si>
  <si>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</si>
  <si>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</si>
  <si>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</si>
  <si>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</si>
  <si>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</si>
  <si>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</si>
  <si>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</si>
  <si>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</si>
  <si>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</si>
  <si>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</si>
  <si>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</si>
  <si>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</si>
  <si>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</si>
  <si>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</si>
  <si>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</si>
  <si>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</si>
  <si>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</si>
  <si>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</si>
  <si>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</si>
  <si>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</si>
  <si>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</si>
  <si>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</si>
  <si>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</si>
  <si>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</si>
  <si>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</si>
  <si>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</si>
  <si>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</si>
  <si>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</si>
  <si>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</si>
  <si>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</si>
  <si>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</si>
  <si>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</si>
  <si>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</si>
  <si>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</si>
  <si>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</si>
  <si>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</si>
  <si>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</si>
  <si>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</si>
  <si>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</si>
  <si>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</si>
  <si>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</si>
  <si>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</si>
  <si>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</si>
  <si>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</si>
  <si>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</si>
  <si>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</si>
  <si>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</si>
  <si>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</si>
  <si>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</si>
  <si>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</si>
  <si>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</si>
  <si>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</si>
  <si>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</si>
  <si>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</si>
  <si>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</si>
  <si>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</si>
  <si>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</si>
  <si>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</si>
  <si>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</si>
  <si>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</si>
  <si>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</si>
  <si>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</si>
  <si>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</si>
  <si>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</si>
  <si>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</si>
  <si>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</si>
  <si>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</si>
  <si>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</si>
  <si>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</si>
  <si>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</si>
  <si>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</si>
  <si>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</si>
  <si>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</si>
  <si>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</si>
  <si>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</si>
  <si>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</si>
  <si>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</si>
  <si>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</si>
  <si>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</si>
  <si>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</si>
  <si>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</si>
  <si>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</si>
  <si>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</si>
  <si>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</si>
  <si>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</si>
  <si>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</si>
  <si>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</si>
  <si>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</si>
  <si>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</si>
  <si>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</si>
  <si>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</si>
  <si>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</si>
  <si>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</si>
  <si>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</si>
  <si>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</si>
  <si>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</si>
  <si>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</si>
  <si>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</si>
  <si>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</si>
  <si>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</si>
  <si>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</si>
  <si>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</si>
  <si>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</si>
  <si>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</si>
  <si>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</si>
  <si>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</si>
  <si>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</si>
  <si>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</si>
  <si>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</si>
  <si>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</si>
  <si>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</si>
  <si>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</si>
  <si>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</si>
  <si>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</si>
  <si>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</si>
  <si>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</si>
  <si>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</si>
  <si>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</si>
  <si>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</si>
  <si>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</si>
  <si>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</si>
  <si>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</si>
  <si>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</si>
  <si>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</si>
  <si>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</si>
  <si>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</si>
  <si>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</si>
  <si>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</si>
  <si>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</si>
  <si>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</si>
  <si>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</si>
  <si>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</si>
  <si>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</si>
  <si>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</si>
  <si>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</si>
  <si>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</si>
  <si>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</si>
  <si>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</si>
  <si>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</si>
  <si>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</si>
  <si>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</si>
  <si>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</si>
  <si>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</si>
  <si>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</si>
  <si>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</si>
  <si>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</si>
  <si>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</si>
  <si>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</si>
  <si>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</si>
  <si>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</si>
  <si>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</si>
  <si>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</si>
  <si>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</si>
  <si>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</si>
  <si>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</si>
  <si>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</si>
  <si>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</si>
  <si>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</si>
  <si>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</si>
  <si>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</si>
  <si>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</si>
  <si>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</si>
  <si>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</si>
  <si>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</si>
  <si>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</si>
  <si>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</si>
  <si>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</si>
  <si>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</si>
  <si>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</si>
  <si>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</si>
  <si>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</si>
  <si>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</si>
  <si>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</si>
  <si>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</si>
  <si>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</si>
  <si>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</si>
  <si>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</si>
  <si>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</si>
  <si>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</si>
  <si>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</si>
  <si>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</si>
  <si>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</si>
  <si>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</si>
  <si>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</si>
  <si>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</si>
  <si>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</si>
  <si>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</si>
  <si>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</si>
  <si>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</si>
  <si>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</si>
  <si>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</si>
  <si>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</si>
  <si>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</si>
  <si>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</si>
  <si>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</si>
  <si>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</si>
  <si>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</si>
  <si>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</si>
  <si>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</si>
  <si>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</si>
  <si>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</si>
  <si>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</si>
  <si>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</si>
  <si>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</si>
  <si>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</si>
  <si>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</si>
  <si>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</si>
  <si>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</si>
  <si>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</si>
  <si>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</si>
  <si>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</si>
  <si>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</si>
  <si>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</si>
  <si>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</si>
  <si>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</si>
  <si>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</si>
  <si>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</si>
  <si>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</si>
  <si>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</si>
  <si>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</si>
  <si>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</si>
  <si>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</si>
  <si>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</si>
  <si>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</si>
  <si>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</si>
  <si>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</si>
  <si>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</si>
  <si>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</si>
  <si>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</si>
  <si>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</si>
  <si>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</si>
  <si>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</si>
  <si>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</si>
  <si>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</si>
  <si>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</si>
  <si>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</si>
  <si>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</si>
  <si>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</si>
  <si>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</si>
  <si>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</si>
  <si>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</si>
  <si>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</si>
  <si>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</si>
  <si>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</si>
  <si>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</si>
  <si>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</si>
  <si>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</si>
  <si>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</si>
  <si>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</si>
  <si>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</si>
  <si>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</si>
  <si>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</si>
  <si>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</si>
  <si>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</si>
  <si>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</si>
  <si>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</si>
  <si>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</si>
  <si>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</si>
  <si>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</si>
  <si>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</si>
  <si>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</si>
  <si>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</si>
  <si>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</si>
  <si>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</si>
  <si>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</si>
  <si>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</si>
  <si>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</si>
  <si>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</si>
  <si>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</si>
  <si>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</si>
  <si>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</si>
  <si>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</si>
  <si>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</si>
  <si>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</si>
  <si>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</si>
  <si>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</si>
  <si>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</si>
  <si>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</si>
  <si>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</si>
  <si>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</si>
  <si>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</si>
  <si>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</si>
  <si>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</si>
  <si>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</si>
  <si>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</si>
  <si>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</si>
  <si>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</si>
  <si>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</si>
  <si>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</si>
  <si>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</si>
  <si>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</si>
  <si>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</si>
  <si>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</si>
  <si>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</si>
  <si>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</si>
  <si>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</si>
  <si>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</si>
  <si>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</si>
  <si>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</si>
  <si>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</si>
  <si>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</si>
  <si>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</si>
  <si>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</si>
  <si>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</si>
  <si>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</si>
  <si>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</si>
  <si>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</si>
  <si>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</si>
  <si>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</si>
  <si>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</si>
  <si>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</si>
  <si>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</si>
  <si>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</si>
  <si>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</si>
  <si>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</si>
  <si>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</si>
  <si>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</si>
  <si>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</si>
  <si>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</si>
  <si>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</si>
  <si>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</si>
  <si>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</si>
  <si>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</si>
  <si>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</si>
  <si>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</si>
  <si>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</si>
  <si>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</si>
  <si>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</si>
  <si>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</si>
  <si>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</si>
  <si>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</si>
  <si>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</si>
  <si>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</si>
  <si>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</si>
  <si>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</si>
  <si>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</si>
  <si>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</si>
  <si>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</si>
  <si>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</si>
  <si>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</si>
  <si>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</si>
  <si>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</si>
  <si>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</si>
  <si>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</si>
  <si>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</si>
  <si>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</si>
  <si>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</si>
  <si>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</si>
  <si>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</si>
  <si>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</si>
  <si>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</si>
  <si>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</si>
  <si>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</si>
  <si>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</si>
  <si>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</si>
  <si>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</si>
  <si>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</si>
  <si>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</si>
  <si>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</si>
  <si>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</si>
  <si>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</si>
  <si>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</si>
  <si>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</si>
  <si>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</si>
  <si>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</si>
  <si>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</si>
  <si>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</si>
  <si>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</si>
  <si>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</si>
  <si>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</si>
  <si>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</si>
  <si>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</si>
  <si>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</si>
  <si>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</si>
  <si>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</si>
  <si>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</si>
  <si>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</si>
  <si>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</si>
  <si>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</si>
  <si>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</si>
  <si>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</si>
  <si>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</si>
  <si>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</si>
  <si>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</si>
  <si>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</si>
  <si>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</si>
  <si>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</si>
  <si>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</si>
  <si>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</si>
  <si>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</si>
  <si>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</si>
  <si>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</si>
  <si>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</si>
  <si>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</si>
  <si>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</si>
  <si>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</si>
  <si>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</si>
  <si>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</si>
  <si>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</si>
  <si>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</si>
  <si>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</si>
  <si>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</si>
  <si>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</si>
  <si>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</si>
  <si>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</si>
  <si>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</si>
  <si>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</si>
  <si>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</si>
  <si>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</si>
  <si>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</si>
  <si>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</si>
  <si>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</si>
  <si>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</si>
  <si>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</si>
  <si>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</si>
  <si>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</si>
  <si>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</si>
  <si>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</si>
  <si>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</si>
  <si>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</si>
  <si>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</si>
  <si>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</si>
  <si>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</si>
  <si>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</si>
  <si>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</si>
  <si>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</si>
  <si>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</si>
  <si>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</si>
  <si>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</si>
  <si>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</si>
  <si>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</si>
  <si>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</si>
  <si>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</si>
  <si>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</si>
  <si>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</si>
  <si>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</si>
  <si>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</si>
  <si>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</si>
  <si>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</si>
  <si>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</si>
  <si>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</si>
  <si>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</si>
  <si>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</si>
  <si>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</si>
  <si>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</si>
  <si>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</si>
  <si>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</si>
  <si>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</si>
  <si>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</si>
  <si>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</si>
  <si>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</si>
  <si>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</si>
  <si>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</si>
  <si>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</si>
  <si>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</si>
  <si>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</si>
  <si>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</si>
  <si>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</si>
  <si>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</si>
  <si>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</si>
  <si>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</si>
  <si>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</si>
  <si>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</si>
  <si>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</si>
  <si>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</si>
  <si>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</si>
  <si>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</si>
  <si>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</si>
  <si>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</si>
  <si>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</si>
  <si>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</si>
  <si>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</si>
  <si>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</si>
  <si>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</si>
  <si>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</si>
  <si>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</si>
  <si>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</si>
  <si>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</si>
  <si>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</si>
  <si>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</si>
  <si>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</si>
  <si>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</si>
  <si>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</si>
  <si>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</si>
  <si>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</si>
  <si>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</si>
  <si>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</si>
  <si>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</si>
  <si>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</si>
  <si>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</si>
  <si>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</si>
  <si>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</si>
  <si>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</si>
  <si>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</si>
  <si>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</si>
  <si>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</si>
  <si>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</si>
  <si>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</si>
  <si>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</si>
  <si>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</si>
  <si>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</si>
  <si>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</si>
  <si>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</si>
  <si>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</si>
  <si>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</si>
  <si>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</si>
  <si>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</si>
  <si>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</si>
  <si>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</si>
  <si>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</si>
  <si>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</si>
  <si>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</si>
  <si>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</si>
  <si>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</si>
  <si>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</si>
  <si>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</si>
  <si>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</si>
  <si>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</si>
  <si>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</si>
  <si>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</si>
  <si>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</si>
  <si>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</si>
  <si>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</si>
  <si>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</si>
  <si>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</si>
  <si>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</si>
  <si>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</si>
  <si>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</si>
  <si>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</si>
  <si>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</si>
  <si>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</si>
  <si>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</si>
  <si>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</si>
  <si>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</si>
  <si>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</si>
  <si>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</si>
  <si>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</si>
  <si>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</si>
  <si>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</si>
  <si>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</si>
  <si>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</si>
  <si>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</si>
  <si>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</si>
  <si>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</si>
  <si>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</si>
  <si>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</si>
  <si>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</si>
  <si>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</si>
  <si>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</si>
  <si>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</si>
  <si>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</si>
  <si>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</si>
  <si>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</si>
  <si>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</si>
  <si>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</si>
  <si>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</si>
  <si>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</si>
  <si>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</si>
  <si>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</si>
  <si>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</si>
  <si>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</si>
  <si>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</si>
  <si>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</si>
  <si>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</si>
  <si>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</si>
  <si>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</si>
  <si>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</si>
  <si>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</si>
  <si>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</si>
  <si>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</si>
  <si>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</si>
  <si>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</si>
  <si>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</si>
  <si>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</si>
  <si>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</si>
  <si>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</si>
  <si>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</si>
  <si>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</si>
  <si>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</si>
  <si>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</si>
  <si>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</si>
  <si>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</si>
  <si>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</si>
  <si>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</si>
  <si>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</si>
  <si>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</si>
  <si>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</si>
  <si>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</si>
  <si>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</si>
  <si>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</si>
  <si>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</si>
  <si>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</si>
  <si>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</si>
  <si>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</si>
  <si>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</si>
  <si>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</si>
  <si>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</si>
  <si>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</si>
  <si>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</si>
  <si>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</si>
  <si>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</si>
  <si>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</si>
  <si>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</si>
  <si>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</si>
  <si>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</si>
  <si>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</si>
  <si>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</si>
  <si>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</si>
  <si>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</si>
  <si>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</si>
  <si>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</si>
  <si>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</si>
  <si>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</si>
  <si>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</si>
  <si>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</si>
  <si>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</si>
  <si>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</si>
  <si>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</si>
  <si>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</si>
  <si>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</si>
  <si>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</si>
  <si>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</si>
  <si>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</si>
  <si>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</si>
  <si>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</si>
  <si>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</si>
  <si>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</si>
  <si>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</si>
  <si>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</si>
  <si>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</si>
  <si>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</si>
  <si>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</si>
  <si>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</si>
  <si>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</si>
  <si>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</si>
  <si>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</si>
  <si>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</si>
  <si>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</si>
  <si>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</si>
  <si>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</si>
  <si>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</si>
  <si>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</si>
  <si>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</si>
  <si>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</si>
  <si>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</si>
  <si>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</si>
  <si>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</si>
  <si>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</si>
  <si>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</si>
  <si>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</si>
  <si>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</si>
  <si>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</si>
  <si>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</si>
  <si>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</si>
  <si>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</si>
  <si>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</si>
  <si>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</si>
  <si>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</si>
  <si>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</si>
  <si>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</si>
  <si>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</si>
  <si>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</si>
  <si>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</si>
  <si>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</si>
  <si>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</si>
  <si>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</si>
  <si>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</si>
  <si>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</si>
  <si>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</si>
  <si>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</si>
  <si>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</si>
  <si>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</si>
  <si>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</si>
  <si>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</si>
  <si>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</si>
  <si>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</si>
  <si>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</si>
  <si>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</si>
  <si>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</si>
  <si>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</si>
  <si>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</si>
  <si>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</si>
  <si>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</si>
  <si>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</si>
  <si>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</si>
  <si>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</si>
  <si>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</si>
  <si>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</si>
  <si>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</si>
  <si>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</si>
  <si>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</si>
  <si>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</si>
  <si>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</si>
  <si>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</si>
  <si>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</si>
  <si>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</si>
  <si>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</si>
  <si>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</si>
  <si>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</si>
  <si>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</si>
  <si>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</si>
  <si>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</si>
  <si>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</si>
  <si>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</si>
  <si>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</si>
  <si>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</si>
  <si>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</si>
  <si>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</si>
  <si>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</si>
  <si>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</si>
  <si>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</si>
  <si>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</si>
  <si>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</si>
  <si>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</si>
  <si>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</si>
  <si>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</si>
  <si>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</si>
  <si>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</si>
  <si>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</si>
  <si>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</si>
  <si>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</si>
  <si>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</si>
  <si>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</si>
  <si>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</si>
  <si>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</si>
  <si>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</si>
  <si>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</si>
  <si>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</si>
  <si>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</si>
  <si>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</si>
  <si>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</si>
  <si>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</si>
  <si>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</si>
  <si>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</si>
  <si>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</si>
  <si>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</si>
  <si>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</si>
  <si>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</si>
  <si>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</si>
  <si>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</si>
  <si>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</si>
  <si>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</si>
  <si>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</si>
  <si>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</si>
  <si>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</si>
  <si>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</si>
  <si>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</si>
  <si>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</si>
  <si>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</si>
  <si>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</si>
  <si>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</si>
  <si>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</si>
  <si>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</si>
  <si>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</si>
  <si>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</si>
  <si>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</si>
  <si>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</si>
  <si>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</si>
  <si>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</si>
  <si>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</si>
  <si>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</si>
  <si>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</si>
  <si>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</si>
  <si>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</si>
  <si>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</si>
  <si>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</si>
  <si>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</si>
  <si>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</si>
  <si>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</si>
  <si>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</si>
  <si>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</si>
  <si>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</si>
  <si>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</si>
  <si>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</si>
  <si>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</si>
  <si>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</si>
  <si>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</si>
  <si>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</si>
  <si>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</si>
  <si>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</si>
  <si>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</si>
  <si>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</si>
  <si>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</si>
  <si>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</si>
  <si>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</si>
  <si>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</si>
  <si>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</si>
  <si>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</si>
  <si>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</si>
  <si>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</si>
  <si>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</si>
  <si>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</si>
  <si>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</si>
  <si>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</si>
  <si>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</si>
  <si>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</si>
  <si>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</si>
  <si>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</si>
  <si>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</si>
  <si>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</si>
  <si>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</si>
  <si>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</si>
  <si>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</si>
  <si>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</si>
  <si>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</si>
  <si>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</si>
  <si>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</si>
  <si>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</si>
  <si>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</si>
  <si>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</si>
  <si>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</si>
  <si>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</si>
  <si>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</si>
  <si>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</si>
  <si>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</si>
  <si>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</si>
  <si>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</si>
  <si>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</si>
  <si>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</si>
  <si>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</si>
  <si>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</si>
  <si>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</si>
  <si>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</si>
  <si>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</si>
  <si>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</si>
  <si>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</si>
  <si>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</si>
  <si>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</si>
  <si>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</si>
  <si>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</si>
  <si>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</si>
  <si>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</si>
  <si>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</si>
  <si>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</si>
  <si>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</si>
  <si>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</si>
  <si>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</si>
  <si>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</si>
  <si>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</si>
  <si>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</si>
  <si>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</si>
  <si>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</si>
  <si>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</si>
  <si>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</si>
  <si>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</si>
  <si>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</si>
  <si>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</si>
  <si>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</si>
  <si>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</si>
  <si>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</si>
  <si>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</si>
  <si>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</si>
  <si>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</si>
  <si>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</si>
  <si>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</si>
  <si>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</si>
  <si>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</si>
  <si>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</si>
  <si>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</si>
  <si>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</si>
  <si>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</si>
  <si>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</si>
  <si>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</si>
  <si>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</si>
  <si>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</si>
  <si>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</si>
  <si>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</si>
  <si>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</si>
  <si>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</si>
  <si>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</si>
  <si>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</si>
  <si>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</si>
  <si>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</si>
  <si>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</si>
  <si>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</si>
  <si>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</si>
  <si>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</si>
  <si>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</si>
  <si>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</si>
  <si>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</si>
  <si>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</si>
  <si>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</si>
  <si>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</si>
  <si>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</si>
  <si>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</si>
  <si>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</si>
  <si>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</si>
  <si>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</si>
  <si>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</si>
  <si>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</si>
  <si>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</si>
  <si>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</si>
  <si>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</si>
  <si>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</si>
  <si>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</si>
  <si>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</si>
  <si>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</si>
  <si>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</si>
  <si>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</si>
  <si>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</si>
  <si>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</si>
  <si>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</si>
  <si>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</si>
  <si>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</si>
  <si>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</si>
  <si>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</si>
  <si>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</si>
  <si>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</si>
  <si>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</si>
  <si>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</si>
  <si>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</si>
  <si>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</si>
  <si>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</si>
  <si>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</si>
  <si>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</si>
  <si>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</si>
  <si>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</si>
  <si>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</si>
  <si>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</si>
  <si>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</si>
  <si>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</si>
  <si>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</si>
  <si>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</si>
  <si>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</si>
  <si>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</si>
  <si>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</si>
  <si>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</si>
  <si>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</si>
  <si>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</si>
  <si>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</si>
  <si>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</si>
  <si>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</si>
  <si>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</si>
  <si>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</si>
  <si>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</si>
  <si>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</si>
  <si>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</si>
  <si>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</si>
  <si>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</si>
  <si>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</si>
  <si>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</si>
  <si>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</si>
  <si>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</si>
  <si>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</si>
  <si>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</si>
  <si>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</si>
  <si>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</si>
  <si>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</si>
  <si>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</si>
  <si>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</si>
  <si>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</si>
  <si>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</si>
  <si>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</si>
  <si>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</si>
  <si>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</si>
  <si>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</si>
  <si>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</si>
  <si>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</si>
  <si>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</si>
  <si>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</si>
  <si>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</si>
  <si>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</si>
  <si>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</si>
  <si>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</si>
  <si>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</si>
  <si>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</si>
  <si>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</si>
  <si>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</si>
  <si>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</si>
  <si>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</si>
  <si>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</si>
  <si>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</si>
  <si>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</si>
  <si>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</si>
  <si>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</si>
  <si>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</si>
  <si>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</si>
  <si>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</si>
  <si>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</si>
  <si>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</si>
  <si>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</si>
  <si>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</si>
  <si>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</si>
  <si>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</si>
  <si>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</si>
  <si>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</si>
  <si>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</si>
  <si>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</si>
  <si>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</si>
  <si>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</si>
  <si>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</si>
  <si>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</si>
  <si>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</si>
  <si>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</si>
  <si>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</si>
  <si>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</si>
  <si>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</si>
  <si>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</si>
  <si>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</si>
  <si>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</si>
  <si>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</si>
  <si>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</si>
  <si>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</si>
  <si>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</si>
  <si>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</si>
  <si>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</si>
  <si>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</si>
  <si>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</si>
  <si>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</si>
  <si>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</si>
  <si>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</si>
  <si>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</si>
  <si>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</si>
  <si>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</si>
  <si>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</si>
  <si>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</si>
  <si>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</si>
  <si>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</si>
  <si>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</si>
  <si>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</si>
  <si>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</si>
  <si>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</si>
  <si>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</si>
  <si>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</si>
  <si>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</si>
  <si>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</si>
  <si>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</si>
  <si>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</si>
  <si>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</si>
  <si>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</si>
  <si>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</si>
  <si>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</si>
  <si>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</si>
  <si>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</si>
  <si>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</si>
  <si>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</si>
  <si>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</si>
  <si>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</si>
  <si>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</si>
  <si>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</si>
  <si>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</si>
  <si>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</si>
  <si>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</si>
  <si>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</si>
  <si>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</si>
  <si>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</si>
  <si>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</si>
  <si>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</si>
  <si>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</si>
  <si>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</si>
  <si>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</si>
  <si>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</si>
  <si>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</si>
  <si>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</si>
  <si>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</si>
  <si>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</si>
  <si>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</si>
  <si>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</si>
  <si>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</si>
  <si>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</si>
  <si>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</si>
  <si>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</si>
  <si>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</si>
  <si>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</si>
  <si>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</si>
  <si>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</si>
  <si>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</si>
  <si>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</si>
  <si>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</si>
  <si>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</si>
  <si>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</si>
  <si>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</si>
  <si>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</si>
  <si>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</si>
  <si>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</si>
  <si>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</si>
  <si>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</si>
  <si>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</si>
  <si>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</si>
  <si>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</si>
  <si>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</si>
  <si>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</si>
  <si>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</si>
  <si>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</si>
  <si>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</si>
  <si>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</si>
  <si>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</si>
  <si>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</si>
  <si>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</si>
  <si>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</si>
  <si>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</si>
  <si>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</si>
  <si>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</si>
  <si>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</si>
  <si>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</si>
  <si>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</si>
  <si>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</si>
  <si>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</si>
  <si>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</si>
  <si>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</si>
  <si>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</si>
  <si>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</si>
  <si>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</si>
  <si>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</si>
  <si>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</si>
  <si>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</si>
  <si>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</si>
  <si>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</si>
  <si>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</si>
  <si>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</si>
  <si>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</si>
  <si>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</si>
  <si>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</si>
  <si>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</si>
  <si>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</si>
  <si>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</si>
  <si>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</si>
  <si>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</si>
  <si>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</si>
  <si>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</si>
  <si>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</si>
  <si>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</si>
  <si>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</si>
  <si>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</si>
  <si>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</si>
  <si>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</si>
  <si>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</si>
  <si>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</si>
  <si>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</si>
  <si>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</si>
  <si>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</si>
  <si>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</si>
  <si>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</si>
  <si>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</si>
  <si>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</si>
  <si>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</si>
  <si>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</si>
  <si>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</si>
  <si>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</si>
  <si>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</si>
  <si>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</si>
  <si>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</si>
  <si>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</si>
  <si>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</si>
  <si>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</si>
  <si>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</si>
  <si>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</si>
  <si>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</si>
  <si>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</si>
  <si>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</si>
  <si>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</si>
  <si>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</si>
  <si>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</si>
  <si>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</si>
  <si>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</si>
  <si>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</si>
  <si>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</si>
  <si>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</si>
  <si>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</si>
  <si>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</si>
  <si>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</si>
  <si>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</si>
  <si>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</si>
  <si>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</si>
  <si>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</si>
  <si>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</si>
  <si>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</si>
  <si>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</si>
  <si>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</si>
  <si>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</si>
  <si>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</si>
  <si>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</si>
  <si>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</si>
  <si>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</si>
  <si>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</si>
  <si>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</si>
  <si>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</si>
  <si>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</si>
  <si>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</si>
  <si>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</si>
  <si>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</si>
  <si>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</si>
  <si>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</si>
  <si>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</si>
  <si>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</si>
  <si>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</si>
  <si>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</si>
  <si>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</si>
  <si>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</si>
  <si>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</si>
  <si>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</si>
  <si>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</si>
  <si>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</si>
  <si>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</si>
  <si>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</si>
  <si>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</si>
  <si>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</si>
  <si>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</si>
  <si>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</si>
  <si>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</si>
  <si>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</si>
  <si>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</si>
  <si>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</si>
  <si>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</si>
  <si>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</si>
  <si>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</si>
  <si>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</si>
  <si>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</si>
  <si>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</si>
  <si>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</si>
  <si>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</si>
  <si>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</si>
  <si>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</si>
  <si>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</si>
  <si>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</si>
  <si>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</si>
  <si>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</si>
  <si>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</si>
  <si>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</si>
  <si>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</si>
  <si>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</si>
  <si>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</si>
  <si>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</si>
  <si>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</si>
  <si>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</si>
  <si>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</si>
  <si>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</si>
  <si>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</si>
  <si>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</si>
  <si>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</si>
  <si>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</si>
  <si>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</si>
  <si>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</si>
  <si>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</si>
  <si>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</si>
  <si>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</si>
  <si>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</si>
  <si>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</si>
  <si>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</si>
  <si>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</si>
  <si>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</si>
  <si>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</si>
  <si>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</si>
  <si>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</si>
  <si>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</si>
  <si>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</si>
  <si>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</si>
  <si>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</si>
  <si>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</si>
  <si>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</si>
  <si>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</si>
  <si>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</si>
  <si>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</si>
  <si>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</si>
  <si>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</si>
  <si>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</si>
  <si>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</si>
  <si>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</si>
  <si>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</si>
  <si>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</si>
  <si>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</si>
  <si>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</si>
  <si>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</si>
  <si>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</si>
  <si>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</si>
  <si>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</si>
  <si>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</si>
  <si>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</si>
  <si>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</si>
  <si>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</si>
  <si>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</si>
  <si>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</si>
  <si>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</si>
  <si>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</si>
  <si>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</si>
  <si>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</si>
  <si>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</si>
  <si>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</si>
  <si>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</si>
  <si>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</si>
  <si>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</si>
  <si>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</si>
  <si>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</si>
  <si>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</si>
  <si>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</si>
  <si>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</si>
  <si>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</si>
  <si>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</si>
  <si>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</si>
  <si>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</si>
  <si>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</si>
  <si>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</si>
  <si>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</si>
  <si>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</si>
  <si>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</si>
  <si>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</si>
  <si>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</si>
  <si>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</si>
  <si>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</si>
  <si>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</si>
  <si>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</si>
  <si>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</si>
  <si>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</si>
  <si>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</si>
  <si>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</si>
  <si>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</si>
  <si>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</si>
  <si>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</si>
  <si>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</si>
  <si>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</si>
  <si>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</si>
  <si>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</si>
  <si>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</si>
  <si>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</si>
  <si>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</si>
  <si>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</si>
  <si>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</si>
  <si>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</si>
  <si>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</si>
  <si>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</si>
  <si>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</si>
  <si>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</si>
  <si>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</si>
  <si>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</si>
  <si>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</si>
  <si>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</si>
  <si>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</si>
  <si>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</si>
  <si>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</si>
  <si>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</si>
  <si>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</si>
  <si>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</si>
  <si>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</si>
  <si>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</si>
  <si>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</si>
  <si>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</si>
  <si>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</si>
  <si>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</si>
  <si>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</si>
  <si>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</si>
  <si>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</si>
  <si>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</si>
  <si>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</si>
  <si>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</si>
  <si>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</si>
  <si>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</si>
  <si>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</si>
  <si>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</si>
  <si>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</si>
  <si>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</si>
  <si>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</si>
  <si>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</si>
  <si>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</si>
  <si>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</si>
  <si>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</si>
  <si>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</si>
  <si>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</si>
  <si>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</si>
  <si>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</si>
  <si>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</si>
  <si>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</si>
  <si>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</si>
  <si>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</si>
  <si>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</si>
  <si>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</si>
  <si>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</si>
  <si>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</si>
  <si>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</si>
  <si>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</si>
  <si>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</si>
  <si>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</si>
  <si>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</si>
  <si>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</si>
  <si>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</si>
  <si>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</si>
  <si>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</si>
  <si>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</si>
  <si>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</si>
  <si>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</si>
  <si>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</si>
  <si>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</si>
  <si>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</si>
  <si>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</si>
  <si>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</si>
  <si>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</si>
  <si>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</si>
  <si>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</si>
  <si>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</si>
  <si>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</si>
  <si>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</si>
  <si>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</si>
  <si>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</si>
  <si>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</si>
  <si>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</si>
  <si>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</si>
  <si>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</si>
  <si>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</si>
  <si>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</si>
  <si>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</si>
  <si>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</si>
  <si>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</si>
  <si>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</si>
  <si>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</si>
  <si>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</si>
  <si>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</si>
  <si>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</si>
  <si>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</si>
  <si>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</si>
  <si>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</si>
  <si>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</si>
  <si>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</si>
  <si>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</si>
  <si>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</si>
  <si>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</si>
  <si>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</si>
  <si>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</si>
  <si>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</si>
  <si>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</si>
  <si>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</si>
  <si>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</si>
  <si>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</si>
  <si>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</si>
  <si>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</si>
  <si>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</si>
  <si>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</si>
  <si>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</si>
  <si>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</si>
  <si>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</si>
  <si>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</si>
  <si>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</si>
  <si>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</si>
  <si>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</si>
  <si>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</si>
  <si>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</si>
  <si>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</si>
  <si>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</si>
  <si>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</si>
  <si>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</si>
  <si>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</si>
  <si>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</si>
  <si>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</si>
  <si>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</si>
  <si>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</si>
  <si>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</si>
  <si>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</si>
  <si>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</si>
  <si>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</si>
  <si>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</si>
  <si>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</si>
  <si>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</si>
  <si>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</si>
  <si>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</si>
  <si>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</si>
  <si>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</si>
  <si>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</si>
  <si>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</si>
  <si>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</si>
  <si>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</si>
  <si>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</si>
  <si>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</si>
  <si>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</si>
  <si>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</si>
  <si>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</si>
  <si>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</si>
  <si>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</si>
  <si>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</si>
  <si>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</si>
  <si>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</si>
  <si>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</si>
  <si>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</si>
  <si>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</si>
  <si>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</si>
  <si>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</si>
  <si>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</si>
  <si>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</si>
  <si>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</si>
  <si>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</si>
  <si>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</si>
  <si>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</si>
  <si>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</si>
  <si>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</si>
  <si>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</si>
  <si>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</si>
  <si>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</si>
  <si>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</si>
  <si>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</si>
  <si>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</si>
  <si>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</si>
  <si>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</si>
  <si>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</si>
  <si>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</si>
  <si>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</si>
  <si>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</si>
  <si>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</si>
  <si>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</si>
  <si>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</si>
  <si>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</si>
  <si>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</si>
  <si>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</si>
  <si>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</si>
  <si>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</si>
  <si>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</si>
  <si>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</si>
  <si>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</si>
  <si>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</si>
  <si>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</si>
  <si>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</si>
  <si>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</si>
  <si>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</si>
  <si>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</si>
  <si>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</si>
  <si>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</si>
  <si>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</si>
  <si>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</si>
  <si>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</si>
  <si>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</si>
  <si>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</si>
  <si>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</si>
  <si>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</si>
  <si>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</si>
  <si>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</si>
  <si>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</si>
  <si>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</si>
  <si>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</si>
  <si>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</si>
  <si>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</si>
  <si>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</si>
  <si>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</si>
  <si>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</si>
  <si>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</si>
  <si>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</si>
  <si>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</si>
  <si>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</si>
  <si>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</si>
  <si>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</si>
  <si>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</si>
  <si>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</si>
  <si>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</si>
  <si>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</si>
  <si>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</si>
  <si>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</si>
  <si>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</si>
  <si>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</si>
  <si>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</si>
  <si>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</si>
  <si>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</si>
  <si>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</si>
  <si>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</si>
  <si>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</si>
  <si>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</si>
  <si>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</si>
  <si>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</si>
  <si>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</si>
  <si>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</si>
  <si>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</si>
  <si>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</si>
  <si>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</si>
  <si>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</si>
  <si>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</si>
  <si>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</si>
  <si>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</si>
  <si>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</si>
  <si>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</si>
  <si>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</si>
  <si>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</si>
  <si>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</si>
  <si>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</si>
  <si>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</si>
  <si>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</si>
  <si>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</si>
  <si>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</si>
  <si>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</si>
  <si>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</si>
  <si>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</si>
  <si>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</si>
  <si>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</si>
  <si>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</si>
  <si>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</si>
  <si>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</si>
  <si>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</si>
  <si>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</si>
  <si>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</si>
  <si>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</si>
  <si>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</si>
  <si>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</si>
  <si>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</si>
  <si>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</si>
  <si>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</si>
  <si>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</si>
  <si>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</si>
  <si>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</si>
  <si>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</si>
  <si>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</si>
  <si>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</si>
  <si>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</si>
  <si>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</si>
  <si>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</si>
  <si>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</si>
  <si>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</si>
  <si>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</si>
  <si>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</si>
  <si>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</si>
  <si>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</si>
  <si>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</si>
  <si>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</si>
  <si>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</si>
  <si>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</si>
  <si>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</si>
  <si>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</si>
  <si>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</si>
  <si>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</si>
  <si>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</si>
  <si>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</si>
  <si>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</si>
  <si>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</si>
  <si>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</si>
  <si>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</si>
  <si>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</si>
  <si>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</si>
  <si>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</si>
  <si>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</si>
  <si>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</si>
  <si>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</si>
  <si>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</si>
  <si>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</si>
  <si>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</si>
  <si>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</si>
  <si>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</si>
  <si>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</si>
  <si>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</si>
  <si>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</si>
  <si>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</si>
  <si>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</si>
  <si>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</si>
  <si>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</si>
  <si>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</si>
  <si>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</si>
  <si>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</si>
  <si>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</si>
  <si>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</si>
  <si>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</si>
  <si>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</si>
  <si>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</si>
  <si>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</si>
  <si>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</si>
  <si>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</si>
  <si>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</si>
  <si>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</si>
  <si>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</si>
  <si>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</si>
  <si>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</si>
  <si>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</si>
  <si>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</si>
  <si>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</si>
  <si>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</si>
  <si>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</si>
  <si>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</si>
  <si>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</si>
  <si>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</si>
  <si>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</si>
  <si>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</si>
  <si>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</si>
  <si>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</si>
  <si>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</si>
  <si>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</si>
  <si>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</si>
  <si>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</si>
  <si>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</si>
  <si>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</si>
  <si>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</si>
  <si>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</si>
  <si>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</si>
  <si>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</si>
  <si>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</si>
  <si>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</si>
  <si>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</si>
  <si>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</si>
  <si>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</si>
  <si>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</si>
  <si>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</si>
  <si>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</si>
  <si>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</si>
  <si>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</si>
  <si>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</si>
  <si>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</si>
  <si>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</si>
  <si>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</si>
  <si>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</si>
  <si>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</si>
  <si>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</si>
  <si>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</si>
  <si>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</si>
  <si>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</si>
  <si>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</si>
  <si>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</si>
  <si>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</si>
  <si>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</si>
  <si>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</si>
  <si>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</si>
  <si>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</si>
  <si>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</si>
  <si>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</si>
  <si>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</si>
  <si>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</si>
  <si>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</si>
  <si>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</si>
  <si>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</si>
  <si>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</si>
  <si>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</si>
  <si>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</si>
  <si>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</si>
  <si>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</si>
  <si>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</si>
  <si>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</si>
  <si>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</si>
  <si>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</si>
  <si>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</si>
  <si>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</si>
  <si>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</si>
  <si>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</si>
  <si>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</si>
  <si>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</si>
  <si>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</si>
  <si>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</si>
  <si>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</si>
  <si>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</si>
  <si>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</si>
  <si>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</si>
  <si>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</si>
  <si>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</si>
  <si>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</si>
  <si>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</si>
  <si>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</si>
  <si>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</si>
  <si>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</si>
  <si>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</si>
  <si>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</si>
  <si>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</si>
  <si>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</si>
  <si>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</si>
  <si>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</si>
  <si>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</si>
  <si>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</si>
  <si>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</si>
  <si>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</si>
  <si>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</si>
  <si>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</si>
  <si>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</si>
  <si>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</si>
  <si>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</si>
  <si>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</si>
  <si>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</si>
  <si>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</si>
  <si>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</si>
  <si>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</si>
  <si>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</si>
  <si>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</si>
  <si>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</si>
  <si>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</si>
  <si>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</si>
  <si>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</si>
  <si>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</si>
  <si>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</si>
  <si>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</si>
  <si>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</si>
  <si>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</si>
  <si>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</si>
  <si>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</si>
  <si>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</si>
  <si>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</si>
  <si>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</si>
  <si>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</si>
  <si>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</si>
  <si>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</si>
  <si>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</si>
  <si>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</si>
  <si>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</si>
  <si>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</si>
  <si>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</si>
  <si>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</si>
  <si>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</si>
  <si>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</si>
  <si>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</si>
  <si>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</si>
  <si>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</si>
  <si>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</si>
  <si>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</si>
  <si>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</si>
  <si>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</si>
  <si>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</si>
  <si>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</si>
  <si>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</si>
  <si>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</si>
  <si>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</si>
  <si>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</si>
  <si>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</si>
  <si>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</si>
  <si>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</si>
  <si>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</si>
  <si>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</si>
  <si>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</si>
  <si>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</si>
  <si>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</si>
  <si>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</si>
  <si>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</si>
  <si>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</si>
  <si>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</si>
  <si>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</si>
  <si>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</si>
  <si>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</si>
  <si>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</si>
  <si>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</si>
  <si>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</si>
  <si>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</si>
  <si>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</si>
  <si>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</si>
  <si>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</si>
  <si>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</si>
  <si>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</si>
  <si>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</si>
  <si>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</si>
  <si>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</si>
  <si>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</si>
  <si>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</si>
  <si>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</si>
  <si>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</si>
  <si>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</si>
  <si>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</si>
  <si>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</si>
  <si>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</si>
  <si>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</si>
  <si>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</si>
  <si>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</si>
  <si>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</si>
  <si>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</si>
  <si>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</si>
  <si>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</si>
  <si>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</si>
  <si>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</si>
  <si>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</si>
  <si>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</si>
  <si>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</si>
  <si>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</si>
  <si>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</si>
  <si>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</si>
  <si>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</si>
  <si>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</si>
  <si>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</si>
  <si>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</si>
  <si>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</si>
  <si>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</si>
  <si>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</si>
  <si>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</si>
  <si>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</si>
  <si>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</si>
  <si>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</si>
  <si>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</si>
  <si>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</si>
  <si>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</si>
  <si>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</si>
  <si>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</si>
  <si>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</si>
  <si>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</si>
  <si>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</si>
  <si>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</si>
  <si>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</si>
  <si>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</si>
  <si>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</si>
  <si>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</si>
  <si>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</si>
  <si>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</si>
  <si>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</si>
  <si>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</si>
  <si>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</si>
  <si>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</si>
  <si>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</si>
  <si>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</si>
  <si>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</si>
  <si>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</si>
  <si>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</si>
  <si>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</si>
  <si>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</si>
  <si>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</si>
  <si>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</si>
  <si>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</si>
  <si>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</si>
  <si>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</si>
  <si>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</si>
  <si>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</si>
  <si>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</si>
  <si>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</si>
  <si>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</si>
  <si>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</si>
  <si>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</si>
  <si>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</si>
  <si>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</si>
  <si>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</si>
  <si>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</si>
  <si>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</si>
  <si>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</si>
  <si>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</si>
  <si>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</si>
  <si>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</si>
  <si>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</si>
  <si>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</si>
  <si>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</si>
  <si>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</si>
  <si>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</si>
  <si>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</si>
  <si>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</si>
  <si>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</si>
  <si>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</si>
  <si>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</si>
  <si>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</si>
  <si>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</si>
  <si>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</si>
  <si>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</si>
  <si>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</si>
  <si>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</si>
  <si>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</si>
  <si>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</si>
  <si>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</si>
  <si>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</si>
  <si>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</si>
  <si>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</si>
  <si>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</si>
  <si>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</si>
  <si>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</si>
  <si>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</si>
  <si>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</si>
  <si>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</si>
  <si>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</si>
  <si>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</si>
  <si>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</si>
  <si>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</si>
  <si>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</si>
  <si>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</si>
  <si>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</si>
  <si>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</si>
  <si>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</si>
  <si>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</si>
  <si>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</si>
  <si>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</si>
  <si>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</si>
  <si>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</si>
  <si>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</si>
  <si>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</si>
  <si>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</si>
  <si>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</si>
  <si>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</si>
  <si>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</si>
  <si>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</si>
  <si>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</si>
  <si>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</si>
  <si>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</si>
  <si>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</si>
  <si>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</si>
  <si>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</si>
  <si>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</si>
  <si>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</si>
  <si>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</si>
  <si>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</si>
  <si>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</si>
  <si>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</si>
  <si>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</si>
  <si>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</si>
  <si>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</si>
  <si>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</si>
  <si>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</si>
  <si>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</si>
  <si>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</si>
  <si>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</si>
  <si>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</si>
  <si>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</si>
  <si>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</si>
  <si>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</si>
  <si>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</si>
  <si>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</si>
  <si>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</si>
  <si>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</si>
  <si>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</si>
  <si>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</si>
  <si>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</si>
  <si>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</si>
  <si>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</si>
  <si>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</si>
  <si>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</si>
  <si>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</si>
  <si>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</si>
  <si>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</si>
  <si>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</si>
  <si>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</si>
  <si>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</si>
  <si>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</si>
  <si>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</si>
  <si>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</si>
  <si>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</si>
  <si>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</si>
  <si>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</si>
  <si>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</si>
  <si>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</si>
  <si>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</si>
  <si>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</si>
  <si>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</si>
  <si>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</si>
  <si>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</si>
  <si>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</si>
  <si>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</si>
  <si>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</si>
  <si>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</si>
  <si>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</si>
  <si>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</si>
  <si>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</si>
  <si>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</si>
  <si>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</si>
  <si>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</si>
  <si>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</si>
  <si>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</si>
  <si>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</si>
  <si>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</si>
  <si>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</si>
  <si>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</si>
  <si>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</si>
  <si>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</si>
  <si>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</si>
  <si>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</si>
  <si>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</si>
  <si>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</si>
  <si>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</si>
  <si>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</si>
  <si>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</si>
  <si>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</si>
  <si>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</si>
  <si>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</si>
  <si>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</si>
  <si>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</si>
  <si>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</si>
  <si>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</si>
  <si>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</si>
  <si>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</si>
  <si>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</si>
  <si>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</si>
  <si>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</si>
  <si>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</si>
  <si>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</si>
  <si>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</si>
  <si>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</si>
  <si>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</si>
  <si>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</si>
  <si>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</si>
  <si>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</si>
  <si>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</si>
  <si>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</si>
  <si>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</si>
  <si>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</si>
  <si>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</si>
  <si>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</si>
  <si>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</si>
  <si>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</si>
  <si>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</si>
  <si>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</si>
  <si>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</si>
  <si>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</si>
  <si>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</si>
  <si>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</si>
  <si>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</si>
  <si>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</si>
  <si>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</si>
  <si>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</si>
  <si>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</si>
  <si>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</si>
  <si>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</si>
  <si>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</si>
  <si>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</si>
  <si>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</si>
  <si>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</si>
  <si>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</si>
  <si>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</si>
  <si>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</si>
  <si>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</si>
  <si>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</si>
  <si>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</si>
  <si>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</si>
  <si>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</si>
  <si>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</si>
  <si>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</si>
  <si>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</si>
  <si>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</si>
  <si>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</si>
  <si>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</si>
  <si>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</si>
  <si>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</si>
  <si>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</si>
  <si>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</si>
  <si>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</si>
  <si>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</si>
  <si>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</si>
  <si>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</si>
  <si>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</si>
  <si>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</si>
  <si>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</si>
  <si>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</si>
  <si>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</si>
  <si>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</si>
  <si>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</si>
  <si>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</si>
  <si>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</si>
  <si>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</si>
  <si>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</si>
  <si>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</si>
  <si>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</si>
  <si>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</si>
  <si>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</si>
  <si>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</si>
  <si>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</si>
  <si>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</si>
  <si>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</si>
  <si>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</si>
  <si>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</si>
  <si>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</si>
  <si>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</si>
  <si>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</si>
  <si>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</si>
  <si>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</si>
  <si>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</si>
  <si>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</si>
  <si>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</si>
  <si>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</si>
  <si>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</si>
  <si>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</si>
  <si>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</si>
  <si>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</si>
  <si>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</si>
  <si>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</si>
  <si>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</si>
  <si>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</si>
  <si>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</si>
  <si>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</si>
  <si>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</si>
  <si>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</si>
  <si>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</si>
  <si>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</si>
  <si>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</si>
  <si>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</si>
  <si>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</si>
  <si>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</si>
  <si>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</si>
  <si>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</si>
  <si>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</si>
  <si>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</si>
  <si>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</si>
  <si>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</si>
  <si>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</si>
  <si>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</si>
  <si>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</si>
  <si>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</si>
  <si>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</si>
  <si>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</si>
  <si>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</si>
  <si>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</si>
  <si>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</si>
  <si>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</si>
  <si>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</si>
  <si>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</si>
  <si>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</si>
  <si>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</si>
  <si>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</si>
  <si>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</si>
  <si>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</si>
  <si>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</si>
  <si>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</si>
  <si>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</si>
  <si>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</si>
  <si>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</si>
  <si>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</si>
  <si>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</si>
  <si>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</si>
  <si>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</si>
  <si>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</si>
  <si>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</si>
  <si>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</si>
  <si>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</si>
  <si>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</si>
  <si>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</si>
  <si>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</si>
  <si>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</si>
  <si>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</si>
  <si>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</si>
  <si>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</si>
  <si>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</si>
  <si>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</si>
  <si>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</si>
  <si>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</si>
  <si>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</si>
  <si>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</si>
  <si>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</si>
  <si>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</si>
  <si>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</si>
  <si>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</si>
  <si>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</si>
  <si>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</si>
  <si>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</si>
  <si>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</si>
  <si>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</si>
  <si>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</si>
  <si>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</si>
  <si>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</si>
  <si>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</si>
  <si>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</si>
  <si>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</si>
  <si>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</si>
  <si>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</si>
  <si>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</si>
  <si>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</si>
  <si>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</si>
  <si>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</si>
  <si>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</si>
  <si>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</si>
  <si>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</si>
  <si>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</si>
  <si>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</si>
  <si>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</si>
  <si>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</si>
  <si>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</si>
  <si>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</si>
  <si>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</si>
  <si>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</si>
  <si>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</si>
  <si>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</si>
  <si>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</si>
  <si>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</si>
  <si>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</si>
  <si>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</si>
  <si>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</si>
  <si>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</si>
  <si>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</si>
  <si>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</si>
  <si>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</si>
  <si>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</si>
  <si>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</si>
  <si>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</si>
  <si>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</si>
  <si>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</si>
  <si>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</si>
  <si>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</si>
  <si>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</si>
  <si>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</si>
  <si>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</si>
  <si>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</si>
  <si>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</si>
  <si>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</si>
  <si>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</si>
  <si>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</si>
  <si>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</si>
  <si>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</si>
  <si>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</si>
  <si>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</si>
  <si>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</si>
  <si>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</si>
  <si>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</si>
  <si>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</si>
  <si>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</si>
  <si>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</si>
  <si>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</si>
  <si>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</si>
  <si>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</si>
  <si>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</si>
  <si>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</si>
  <si>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</si>
  <si>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</si>
  <si>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</si>
  <si>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</si>
  <si>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</si>
  <si>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</si>
  <si>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</si>
  <si>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</si>
  <si>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</si>
  <si>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</si>
  <si>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</si>
  <si>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</si>
  <si>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</si>
  <si>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</si>
  <si>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</si>
  <si>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</si>
  <si>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</si>
  <si>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</si>
  <si>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</si>
  <si>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</si>
  <si>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</si>
  <si>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</si>
  <si>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</si>
  <si>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</si>
  <si>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</si>
  <si>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</si>
  <si>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</si>
  <si>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</si>
  <si>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</si>
  <si>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</si>
  <si>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</si>
  <si>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</si>
  <si>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</si>
  <si>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</si>
  <si>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</si>
  <si>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</si>
  <si>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</si>
  <si>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</si>
  <si>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</si>
  <si>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</si>
  <si>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</si>
  <si>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</si>
  <si>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</si>
  <si>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</si>
  <si>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</si>
  <si>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</si>
  <si>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</si>
  <si>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</si>
  <si>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</si>
  <si>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</si>
  <si>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</si>
  <si>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</si>
  <si>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</si>
  <si>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</si>
  <si>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</si>
  <si>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</si>
  <si>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</si>
  <si>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</si>
  <si>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</si>
  <si>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</si>
  <si>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</si>
  <si>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</si>
  <si>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</si>
  <si>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</si>
  <si>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</si>
  <si>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</si>
  <si>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</si>
  <si>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</si>
  <si>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</si>
  <si>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</si>
  <si>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</si>
  <si>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</si>
  <si>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</si>
  <si>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</si>
  <si>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</si>
  <si>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</si>
  <si>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</si>
  <si>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</si>
  <si>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</si>
  <si>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</si>
  <si>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</si>
  <si>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</si>
  <si>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</si>
  <si>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</si>
  <si>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</si>
  <si>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</si>
  <si>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</si>
  <si>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</si>
  <si>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</si>
  <si>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</si>
  <si>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</si>
  <si>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</si>
  <si>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</si>
  <si>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</si>
  <si>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</si>
  <si>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</si>
  <si>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</si>
  <si>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</si>
  <si>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</si>
  <si>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</si>
  <si>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</si>
  <si>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</si>
  <si>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</si>
  <si>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</si>
  <si>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</si>
  <si>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</si>
  <si>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</si>
  <si>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</si>
  <si>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</si>
  <si>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</si>
  <si>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</si>
  <si>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</si>
  <si>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</si>
  <si>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</si>
  <si>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</si>
  <si>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</si>
  <si>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</si>
  <si>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</si>
  <si>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</si>
  <si>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</si>
  <si>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</si>
  <si>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</si>
  <si>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</si>
  <si>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</si>
  <si>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</si>
  <si>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</si>
  <si>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</si>
  <si>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</si>
  <si>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</si>
  <si>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</si>
  <si>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</si>
  <si>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</si>
  <si>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</si>
  <si>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</si>
  <si>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</si>
  <si>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</si>
  <si>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</si>
  <si>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</si>
  <si>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</si>
  <si>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</si>
  <si>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</si>
  <si>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</si>
  <si>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</si>
  <si>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</si>
  <si>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</si>
  <si>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</si>
  <si>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</si>
  <si>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</si>
  <si>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</si>
  <si>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</si>
  <si>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</si>
  <si>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</si>
  <si>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</si>
  <si>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</si>
  <si>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</si>
  <si>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</si>
  <si>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</si>
  <si>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</si>
  <si>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</si>
  <si>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</si>
  <si>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</si>
  <si>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</si>
  <si>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</si>
  <si>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</si>
  <si>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</si>
  <si>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</si>
  <si>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</si>
  <si>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</si>
  <si>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</si>
  <si>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</si>
  <si>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</si>
  <si>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</si>
  <si>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</si>
  <si>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</si>
  <si>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</si>
  <si>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</si>
  <si>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Body Completed</t>
  </si>
  <si>
    <t>Prop Setting/PCC
Work on hold due to forest area</t>
  </si>
  <si>
    <t>Pit C - Casting Completed
Due to heavy rains loc water logged</t>
  </si>
  <si>
    <t>Steel Binding</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</si>
  <si>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</si>
  <si>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</si>
  <si>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</si>
  <si>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</si>
  <si>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</si>
  <si>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</si>
  <si>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</si>
  <si>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</si>
  <si>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</si>
  <si>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</si>
  <si>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</si>
  <si>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</si>
  <si>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</si>
  <si>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</si>
  <si>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</si>
  <si>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</si>
  <si>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</si>
  <si>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</si>
  <si>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Submitted -30.26 Km
Approved - 26.53 Km</t>
  </si>
  <si>
    <t>Stock Avaialbilty</t>
  </si>
  <si>
    <t>400 kV D/C Samba-Jalandhar
Kishenpur Samba
Jammu Portion</t>
  </si>
  <si>
    <t>All Foundation Works</t>
  </si>
  <si>
    <t>Due to non availabilty of cement</t>
  </si>
  <si>
    <t>Kushbu Const</t>
  </si>
  <si>
    <t>Jwala Singh</t>
  </si>
  <si>
    <t>8/1</t>
  </si>
  <si>
    <t>PS (SD)</t>
  </si>
  <si>
    <t>PS(SD)</t>
  </si>
  <si>
    <t>Cage Part</t>
  </si>
  <si>
    <t>Pit B&amp;D - Casting upto frustrum
Pit A,C - Prop Setting/PCC</t>
  </si>
  <si>
    <t>Pit B, C, D - Casting Completed
Pit A - Steel Binding WIP</t>
  </si>
  <si>
    <t>Pit A - Prop Setting</t>
  </si>
  <si>
    <t>Pit A - Casting Completed
Pit B - Casting upto frustrum</t>
  </si>
  <si>
    <t>Pit A,C - Casting Completed
Pit B - Steel Binding WIP</t>
  </si>
  <si>
    <t>Pit A,D - Casting Completed
Pit C - Casting upto frustrum
Pit B - Excavation WIP</t>
  </si>
  <si>
    <t>Pit A - Casting upto frustrum</t>
  </si>
  <si>
    <t>Pit D - Casting Completed</t>
  </si>
  <si>
    <t>Pit C,D - Casting Completed
Pit B - Casting upto frustrum</t>
  </si>
  <si>
    <t>Material Sorting</t>
  </si>
  <si>
    <t>2nd section</t>
  </si>
  <si>
    <t>Middle section</t>
  </si>
  <si>
    <t>Cross Arm Fitting</t>
  </si>
  <si>
    <t>Material Shifting</t>
  </si>
  <si>
    <t>Anvi Construction</t>
  </si>
  <si>
    <t>Due to ROW Work hampered from 7.2.26
Gang Idle</t>
  </si>
  <si>
    <t>Pit C - Casting upto frustrum</t>
  </si>
  <si>
    <t>Pit C - Casting Completed
Pit B - Casting upto frustrum</t>
  </si>
  <si>
    <t>Pit D- Casting upto frustrum</t>
  </si>
  <si>
    <t>400 kV D/C Samba-Jalandhar
Jammu Portion</t>
  </si>
  <si>
    <t>Open</t>
  </si>
  <si>
    <t>23/1- Tower Erection Works</t>
  </si>
  <si>
    <t>Pit A,B - Prop Setting</t>
  </si>
  <si>
    <t>Pit D- PCC/Steel Binding</t>
  </si>
  <si>
    <t>Pit D,C - Casting Complete
Pit A,B - Casting upto frustrum</t>
  </si>
  <si>
    <t>Revised route provided by RKPTL on 17th Jan'26. revised detail survey submitted to RKPTL &amp; Check survey under progress as per revised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</si>
</sst>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7" fillId="0" borderId="0" applyFont="0" applyFill="0" applyBorder="0" applyAlignment="0" applyProtection="0"/>
    <xf numFmtId="0" fontId="147" fillId="0" borderId="0"/>
    <xf numFmtId="164" fontId="147" fillId="0" borderId="0"/>
    <xf numFmtId="164" fontId="147" fillId="0" borderId="0"/>
    <xf numFmtId="164" fontId="147" fillId="0" borderId="0"/>
    <xf numFmtId="164" fontId="147" fillId="0" borderId="0"/>
    <xf numFmtId="0" fontId="116" fillId="0" borderId="0"/>
    <xf numFmtId="0" fontId="147" fillId="0" borderId="0"/>
    <xf numFmtId="0" fontId="146" fillId="0" borderId="0" applyProtection="0"/>
    <xf numFmtId="0" fontId="116" fillId="0" borderId="0"/>
    <xf numFmtId="0" fontId="116" fillId="0" borderId="0"/>
    <xf numFmtId="0" fontId="147" fillId="0" borderId="0"/>
    <xf numFmtId="0" fontId="93"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9" fontId="147" fillId="0" borderId="0" applyFont="0" applyFill="0" applyBorder="0" applyAlignment="0" applyProtection="0"/>
    <xf numFmtId="9" fontId="147" fillId="0" borderId="0" applyFont="0" applyFill="0" applyBorder="0" applyAlignment="0" applyProtection="0"/>
    <xf numFmtId="9" fontId="147" fillId="0" borderId="0" applyFont="0" applyFill="0" applyBorder="0" applyAlignment="0" applyProtection="0"/>
    <xf numFmtId="0" fontId="57" fillId="0" borderId="0"/>
    <xf numFmtId="0" fontId="56" fillId="0" borderId="0"/>
    <xf numFmtId="176" fontId="56" fillId="0" borderId="0" applyFont="0" applyFill="0" applyBorder="0" applyAlignment="0" applyProtection="0"/>
    <xf numFmtId="0" fontId="116" fillId="0" borderId="0"/>
    <xf numFmtId="0" fontId="55" fillId="0" borderId="0"/>
    <xf numFmtId="43" fontId="116" fillId="0" borderId="0" applyFont="0" applyFill="0" applyBorder="0" applyAlignment="0" applyProtection="0"/>
    <xf numFmtId="43" fontId="176" fillId="0" borderId="0" applyFont="0" applyFill="0" applyBorder="0" applyAlignment="0" applyProtection="0"/>
    <xf numFmtId="0" fontId="54" fillId="0" borderId="0"/>
    <xf numFmtId="0" fontId="53" fillId="0" borderId="0"/>
    <xf numFmtId="0" fontId="52" fillId="0" borderId="0"/>
    <xf numFmtId="0" fontId="48" fillId="0" borderId="0"/>
    <xf numFmtId="0" fontId="179" fillId="41" borderId="0" applyNumberFormat="0" applyBorder="0" applyAlignment="0" applyProtection="0"/>
    <xf numFmtId="43" fontId="33" fillId="0" borderId="0" applyFont="0" applyFill="0" applyBorder="0" applyAlignment="0" applyProtection="0"/>
    <xf numFmtId="0" fontId="32" fillId="0" borderId="0"/>
    <xf numFmtId="0" fontId="24" fillId="0" borderId="0"/>
    <xf numFmtId="176" fontId="24" fillId="0" borderId="0" applyFont="0" applyFill="0" applyBorder="0" applyAlignment="0" applyProtection="0"/>
    <xf numFmtId="9" fontId="24" fillId="0" borderId="0" applyFont="0" applyFill="0" applyBorder="0" applyAlignment="0" applyProtection="0"/>
  </cellStyleXfs>
  <cellXfs count="1509">
    <xf numFmtId="0" fontId="0" fillId="0" borderId="0" xfId="0"/>
    <xf numFmtId="0" fontId="81" fillId="0" borderId="0" xfId="0" applyFont="1"/>
    <xf numFmtId="0" fontId="0" fillId="0" borderId="0" xfId="0" applyAlignment="1">
      <alignment horizontal="center"/>
    </xf>
    <xf numFmtId="0" fontId="88" fillId="2" borderId="0" xfId="18" applyFont="1" applyFill="1" applyAlignment="1">
      <alignment horizontal="center" vertical="center" wrapText="1"/>
    </xf>
    <xf numFmtId="0" fontId="88" fillId="2" borderId="0" xfId="18" applyFont="1" applyFill="1" applyAlignment="1">
      <alignment horizontal="center" vertical="center"/>
    </xf>
    <xf numFmtId="0" fontId="81" fillId="2" borderId="8" xfId="0" applyFont="1" applyFill="1" applyBorder="1" applyAlignment="1">
      <alignment horizontal="center" vertical="center"/>
    </xf>
    <xf numFmtId="0" fontId="88" fillId="2" borderId="0" xfId="18" applyFont="1" applyFill="1"/>
    <xf numFmtId="0" fontId="89" fillId="2" borderId="0" xfId="18" applyFont="1" applyFill="1" applyAlignment="1">
      <alignment horizontal="center"/>
    </xf>
    <xf numFmtId="0" fontId="88" fillId="2" borderId="0" xfId="18" applyFont="1" applyFill="1" applyAlignment="1">
      <alignment horizontal="center"/>
    </xf>
    <xf numFmtId="0" fontId="90" fillId="0" borderId="8" xfId="0" applyFont="1" applyBorder="1" applyAlignment="1">
      <alignment horizontal="center"/>
    </xf>
    <xf numFmtId="0" fontId="90" fillId="0" borderId="8" xfId="0" applyFont="1" applyBorder="1" applyAlignment="1">
      <alignment horizontal="center" vertical="center"/>
    </xf>
    <xf numFmtId="2" fontId="90"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1" fillId="0" borderId="8" xfId="0" applyFont="1" applyBorder="1" applyAlignment="1">
      <alignment horizontal="center"/>
    </xf>
    <xf numFmtId="0" fontId="88" fillId="2" borderId="0" xfId="0" applyFont="1" applyFill="1" applyAlignment="1">
      <alignment horizontal="center" vertical="center"/>
    </xf>
    <xf numFmtId="0" fontId="88" fillId="2" borderId="8" xfId="0" applyFont="1" applyFill="1" applyBorder="1" applyAlignment="1">
      <alignment horizontal="center" vertical="center"/>
    </xf>
    <xf numFmtId="0" fontId="92" fillId="8" borderId="8" xfId="13" applyFont="1" applyFill="1" applyBorder="1" applyAlignment="1">
      <alignment horizontal="center" vertical="top" wrapText="1"/>
    </xf>
    <xf numFmtId="1" fontId="94" fillId="0" borderId="8" xfId="13" applyNumberFormat="1" applyFont="1" applyBorder="1" applyAlignment="1">
      <alignment horizontal="center" vertical="top" shrinkToFit="1"/>
    </xf>
    <xf numFmtId="0" fontId="92" fillId="0" borderId="8" xfId="13" applyFont="1" applyBorder="1" applyAlignment="1">
      <alignment horizontal="center" vertical="top" wrapText="1"/>
    </xf>
    <xf numFmtId="0" fontId="92" fillId="6" borderId="8" xfId="13" applyFont="1" applyFill="1" applyBorder="1" applyAlignment="1">
      <alignment horizontal="center" vertical="top" wrapText="1"/>
    </xf>
    <xf numFmtId="0" fontId="93" fillId="0" borderId="8" xfId="13" applyBorder="1" applyAlignment="1">
      <alignment horizontal="left" wrapText="1"/>
    </xf>
    <xf numFmtId="0" fontId="0" fillId="6" borderId="8" xfId="0" applyFill="1" applyBorder="1"/>
    <xf numFmtId="0" fontId="88" fillId="0" borderId="0" xfId="18" applyFont="1" applyAlignment="1">
      <alignment horizontal="center" vertical="center" wrapText="1"/>
    </xf>
    <xf numFmtId="0" fontId="0" fillId="0" borderId="7" xfId="0" applyBorder="1" applyAlignment="1">
      <alignment horizontal="center"/>
    </xf>
    <xf numFmtId="0" fontId="90" fillId="0" borderId="38" xfId="0" applyFont="1" applyBorder="1" applyAlignment="1">
      <alignment horizontal="center" vertical="center"/>
    </xf>
    <xf numFmtId="0" fontId="90" fillId="0" borderId="16" xfId="0" applyFont="1" applyBorder="1" applyAlignment="1">
      <alignment horizontal="center" vertical="center"/>
    </xf>
    <xf numFmtId="0" fontId="90" fillId="6" borderId="39" xfId="0" applyFont="1" applyFill="1" applyBorder="1" applyAlignment="1">
      <alignment horizontal="center" vertical="center"/>
    </xf>
    <xf numFmtId="0" fontId="90" fillId="6" borderId="28" xfId="0" applyFont="1" applyFill="1" applyBorder="1" applyAlignment="1">
      <alignment horizontal="left" vertical="center"/>
    </xf>
    <xf numFmtId="0" fontId="0" fillId="6" borderId="40" xfId="0" applyFill="1" applyBorder="1" applyAlignment="1">
      <alignment horizontal="center" vertical="center"/>
    </xf>
    <xf numFmtId="0" fontId="91"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5" fillId="0" borderId="41" xfId="0" applyFont="1" applyBorder="1" applyAlignment="1">
      <alignment vertical="center" wrapText="1"/>
    </xf>
    <xf numFmtId="14" fontId="96"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6" fillId="0" borderId="7" xfId="0" applyNumberFormat="1" applyFont="1" applyBorder="1" applyAlignment="1">
      <alignment horizontal="center" vertical="center" wrapText="1"/>
    </xf>
    <xf numFmtId="0" fontId="95" fillId="12" borderId="41" xfId="0" applyFont="1" applyFill="1" applyBorder="1" applyAlignment="1">
      <alignment vertical="center" wrapText="1"/>
    </xf>
    <xf numFmtId="0" fontId="90" fillId="6" borderId="35" xfId="0" applyFont="1" applyFill="1" applyBorder="1" applyAlignment="1">
      <alignment horizontal="center" vertical="center"/>
    </xf>
    <xf numFmtId="0" fontId="90"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1"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1"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7" fillId="12" borderId="19" xfId="0" applyFont="1" applyFill="1" applyBorder="1" applyAlignment="1">
      <alignment vertical="center" wrapText="1"/>
    </xf>
    <xf numFmtId="14" fontId="0" fillId="0" borderId="7" xfId="0" applyNumberFormat="1" applyBorder="1" applyAlignment="1">
      <alignment horizontal="center" vertical="center"/>
    </xf>
    <xf numFmtId="0" fontId="91" fillId="6" borderId="36" xfId="0" applyFont="1" applyFill="1" applyBorder="1" applyAlignment="1">
      <alignment horizontal="center" vertical="center"/>
    </xf>
    <xf numFmtId="0" fontId="91"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1" fillId="0" borderId="16" xfId="0" applyFont="1" applyBorder="1" applyAlignment="1">
      <alignment horizontal="center" vertical="center"/>
    </xf>
    <xf numFmtId="0" fontId="82" fillId="13" borderId="10" xfId="0" applyFont="1" applyFill="1" applyBorder="1" applyAlignment="1">
      <alignment horizontal="center" vertical="center"/>
    </xf>
    <xf numFmtId="0" fontId="90" fillId="13" borderId="32" xfId="0" applyFont="1" applyFill="1" applyBorder="1" applyAlignment="1">
      <alignment horizontal="center" vertical="center"/>
    </xf>
    <xf numFmtId="0" fontId="90"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6" fillId="0" borderId="19" xfId="0" applyFont="1" applyBorder="1" applyAlignment="1">
      <alignment vertical="center" wrapText="1"/>
    </xf>
    <xf numFmtId="0" fontId="96"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8" fillId="0" borderId="37" xfId="0" applyFont="1" applyBorder="1" applyAlignment="1">
      <alignment horizontal="center" vertical="center"/>
    </xf>
    <xf numFmtId="0" fontId="98"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8" fillId="0" borderId="38" xfId="0" applyFont="1" applyBorder="1" applyAlignment="1">
      <alignment horizontal="center" vertical="center"/>
    </xf>
    <xf numFmtId="0" fontId="98"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8" fillId="0" borderId="30" xfId="0" applyFont="1" applyBorder="1" applyAlignment="1">
      <alignment horizontal="center" vertical="center"/>
    </xf>
    <xf numFmtId="0" fontId="98" fillId="0" borderId="8" xfId="0" applyFont="1" applyBorder="1" applyAlignment="1">
      <alignment horizontal="center" vertical="center"/>
    </xf>
    <xf numFmtId="14" fontId="98"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8" fillId="0" borderId="42" xfId="0" applyFont="1" applyBorder="1" applyAlignment="1">
      <alignment horizontal="center" vertical="center"/>
    </xf>
    <xf numFmtId="0" fontId="98" fillId="0" borderId="7" xfId="0" applyFont="1" applyBorder="1" applyAlignment="1">
      <alignment horizontal="center" vertical="center"/>
    </xf>
    <xf numFmtId="0" fontId="0" fillId="0" borderId="30" xfId="0" applyBorder="1"/>
    <xf numFmtId="14" fontId="98"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9" fillId="0" borderId="0" xfId="0" applyFont="1" applyAlignment="1">
      <alignment horizontal="center" vertical="center"/>
    </xf>
    <xf numFmtId="0" fontId="99" fillId="0" borderId="3" xfId="0" applyFont="1" applyBorder="1"/>
    <xf numFmtId="0" fontId="99" fillId="0" borderId="0" xfId="0" applyFont="1"/>
    <xf numFmtId="0" fontId="83" fillId="0" borderId="0" xfId="0" applyFont="1" applyAlignment="1">
      <alignment horizontal="left"/>
    </xf>
    <xf numFmtId="0" fontId="83" fillId="15" borderId="8" xfId="0" applyFont="1" applyFill="1" applyBorder="1" applyAlignment="1">
      <alignment horizontal="center" vertical="center" wrapText="1"/>
    </xf>
    <xf numFmtId="0" fontId="83" fillId="15" borderId="8" xfId="0" applyFont="1" applyFill="1" applyBorder="1" applyAlignment="1">
      <alignment vertical="center" wrapText="1"/>
    </xf>
    <xf numFmtId="0" fontId="99" fillId="0" borderId="8" xfId="0" applyFont="1" applyBorder="1" applyAlignment="1">
      <alignment horizontal="center"/>
    </xf>
    <xf numFmtId="16" fontId="0" fillId="16" borderId="8" xfId="0" applyNumberFormat="1" applyFill="1" applyBorder="1" applyAlignment="1">
      <alignment horizontal="center"/>
    </xf>
    <xf numFmtId="16" fontId="99" fillId="16" borderId="8" xfId="0" applyNumberFormat="1" applyFont="1" applyFill="1" applyBorder="1" applyAlignment="1">
      <alignment horizontal="center"/>
    </xf>
    <xf numFmtId="166" fontId="0" fillId="0" borderId="8" xfId="0" applyNumberFormat="1" applyBorder="1" applyAlignment="1">
      <alignment horizontal="center"/>
    </xf>
    <xf numFmtId="166" fontId="99" fillId="0" borderId="8" xfId="0" applyNumberFormat="1" applyFont="1" applyBorder="1" applyAlignment="1">
      <alignment horizontal="center"/>
    </xf>
    <xf numFmtId="0" fontId="0" fillId="5" borderId="8" xfId="0" applyFill="1" applyBorder="1" applyAlignment="1">
      <alignment horizontal="center"/>
    </xf>
    <xf numFmtId="0" fontId="99" fillId="5" borderId="8" xfId="0" applyFont="1" applyFill="1" applyBorder="1" applyAlignment="1">
      <alignment horizontal="center"/>
    </xf>
    <xf numFmtId="16" fontId="99" fillId="17" borderId="8" xfId="0" applyNumberFormat="1" applyFont="1" applyFill="1" applyBorder="1" applyAlignment="1">
      <alignment horizontal="center"/>
    </xf>
    <xf numFmtId="0" fontId="99" fillId="0" borderId="8" xfId="0" applyFont="1" applyBorder="1"/>
    <xf numFmtId="0" fontId="100" fillId="0" borderId="0" xfId="0" applyFont="1"/>
    <xf numFmtId="1" fontId="87" fillId="0" borderId="8" xfId="10" applyNumberFormat="1" applyFont="1" applyBorder="1" applyAlignment="1">
      <alignment horizontal="center" vertical="center" wrapText="1"/>
    </xf>
    <xf numFmtId="167" fontId="87" fillId="0" borderId="8" xfId="10" applyNumberFormat="1" applyFont="1" applyBorder="1" applyAlignment="1">
      <alignment horizontal="center" vertical="center" wrapText="1"/>
    </xf>
    <xf numFmtId="168" fontId="87" fillId="0" borderId="8" xfId="10" applyNumberFormat="1" applyFont="1" applyBorder="1" applyAlignment="1">
      <alignment horizontal="center" vertical="center" wrapText="1"/>
    </xf>
    <xf numFmtId="0" fontId="101" fillId="0" borderId="8" xfId="10" applyFont="1" applyBorder="1" applyAlignment="1">
      <alignment horizontal="center" vertical="center" wrapText="1"/>
    </xf>
    <xf numFmtId="0" fontId="87" fillId="5" borderId="8" xfId="10" applyFont="1" applyFill="1" applyBorder="1" applyAlignment="1">
      <alignment horizontal="center" vertical="center"/>
    </xf>
    <xf numFmtId="168" fontId="87" fillId="0" borderId="8" xfId="10" applyNumberFormat="1" applyFont="1" applyBorder="1" applyAlignment="1">
      <alignment horizontal="center" vertical="center"/>
    </xf>
    <xf numFmtId="0" fontId="87" fillId="0" borderId="8" xfId="10" applyFont="1" applyBorder="1" applyAlignment="1">
      <alignment horizontal="center" vertical="center"/>
    </xf>
    <xf numFmtId="0" fontId="87" fillId="2" borderId="8" xfId="10" applyFont="1" applyFill="1" applyBorder="1" applyAlignment="1">
      <alignment horizontal="center" vertical="center"/>
    </xf>
    <xf numFmtId="0" fontId="87" fillId="5" borderId="44" xfId="10" applyFont="1" applyFill="1" applyBorder="1" applyAlignment="1">
      <alignment horizontal="center" vertical="center"/>
    </xf>
    <xf numFmtId="0" fontId="87"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8" fillId="2" borderId="8" xfId="18" applyFont="1" applyFill="1" applyBorder="1" applyAlignment="1">
      <alignment horizontal="center"/>
    </xf>
    <xf numFmtId="0" fontId="0" fillId="6" borderId="7" xfId="0" applyFill="1" applyBorder="1" applyAlignment="1">
      <alignment horizontal="center"/>
    </xf>
    <xf numFmtId="0" fontId="88" fillId="2" borderId="8" xfId="18" applyFont="1" applyFill="1" applyBorder="1" applyAlignment="1">
      <alignment horizontal="center" vertical="center"/>
    </xf>
    <xf numFmtId="0" fontId="0" fillId="5" borderId="8" xfId="0" applyFill="1" applyBorder="1" applyAlignment="1">
      <alignment horizontal="center" vertical="center"/>
    </xf>
    <xf numFmtId="167" fontId="87" fillId="6" borderId="15" xfId="10" applyNumberFormat="1" applyFont="1" applyFill="1" applyBorder="1" applyAlignment="1">
      <alignment horizontal="center" vertical="center" wrapText="1"/>
    </xf>
    <xf numFmtId="167" fontId="87" fillId="6" borderId="8" xfId="10" applyNumberFormat="1" applyFont="1" applyFill="1" applyBorder="1" applyAlignment="1">
      <alignment horizontal="center" vertical="center" wrapText="1"/>
    </xf>
    <xf numFmtId="168" fontId="87" fillId="6" borderId="8" xfId="10" applyNumberFormat="1" applyFont="1" applyFill="1" applyBorder="1" applyAlignment="1">
      <alignment horizontal="center" vertical="center"/>
    </xf>
    <xf numFmtId="168" fontId="87" fillId="6" borderId="15" xfId="10" applyNumberFormat="1" applyFont="1" applyFill="1" applyBorder="1" applyAlignment="1">
      <alignment horizontal="center" vertical="center"/>
    </xf>
    <xf numFmtId="0" fontId="87" fillId="6" borderId="15" xfId="10" applyFont="1" applyFill="1" applyBorder="1" applyAlignment="1">
      <alignment horizontal="center" vertical="center"/>
    </xf>
    <xf numFmtId="1" fontId="102" fillId="0" borderId="8" xfId="10" applyNumberFormat="1" applyFont="1" applyBorder="1" applyAlignment="1">
      <alignment horizontal="center" vertical="center" wrapText="1"/>
    </xf>
    <xf numFmtId="0" fontId="102" fillId="0" borderId="8" xfId="10" applyFont="1" applyBorder="1" applyAlignment="1">
      <alignment horizontal="center" vertical="center"/>
    </xf>
    <xf numFmtId="167" fontId="102" fillId="0" borderId="8" xfId="10" applyNumberFormat="1" applyFont="1" applyBorder="1" applyAlignment="1">
      <alignment horizontal="center" vertical="center" wrapText="1"/>
    </xf>
    <xf numFmtId="168" fontId="102" fillId="0" borderId="8" xfId="10" applyNumberFormat="1" applyFont="1" applyBorder="1" applyAlignment="1">
      <alignment horizontal="center" vertical="center"/>
    </xf>
    <xf numFmtId="0" fontId="101" fillId="6" borderId="8" xfId="10" applyFont="1" applyFill="1" applyBorder="1" applyAlignment="1">
      <alignment horizontal="center" vertical="center" wrapText="1"/>
    </xf>
    <xf numFmtId="0" fontId="87" fillId="6" borderId="8" xfId="10" applyFont="1" applyFill="1" applyBorder="1" applyAlignment="1">
      <alignment horizontal="center" vertical="center"/>
    </xf>
    <xf numFmtId="0" fontId="87" fillId="0" borderId="44" xfId="10" applyFont="1" applyBorder="1" applyAlignment="1">
      <alignment horizontal="center" vertical="center"/>
    </xf>
    <xf numFmtId="0" fontId="102" fillId="0" borderId="8" xfId="10" applyFont="1" applyBorder="1" applyAlignment="1">
      <alignment horizontal="center" vertical="center" wrapText="1"/>
    </xf>
    <xf numFmtId="49" fontId="87" fillId="0" borderId="8" xfId="10" applyNumberFormat="1" applyFont="1" applyBorder="1" applyAlignment="1">
      <alignment horizontal="center" vertical="center" wrapText="1"/>
    </xf>
    <xf numFmtId="49" fontId="87" fillId="0" borderId="8" xfId="10" applyNumberFormat="1" applyFont="1" applyBorder="1" applyAlignment="1">
      <alignment horizontal="center" vertical="center"/>
    </xf>
    <xf numFmtId="0" fontId="101" fillId="0" borderId="0" xfId="10" applyFont="1" applyAlignment="1">
      <alignment vertical="center" wrapText="1"/>
    </xf>
    <xf numFmtId="0" fontId="87" fillId="0" borderId="0" xfId="10" applyFont="1" applyAlignment="1">
      <alignment vertical="center"/>
    </xf>
    <xf numFmtId="168" fontId="87" fillId="0" borderId="0" xfId="10" applyNumberFormat="1" applyFont="1" applyAlignment="1">
      <alignment horizontal="center" vertical="center"/>
    </xf>
    <xf numFmtId="0" fontId="87" fillId="0" borderId="0" xfId="10" applyFont="1" applyAlignment="1">
      <alignment horizontal="center" vertical="center"/>
    </xf>
    <xf numFmtId="0" fontId="86" fillId="0" borderId="0" xfId="10" applyFont="1" applyAlignment="1">
      <alignment horizontal="left" vertical="center"/>
    </xf>
    <xf numFmtId="0" fontId="86" fillId="0" borderId="0" xfId="10" applyFont="1" applyAlignment="1">
      <alignment vertical="center"/>
    </xf>
    <xf numFmtId="0" fontId="103" fillId="0" borderId="0" xfId="10" applyFont="1" applyAlignment="1">
      <alignment vertical="center"/>
    </xf>
    <xf numFmtId="168" fontId="103" fillId="0" borderId="0" xfId="10" applyNumberFormat="1" applyFont="1" applyAlignment="1">
      <alignment horizontal="center" vertical="center"/>
    </xf>
    <xf numFmtId="0" fontId="103" fillId="0" borderId="0" xfId="10" applyFont="1" applyAlignment="1">
      <alignment horizontal="center" vertical="center"/>
    </xf>
    <xf numFmtId="0" fontId="84" fillId="0" borderId="0" xfId="10" applyFont="1" applyAlignment="1">
      <alignment vertical="center"/>
    </xf>
    <xf numFmtId="0" fontId="84" fillId="0" borderId="0" xfId="10" applyFont="1" applyAlignment="1">
      <alignment horizontal="left" vertical="center"/>
    </xf>
    <xf numFmtId="0" fontId="84" fillId="0" borderId="0" xfId="10" applyFont="1" applyAlignment="1">
      <alignment horizontal="left" vertical="center" wrapText="1"/>
    </xf>
    <xf numFmtId="168" fontId="84" fillId="0" borderId="0" xfId="10" applyNumberFormat="1" applyFont="1" applyAlignment="1">
      <alignment horizontal="center" vertical="center" wrapText="1"/>
    </xf>
    <xf numFmtId="0" fontId="84" fillId="0" borderId="0" xfId="10" applyFont="1" applyAlignment="1">
      <alignment horizontal="center" vertical="center" wrapText="1"/>
    </xf>
    <xf numFmtId="0" fontId="104" fillId="0" borderId="0" xfId="10" applyFont="1" applyAlignment="1">
      <alignment vertical="center"/>
    </xf>
    <xf numFmtId="168" fontId="104" fillId="0" borderId="0" xfId="10" applyNumberFormat="1" applyFont="1" applyAlignment="1">
      <alignment horizontal="center" vertical="center"/>
    </xf>
    <xf numFmtId="0" fontId="104" fillId="0" borderId="0" xfId="10" applyFont="1" applyAlignment="1">
      <alignment horizontal="center" vertical="center"/>
    </xf>
    <xf numFmtId="0" fontId="87" fillId="0" borderId="8" xfId="10" applyFont="1" applyBorder="1" applyAlignment="1">
      <alignment vertical="center"/>
    </xf>
    <xf numFmtId="0" fontId="88" fillId="0" borderId="8" xfId="18" applyFont="1" applyBorder="1" applyAlignment="1">
      <alignment horizontal="center"/>
    </xf>
    <xf numFmtId="0" fontId="87" fillId="5" borderId="7" xfId="10" applyFont="1" applyFill="1" applyBorder="1" applyAlignment="1">
      <alignment horizontal="center" vertical="center"/>
    </xf>
    <xf numFmtId="0" fontId="88" fillId="2" borderId="7" xfId="18" applyFont="1" applyFill="1" applyBorder="1" applyAlignment="1">
      <alignment horizontal="center"/>
    </xf>
    <xf numFmtId="166" fontId="87" fillId="0" borderId="0" xfId="10" applyNumberFormat="1" applyFont="1" applyAlignment="1">
      <alignment vertical="center"/>
    </xf>
    <xf numFmtId="0" fontId="88" fillId="6" borderId="8" xfId="18" applyFont="1" applyFill="1" applyBorder="1" applyAlignment="1">
      <alignment horizontal="center" vertical="center"/>
    </xf>
    <xf numFmtId="0" fontId="87" fillId="0" borderId="7" xfId="10" applyFont="1" applyBorder="1" applyAlignment="1">
      <alignment vertical="center"/>
    </xf>
    <xf numFmtId="0" fontId="87" fillId="0" borderId="12" xfId="10" applyFont="1" applyBorder="1" applyAlignment="1">
      <alignment horizontal="center" vertical="center"/>
    </xf>
    <xf numFmtId="17" fontId="87" fillId="6" borderId="8" xfId="10" applyNumberFormat="1" applyFont="1" applyFill="1" applyBorder="1" applyAlignment="1">
      <alignment horizontal="center" vertical="center"/>
    </xf>
    <xf numFmtId="1" fontId="87" fillId="0" borderId="7" xfId="10" applyNumberFormat="1" applyFont="1" applyBorder="1" applyAlignment="1">
      <alignment horizontal="center" vertical="center" wrapText="1"/>
    </xf>
    <xf numFmtId="168" fontId="87" fillId="0" borderId="7" xfId="10" applyNumberFormat="1" applyFont="1" applyBorder="1" applyAlignment="1">
      <alignment horizontal="center" vertical="center"/>
    </xf>
    <xf numFmtId="166" fontId="101" fillId="0" borderId="8" xfId="10" applyNumberFormat="1" applyFont="1" applyBorder="1" applyAlignment="1">
      <alignment horizontal="center" vertical="center"/>
    </xf>
    <xf numFmtId="0" fontId="101" fillId="5" borderId="8" xfId="10" applyFont="1" applyFill="1" applyBorder="1" applyAlignment="1">
      <alignment horizontal="center" vertical="center" wrapText="1"/>
    </xf>
    <xf numFmtId="17" fontId="87" fillId="6" borderId="7" xfId="10" applyNumberFormat="1" applyFont="1" applyFill="1" applyBorder="1" applyAlignment="1">
      <alignment horizontal="center" vertical="center" wrapText="1"/>
    </xf>
    <xf numFmtId="168" fontId="87" fillId="2" borderId="8" xfId="10" applyNumberFormat="1" applyFont="1" applyFill="1" applyBorder="1" applyAlignment="1">
      <alignment horizontal="center" vertical="center"/>
    </xf>
    <xf numFmtId="0" fontId="88" fillId="6" borderId="8" xfId="0" applyFont="1" applyFill="1" applyBorder="1" applyAlignment="1">
      <alignment horizontal="center" vertical="center"/>
    </xf>
    <xf numFmtId="0" fontId="88" fillId="6" borderId="0" xfId="0" applyFont="1" applyFill="1" applyAlignment="1">
      <alignment horizontal="center" vertical="center"/>
    </xf>
    <xf numFmtId="0" fontId="87" fillId="18" borderId="8" xfId="10" applyFont="1" applyFill="1" applyBorder="1" applyAlignment="1">
      <alignment horizontal="center" vertical="center"/>
    </xf>
    <xf numFmtId="0" fontId="87" fillId="6" borderId="7" xfId="10" applyFont="1" applyFill="1" applyBorder="1" applyAlignment="1">
      <alignment horizontal="center" vertical="center"/>
    </xf>
    <xf numFmtId="0" fontId="87" fillId="4" borderId="8" xfId="10" applyFont="1" applyFill="1" applyBorder="1" applyAlignment="1">
      <alignment horizontal="center" vertical="center"/>
    </xf>
    <xf numFmtId="0" fontId="87" fillId="4" borderId="8" xfId="10" applyFont="1" applyFill="1" applyBorder="1" applyAlignment="1">
      <alignment vertical="center" wrapText="1"/>
    </xf>
    <xf numFmtId="168" fontId="87" fillId="19" borderId="8" xfId="10" applyNumberFormat="1" applyFont="1" applyFill="1" applyBorder="1" applyAlignment="1">
      <alignment horizontal="center" vertical="center"/>
    </xf>
    <xf numFmtId="0" fontId="87" fillId="0" borderId="11" xfId="10" applyFont="1" applyBorder="1" applyAlignment="1">
      <alignment horizontal="center" vertical="center"/>
    </xf>
    <xf numFmtId="0" fontId="87" fillId="6" borderId="0" xfId="10" applyFont="1" applyFill="1" applyAlignment="1">
      <alignment horizontal="center" vertical="center"/>
    </xf>
    <xf numFmtId="0" fontId="101" fillId="0" borderId="7" xfId="10" applyFont="1" applyBorder="1" applyAlignment="1">
      <alignment horizontal="center" vertical="center" wrapText="1"/>
    </xf>
    <xf numFmtId="0" fontId="87" fillId="0" borderId="32" xfId="10" applyFont="1" applyBorder="1" applyAlignment="1">
      <alignment vertical="center"/>
    </xf>
    <xf numFmtId="0" fontId="87" fillId="20" borderId="8" xfId="10" applyFont="1" applyFill="1" applyBorder="1" applyAlignment="1">
      <alignment horizontal="center" vertical="center"/>
    </xf>
    <xf numFmtId="16" fontId="87" fillId="6" borderId="8" xfId="10" applyNumberFormat="1" applyFont="1" applyFill="1" applyBorder="1" applyAlignment="1">
      <alignment horizontal="center" vertical="center"/>
    </xf>
    <xf numFmtId="0" fontId="87" fillId="5" borderId="0" xfId="10" applyFont="1" applyFill="1" applyAlignment="1">
      <alignment horizontal="center" vertical="center"/>
    </xf>
    <xf numFmtId="0" fontId="87" fillId="0" borderId="11" xfId="10" applyFont="1" applyBorder="1" applyAlignment="1">
      <alignment vertical="center"/>
    </xf>
    <xf numFmtId="0" fontId="87" fillId="0" borderId="12" xfId="10" applyFont="1" applyBorder="1" applyAlignment="1">
      <alignment vertical="center"/>
    </xf>
    <xf numFmtId="0" fontId="87" fillId="0" borderId="15" xfId="10" applyFont="1" applyBorder="1" applyAlignment="1">
      <alignment vertical="center"/>
    </xf>
    <xf numFmtId="16" fontId="87" fillId="6" borderId="0" xfId="10" applyNumberFormat="1" applyFont="1" applyFill="1" applyAlignment="1">
      <alignment vertical="center"/>
    </xf>
    <xf numFmtId="0" fontId="87" fillId="2" borderId="0" xfId="10" applyFont="1" applyFill="1" applyAlignment="1">
      <alignment vertical="center"/>
    </xf>
    <xf numFmtId="0" fontId="87" fillId="0" borderId="15" xfId="10" applyFont="1" applyBorder="1" applyAlignment="1">
      <alignment horizontal="center" vertical="center"/>
    </xf>
    <xf numFmtId="0" fontId="102" fillId="0" borderId="0" xfId="10" applyFont="1" applyAlignment="1">
      <alignment vertical="center"/>
    </xf>
    <xf numFmtId="168" fontId="87" fillId="0" borderId="15" xfId="10" applyNumberFormat="1" applyFont="1" applyBorder="1" applyAlignment="1">
      <alignment horizontal="center" vertical="center"/>
    </xf>
    <xf numFmtId="0" fontId="87" fillId="2" borderId="7" xfId="10" applyFont="1" applyFill="1" applyBorder="1" applyAlignment="1">
      <alignment horizontal="center" vertical="center"/>
    </xf>
    <xf numFmtId="0" fontId="105" fillId="2" borderId="0" xfId="10" applyFont="1" applyFill="1" applyAlignment="1">
      <alignment vertical="center"/>
    </xf>
    <xf numFmtId="0" fontId="105" fillId="0" borderId="0" xfId="10" applyFont="1" applyAlignment="1">
      <alignment vertical="center"/>
    </xf>
    <xf numFmtId="17" fontId="87" fillId="6" borderId="7" xfId="10" applyNumberFormat="1" applyFont="1" applyFill="1" applyBorder="1" applyAlignment="1">
      <alignment horizontal="center" vertical="center"/>
    </xf>
    <xf numFmtId="0" fontId="87" fillId="21" borderId="8" xfId="0" applyFont="1" applyFill="1" applyBorder="1" applyAlignment="1">
      <alignment horizontal="center" vertical="center"/>
    </xf>
    <xf numFmtId="0" fontId="87" fillId="0" borderId="8" xfId="0" applyFont="1" applyBorder="1" applyAlignment="1">
      <alignment horizontal="center" vertical="center"/>
    </xf>
    <xf numFmtId="0" fontId="84" fillId="0" borderId="8" xfId="10" applyFont="1" applyBorder="1" applyAlignment="1">
      <alignment horizontal="center" vertical="center"/>
    </xf>
    <xf numFmtId="0" fontId="106" fillId="22" borderId="8" xfId="0" applyFont="1" applyFill="1" applyBorder="1" applyAlignment="1">
      <alignment horizontal="center" vertical="center"/>
    </xf>
    <xf numFmtId="0" fontId="91" fillId="0" borderId="8" xfId="10" applyFont="1" applyBorder="1" applyAlignment="1">
      <alignment horizontal="center" vertical="center"/>
    </xf>
    <xf numFmtId="168" fontId="91" fillId="0" borderId="8" xfId="10" applyNumberFormat="1" applyFont="1" applyBorder="1" applyAlignment="1">
      <alignment horizontal="center" vertical="center"/>
    </xf>
    <xf numFmtId="168" fontId="91" fillId="0" borderId="0" xfId="10" applyNumberFormat="1" applyFont="1" applyAlignment="1">
      <alignment horizontal="center" vertical="center"/>
    </xf>
    <xf numFmtId="0" fontId="105" fillId="0" borderId="0" xfId="10" applyFont="1" applyAlignment="1">
      <alignment horizontal="center" vertical="center"/>
    </xf>
    <xf numFmtId="0" fontId="102" fillId="0" borderId="0" xfId="10" applyFont="1" applyAlignment="1">
      <alignment vertical="center" wrapText="1"/>
    </xf>
    <xf numFmtId="0" fontId="101" fillId="0" borderId="0" xfId="10" applyFont="1" applyAlignment="1">
      <alignment horizontal="center" vertical="center" wrapText="1"/>
    </xf>
    <xf numFmtId="0" fontId="88" fillId="5" borderId="8" xfId="0" applyFont="1" applyFill="1" applyBorder="1" applyAlignment="1">
      <alignment horizontal="center" vertical="center"/>
    </xf>
    <xf numFmtId="0" fontId="84" fillId="5" borderId="8" xfId="10" applyFont="1" applyFill="1" applyBorder="1" applyAlignment="1">
      <alignment horizontal="center" vertical="center"/>
    </xf>
    <xf numFmtId="0" fontId="85" fillId="2" borderId="8" xfId="0" applyFont="1" applyFill="1" applyBorder="1" applyAlignment="1">
      <alignment horizontal="center" vertical="center"/>
    </xf>
    <xf numFmtId="0" fontId="85" fillId="5" borderId="8" xfId="0" applyFont="1" applyFill="1" applyBorder="1" applyAlignment="1">
      <alignment horizontal="center" vertical="center"/>
    </xf>
    <xf numFmtId="0" fontId="81" fillId="2" borderId="8" xfId="0" applyFont="1" applyFill="1" applyBorder="1" applyAlignment="1">
      <alignment horizontal="center"/>
    </xf>
    <xf numFmtId="49" fontId="107" fillId="19" borderId="16" xfId="0" applyNumberFormat="1" applyFont="1" applyFill="1" applyBorder="1" applyAlignment="1">
      <alignment horizontal="center" vertical="center" wrapText="1"/>
    </xf>
    <xf numFmtId="1" fontId="107" fillId="19" borderId="16" xfId="0" applyNumberFormat="1" applyFont="1" applyFill="1" applyBorder="1" applyAlignment="1">
      <alignment horizontal="center" vertical="center" wrapText="1"/>
    </xf>
    <xf numFmtId="49" fontId="107" fillId="10" borderId="3" xfId="0" applyNumberFormat="1" applyFont="1" applyFill="1" applyBorder="1" applyAlignment="1">
      <alignment vertical="center" wrapText="1"/>
    </xf>
    <xf numFmtId="49" fontId="107" fillId="10" borderId="0" xfId="0" applyNumberFormat="1" applyFont="1" applyFill="1" applyAlignment="1">
      <alignment vertical="center" wrapText="1"/>
    </xf>
    <xf numFmtId="0" fontId="107" fillId="10" borderId="0" xfId="0" applyFont="1" applyFill="1" applyAlignment="1">
      <alignment horizontal="center" vertical="center" wrapText="1"/>
    </xf>
    <xf numFmtId="49" fontId="108"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9"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9" fillId="6" borderId="8" xfId="0" applyNumberFormat="1" applyFont="1" applyFill="1" applyBorder="1" applyAlignment="1">
      <alignment horizontal="center" vertical="center" wrapText="1"/>
    </xf>
    <xf numFmtId="0" fontId="110" fillId="6" borderId="8" xfId="0" applyFont="1" applyFill="1" applyBorder="1" applyAlignment="1">
      <alignment horizontal="center" vertical="center" wrapText="1"/>
    </xf>
    <xf numFmtId="49" fontId="110" fillId="9" borderId="8" xfId="0" applyNumberFormat="1" applyFont="1" applyFill="1" applyBorder="1" applyAlignment="1">
      <alignment horizontal="center" vertical="center" wrapText="1"/>
    </xf>
    <xf numFmtId="49" fontId="109" fillId="0" borderId="8" xfId="0" applyNumberFormat="1" applyFont="1" applyBorder="1" applyAlignment="1">
      <alignment horizontal="center" vertical="center" wrapText="1"/>
    </xf>
    <xf numFmtId="2" fontId="110" fillId="0" borderId="8" xfId="0" applyNumberFormat="1" applyFont="1" applyBorder="1" applyAlignment="1">
      <alignment horizontal="center" vertical="center" wrapText="1"/>
    </xf>
    <xf numFmtId="0" fontId="110" fillId="0" borderId="8" xfId="0" applyFont="1" applyBorder="1" applyAlignment="1">
      <alignment horizontal="center" vertical="center" wrapText="1"/>
    </xf>
    <xf numFmtId="2" fontId="109" fillId="6" borderId="8" xfId="0" applyNumberFormat="1" applyFont="1" applyFill="1" applyBorder="1" applyAlignment="1">
      <alignment horizontal="center" vertical="center" wrapText="1"/>
    </xf>
    <xf numFmtId="2" fontId="109" fillId="9" borderId="8" xfId="0" applyNumberFormat="1" applyFont="1" applyFill="1" applyBorder="1" applyAlignment="1">
      <alignment horizontal="center" vertical="center" wrapText="1"/>
    </xf>
    <xf numFmtId="2" fontId="109" fillId="0" borderId="8" xfId="0" applyNumberFormat="1" applyFont="1" applyBorder="1" applyAlignment="1">
      <alignment horizontal="center" vertical="center" wrapText="1"/>
    </xf>
    <xf numFmtId="49" fontId="110" fillId="0" borderId="8" xfId="0" applyNumberFormat="1" applyFont="1" applyBorder="1" applyAlignment="1">
      <alignment horizontal="center" vertical="center" wrapText="1"/>
    </xf>
    <xf numFmtId="0" fontId="111" fillId="6" borderId="8" xfId="0" applyFont="1" applyFill="1" applyBorder="1" applyAlignment="1">
      <alignment horizontal="center" vertical="center"/>
    </xf>
    <xf numFmtId="0" fontId="111" fillId="9" borderId="8" xfId="0" applyFont="1" applyFill="1" applyBorder="1" applyAlignment="1">
      <alignment horizontal="center" vertical="center"/>
    </xf>
    <xf numFmtId="2" fontId="110" fillId="6" borderId="8" xfId="0" applyNumberFormat="1" applyFont="1" applyFill="1" applyBorder="1" applyAlignment="1">
      <alignment horizontal="center" vertical="center" wrapText="1"/>
    </xf>
    <xf numFmtId="0" fontId="109" fillId="9" borderId="8" xfId="0" applyFont="1" applyFill="1" applyBorder="1" applyAlignment="1">
      <alignment horizontal="center" vertical="center"/>
    </xf>
    <xf numFmtId="0" fontId="109" fillId="0" borderId="8" xfId="0" applyFont="1" applyBorder="1" applyAlignment="1">
      <alignment horizontal="center" vertical="center"/>
    </xf>
    <xf numFmtId="49" fontId="107" fillId="19" borderId="26" xfId="0" applyNumberFormat="1" applyFont="1" applyFill="1" applyBorder="1" applyAlignment="1">
      <alignment horizontal="center" vertical="center" wrapText="1"/>
    </xf>
    <xf numFmtId="49" fontId="107" fillId="10" borderId="17" xfId="0" applyNumberFormat="1" applyFont="1" applyFill="1" applyBorder="1" applyAlignment="1">
      <alignment vertical="center" wrapText="1"/>
    </xf>
    <xf numFmtId="166" fontId="90" fillId="10" borderId="0" xfId="0" applyNumberFormat="1" applyFont="1" applyFill="1" applyAlignment="1">
      <alignment horizontal="center" vertical="center"/>
    </xf>
    <xf numFmtId="49" fontId="107" fillId="10" borderId="44" xfId="0" applyNumberFormat="1" applyFont="1" applyFill="1" applyBorder="1" applyAlignment="1">
      <alignment horizontal="center" vertical="center" wrapText="1"/>
    </xf>
    <xf numFmtId="49" fontId="107" fillId="10" borderId="33" xfId="0" applyNumberFormat="1" applyFont="1" applyFill="1" applyBorder="1" applyAlignment="1">
      <alignment vertical="center" wrapText="1"/>
    </xf>
    <xf numFmtId="0" fontId="107" fillId="10" borderId="33" xfId="0" applyFont="1" applyFill="1" applyBorder="1" applyAlignment="1">
      <alignment horizontal="center" vertical="center" wrapText="1"/>
    </xf>
    <xf numFmtId="166" fontId="108" fillId="9" borderId="8" xfId="0" applyNumberFormat="1" applyFont="1" applyFill="1" applyBorder="1" applyAlignment="1">
      <alignment horizontal="center" vertical="center"/>
    </xf>
    <xf numFmtId="49" fontId="109" fillId="9" borderId="33" xfId="0" applyNumberFormat="1" applyFont="1" applyFill="1" applyBorder="1" applyAlignment="1">
      <alignment horizontal="center" vertical="center" wrapText="1"/>
    </xf>
    <xf numFmtId="166" fontId="112" fillId="6" borderId="8" xfId="0" applyNumberFormat="1" applyFont="1" applyFill="1" applyBorder="1" applyAlignment="1">
      <alignment horizontal="center" vertical="center"/>
    </xf>
    <xf numFmtId="166" fontId="108" fillId="0" borderId="8" xfId="0" applyNumberFormat="1" applyFont="1" applyBorder="1" applyAlignment="1">
      <alignment horizontal="center" vertical="center"/>
    </xf>
    <xf numFmtId="49" fontId="109" fillId="0" borderId="33" xfId="0" applyNumberFormat="1" applyFont="1" applyBorder="1" applyAlignment="1">
      <alignment horizontal="center" vertical="center" wrapText="1"/>
    </xf>
    <xf numFmtId="166" fontId="112" fillId="9" borderId="8" xfId="0" applyNumberFormat="1" applyFont="1" applyFill="1" applyBorder="1" applyAlignment="1">
      <alignment horizontal="center" vertical="center"/>
    </xf>
    <xf numFmtId="166" fontId="112" fillId="0" borderId="8" xfId="0" applyNumberFormat="1" applyFont="1" applyBorder="1" applyAlignment="1">
      <alignment horizontal="center" vertical="center"/>
    </xf>
    <xf numFmtId="0" fontId="90" fillId="6" borderId="8" xfId="0" applyFont="1" applyFill="1" applyBorder="1" applyAlignment="1">
      <alignment horizontal="center" vertical="center"/>
    </xf>
    <xf numFmtId="166" fontId="90" fillId="6" borderId="8" xfId="0" applyNumberFormat="1" applyFont="1" applyFill="1" applyBorder="1" applyAlignment="1">
      <alignment horizontal="center" vertical="center"/>
    </xf>
    <xf numFmtId="166" fontId="108" fillId="6" borderId="8" xfId="0" applyNumberFormat="1" applyFont="1" applyFill="1" applyBorder="1" applyAlignment="1">
      <alignment horizontal="center" vertical="center"/>
    </xf>
    <xf numFmtId="0" fontId="108" fillId="6" borderId="8" xfId="0" applyFont="1" applyFill="1" applyBorder="1" applyAlignment="1">
      <alignment horizontal="center" vertical="center"/>
    </xf>
    <xf numFmtId="2" fontId="108" fillId="6" borderId="8" xfId="0" applyNumberFormat="1" applyFont="1" applyFill="1" applyBorder="1" applyAlignment="1">
      <alignment horizontal="center" vertical="center"/>
    </xf>
    <xf numFmtId="0" fontId="112" fillId="6" borderId="8" xfId="0" applyFont="1" applyFill="1" applyBorder="1" applyAlignment="1">
      <alignment horizontal="center" vertical="center"/>
    </xf>
    <xf numFmtId="0" fontId="108" fillId="0" borderId="8" xfId="0" applyFont="1" applyBorder="1" applyAlignment="1">
      <alignment horizontal="center" vertical="center"/>
    </xf>
    <xf numFmtId="0" fontId="108" fillId="9" borderId="8" xfId="0" applyFont="1" applyFill="1" applyBorder="1" applyAlignment="1">
      <alignment horizontal="center" vertical="center"/>
    </xf>
    <xf numFmtId="2" fontId="108" fillId="9" borderId="8" xfId="0" applyNumberFormat="1" applyFont="1" applyFill="1" applyBorder="1" applyAlignment="1">
      <alignment horizontal="center" vertical="center"/>
    </xf>
    <xf numFmtId="0" fontId="112" fillId="9" borderId="8" xfId="0" applyFont="1" applyFill="1" applyBorder="1" applyAlignment="1">
      <alignment horizontal="center" vertical="center"/>
    </xf>
    <xf numFmtId="2" fontId="112" fillId="6" borderId="8" xfId="0" applyNumberFormat="1" applyFont="1" applyFill="1" applyBorder="1" applyAlignment="1">
      <alignment horizontal="center" vertical="center"/>
    </xf>
    <xf numFmtId="0" fontId="108" fillId="4" borderId="8" xfId="0" applyFont="1" applyFill="1" applyBorder="1" applyAlignment="1">
      <alignment horizontal="center" vertical="center"/>
    </xf>
    <xf numFmtId="2" fontId="108" fillId="4" borderId="8" xfId="0" applyNumberFormat="1" applyFont="1" applyFill="1" applyBorder="1" applyAlignment="1">
      <alignment horizontal="center" vertical="center"/>
    </xf>
    <xf numFmtId="0" fontId="112" fillId="4" borderId="8" xfId="0" applyFont="1" applyFill="1" applyBorder="1" applyAlignment="1">
      <alignment horizontal="center" vertical="center"/>
    </xf>
    <xf numFmtId="0" fontId="108" fillId="0" borderId="33" xfId="0" applyFont="1" applyBorder="1" applyAlignment="1">
      <alignment horizontal="center" vertical="center"/>
    </xf>
    <xf numFmtId="2" fontId="109" fillId="9" borderId="33" xfId="0" applyNumberFormat="1" applyFont="1" applyFill="1" applyBorder="1" applyAlignment="1">
      <alignment horizontal="center" vertical="center" wrapText="1"/>
    </xf>
    <xf numFmtId="0" fontId="110" fillId="9" borderId="33" xfId="0" applyFont="1" applyFill="1" applyBorder="1" applyAlignment="1">
      <alignment horizontal="center" vertical="center" wrapText="1"/>
    </xf>
    <xf numFmtId="49" fontId="109" fillId="5" borderId="8" xfId="0" applyNumberFormat="1" applyFont="1" applyFill="1" applyBorder="1" applyAlignment="1">
      <alignment horizontal="center" vertical="center" wrapText="1"/>
    </xf>
    <xf numFmtId="2" fontId="109" fillId="5" borderId="8" xfId="0" applyNumberFormat="1" applyFont="1" applyFill="1" applyBorder="1" applyAlignment="1">
      <alignment horizontal="center" vertical="center" wrapText="1"/>
    </xf>
    <xf numFmtId="0" fontId="110" fillId="5" borderId="8" xfId="0" applyFont="1" applyFill="1" applyBorder="1" applyAlignment="1">
      <alignment horizontal="center" vertical="center" wrapText="1"/>
    </xf>
    <xf numFmtId="166" fontId="110" fillId="0" borderId="8" xfId="0" applyNumberFormat="1" applyFont="1" applyBorder="1" applyAlignment="1">
      <alignment horizontal="center" vertical="center" wrapText="1"/>
    </xf>
    <xf numFmtId="0" fontId="112" fillId="0" borderId="8" xfId="0" applyFont="1" applyBorder="1" applyAlignment="1">
      <alignment horizontal="center" vertical="center"/>
    </xf>
    <xf numFmtId="166" fontId="109" fillId="0" borderId="8" xfId="0" applyNumberFormat="1" applyFont="1" applyBorder="1" applyAlignment="1">
      <alignment horizontal="center" vertical="center" wrapText="1"/>
    </xf>
    <xf numFmtId="166" fontId="109" fillId="9" borderId="8" xfId="0" applyNumberFormat="1" applyFont="1" applyFill="1" applyBorder="1" applyAlignment="1">
      <alignment horizontal="center" vertical="center" wrapText="1"/>
    </xf>
    <xf numFmtId="0" fontId="110" fillId="9" borderId="8" xfId="0" applyFont="1" applyFill="1" applyBorder="1" applyAlignment="1">
      <alignment horizontal="center" vertical="center" wrapText="1"/>
    </xf>
    <xf numFmtId="2" fontId="110" fillId="9" borderId="8" xfId="0" applyNumberFormat="1" applyFont="1" applyFill="1" applyBorder="1" applyAlignment="1">
      <alignment horizontal="center" vertical="center" wrapText="1"/>
    </xf>
    <xf numFmtId="166" fontId="109" fillId="0" borderId="33" xfId="0" applyNumberFormat="1" applyFont="1" applyBorder="1" applyAlignment="1">
      <alignment horizontal="center" vertical="center" wrapText="1"/>
    </xf>
    <xf numFmtId="2" fontId="110" fillId="0" borderId="33" xfId="0" applyNumberFormat="1" applyFont="1" applyBorder="1" applyAlignment="1">
      <alignment horizontal="center" vertical="center" wrapText="1"/>
    </xf>
    <xf numFmtId="0" fontId="110" fillId="0" borderId="33" xfId="0" applyFont="1" applyBorder="1" applyAlignment="1">
      <alignment horizontal="center" vertical="center" wrapText="1"/>
    </xf>
    <xf numFmtId="0" fontId="109" fillId="5" borderId="8" xfId="0" applyFont="1" applyFill="1" applyBorder="1" applyAlignment="1">
      <alignment horizontal="center" vertical="center"/>
    </xf>
    <xf numFmtId="166" fontId="109" fillId="5" borderId="33" xfId="0" applyNumberFormat="1" applyFont="1" applyFill="1" applyBorder="1" applyAlignment="1">
      <alignment horizontal="center" vertical="center" wrapText="1"/>
    </xf>
    <xf numFmtId="2" fontId="109" fillId="5" borderId="33" xfId="0" applyNumberFormat="1" applyFont="1" applyFill="1" applyBorder="1" applyAlignment="1">
      <alignment horizontal="center" vertical="center" wrapText="1"/>
    </xf>
    <xf numFmtId="0" fontId="110" fillId="5" borderId="33" xfId="0" applyFont="1" applyFill="1" applyBorder="1" applyAlignment="1">
      <alignment horizontal="center" vertical="center" wrapText="1"/>
    </xf>
    <xf numFmtId="2" fontId="109" fillId="0" borderId="33" xfId="0" applyNumberFormat="1" applyFont="1" applyBorder="1" applyAlignment="1">
      <alignment horizontal="center" vertical="center" wrapText="1"/>
    </xf>
    <xf numFmtId="49" fontId="110" fillId="6" borderId="8" xfId="0" applyNumberFormat="1" applyFont="1" applyFill="1" applyBorder="1" applyAlignment="1">
      <alignment horizontal="center" vertical="center" wrapText="1"/>
    </xf>
    <xf numFmtId="166" fontId="112" fillId="4" borderId="8" xfId="0" applyNumberFormat="1" applyFont="1" applyFill="1" applyBorder="1" applyAlignment="1">
      <alignment horizontal="center" vertical="center"/>
    </xf>
    <xf numFmtId="49" fontId="109" fillId="4" borderId="8" xfId="0" applyNumberFormat="1" applyFont="1" applyFill="1" applyBorder="1" applyAlignment="1">
      <alignment horizontal="center" vertical="center" wrapText="1"/>
    </xf>
    <xf numFmtId="166" fontId="108" fillId="4" borderId="8" xfId="0" applyNumberFormat="1" applyFont="1" applyFill="1" applyBorder="1" applyAlignment="1">
      <alignment horizontal="center" vertical="center"/>
    </xf>
    <xf numFmtId="166" fontId="112" fillId="9" borderId="33" xfId="0" applyNumberFormat="1" applyFont="1" applyFill="1" applyBorder="1" applyAlignment="1">
      <alignment horizontal="center" vertical="center"/>
    </xf>
    <xf numFmtId="169" fontId="109" fillId="9" borderId="33" xfId="0" applyNumberFormat="1" applyFont="1" applyFill="1" applyBorder="1" applyAlignment="1">
      <alignment horizontal="center" vertical="center" wrapText="1"/>
    </xf>
    <xf numFmtId="14" fontId="109" fillId="9" borderId="33" xfId="0" applyNumberFormat="1" applyFont="1" applyFill="1" applyBorder="1" applyAlignment="1">
      <alignment horizontal="center" vertical="center" wrapText="1"/>
    </xf>
    <xf numFmtId="166" fontId="112" fillId="5" borderId="8" xfId="0" applyNumberFormat="1" applyFont="1" applyFill="1" applyBorder="1" applyAlignment="1">
      <alignment horizontal="center" vertical="center"/>
    </xf>
    <xf numFmtId="169" fontId="109" fillId="5" borderId="8" xfId="0" applyNumberFormat="1" applyFont="1" applyFill="1" applyBorder="1" applyAlignment="1">
      <alignment horizontal="center" vertical="center" wrapText="1"/>
    </xf>
    <xf numFmtId="169" fontId="109" fillId="0" borderId="8" xfId="0" applyNumberFormat="1" applyFont="1" applyBorder="1" applyAlignment="1">
      <alignment horizontal="center" vertical="center" wrapText="1"/>
    </xf>
    <xf numFmtId="169" fontId="109" fillId="9" borderId="8" xfId="0" applyNumberFormat="1" applyFont="1" applyFill="1" applyBorder="1" applyAlignment="1">
      <alignment horizontal="center" vertical="center" wrapText="1"/>
    </xf>
    <xf numFmtId="166" fontId="112" fillId="0" borderId="33" xfId="0" applyNumberFormat="1" applyFont="1" applyBorder="1" applyAlignment="1">
      <alignment horizontal="center" vertical="center"/>
    </xf>
    <xf numFmtId="169" fontId="109" fillId="0" borderId="33" xfId="0" applyNumberFormat="1" applyFont="1" applyBorder="1" applyAlignment="1">
      <alignment horizontal="center" vertical="center" wrapText="1"/>
    </xf>
    <xf numFmtId="166" fontId="112" fillId="5" borderId="33" xfId="0" applyNumberFormat="1" applyFont="1" applyFill="1" applyBorder="1" applyAlignment="1">
      <alignment horizontal="center" vertical="center"/>
    </xf>
    <xf numFmtId="49" fontId="109" fillId="5" borderId="33" xfId="0" applyNumberFormat="1" applyFont="1" applyFill="1" applyBorder="1" applyAlignment="1">
      <alignment horizontal="center" vertical="center" wrapText="1"/>
    </xf>
    <xf numFmtId="169" fontId="109" fillId="5" borderId="33" xfId="0" applyNumberFormat="1" applyFont="1" applyFill="1" applyBorder="1" applyAlignment="1">
      <alignment horizontal="center" vertical="center" wrapText="1"/>
    </xf>
    <xf numFmtId="166" fontId="109" fillId="9" borderId="33" xfId="0" applyNumberFormat="1" applyFont="1" applyFill="1" applyBorder="1" applyAlignment="1">
      <alignment horizontal="center" vertical="center" wrapText="1"/>
    </xf>
    <xf numFmtId="49" fontId="109" fillId="6" borderId="33" xfId="0" applyNumberFormat="1" applyFont="1" applyFill="1" applyBorder="1" applyAlignment="1">
      <alignment horizontal="center" vertical="center" wrapText="1"/>
    </xf>
    <xf numFmtId="166" fontId="110" fillId="0" borderId="33" xfId="0" applyNumberFormat="1" applyFont="1" applyBorder="1" applyAlignment="1">
      <alignment horizontal="center" vertical="center" wrapText="1"/>
    </xf>
    <xf numFmtId="0" fontId="108" fillId="9" borderId="33" xfId="0" applyFont="1" applyFill="1" applyBorder="1" applyAlignment="1">
      <alignment horizontal="center" vertical="center"/>
    </xf>
    <xf numFmtId="0" fontId="109" fillId="9" borderId="33" xfId="0" applyFont="1" applyFill="1" applyBorder="1" applyAlignment="1">
      <alignment horizontal="center" vertical="center"/>
    </xf>
    <xf numFmtId="166" fontId="108" fillId="9" borderId="33" xfId="0" applyNumberFormat="1" applyFont="1" applyFill="1" applyBorder="1" applyAlignment="1">
      <alignment horizontal="center" vertical="center"/>
    </xf>
    <xf numFmtId="2" fontId="108" fillId="9" borderId="33" xfId="0" applyNumberFormat="1" applyFont="1" applyFill="1" applyBorder="1" applyAlignment="1">
      <alignment horizontal="center" vertical="center"/>
    </xf>
    <xf numFmtId="0" fontId="112" fillId="9" borderId="33" xfId="0" applyFont="1" applyFill="1" applyBorder="1" applyAlignment="1">
      <alignment horizontal="center" vertical="center"/>
    </xf>
    <xf numFmtId="2" fontId="108" fillId="0" borderId="8" xfId="0" applyNumberFormat="1" applyFont="1" applyBorder="1" applyAlignment="1">
      <alignment horizontal="center" vertical="center"/>
    </xf>
    <xf numFmtId="0" fontId="108" fillId="5" borderId="8" xfId="0" applyFont="1" applyFill="1" applyBorder="1" applyAlignment="1">
      <alignment horizontal="center" vertical="center"/>
    </xf>
    <xf numFmtId="166" fontId="108" fillId="5" borderId="8" xfId="0" applyNumberFormat="1" applyFont="1" applyFill="1" applyBorder="1" applyAlignment="1">
      <alignment horizontal="center" vertical="center"/>
    </xf>
    <xf numFmtId="2" fontId="108" fillId="5" borderId="8" xfId="0" applyNumberFormat="1" applyFont="1" applyFill="1" applyBorder="1" applyAlignment="1">
      <alignment horizontal="center" vertical="center"/>
    </xf>
    <xf numFmtId="0" fontId="112" fillId="5" borderId="8" xfId="0" applyFont="1" applyFill="1" applyBorder="1" applyAlignment="1">
      <alignment horizontal="center" vertical="center"/>
    </xf>
    <xf numFmtId="2" fontId="112" fillId="5" borderId="8" xfId="0" applyNumberFormat="1" applyFont="1" applyFill="1" applyBorder="1" applyAlignment="1">
      <alignment horizontal="center" vertical="center"/>
    </xf>
    <xf numFmtId="0" fontId="90" fillId="9" borderId="19" xfId="0" applyFont="1" applyFill="1" applyBorder="1" applyAlignment="1">
      <alignment horizontal="center" vertical="center"/>
    </xf>
    <xf numFmtId="49" fontId="109" fillId="11" borderId="33" xfId="0" applyNumberFormat="1" applyFont="1" applyFill="1" applyBorder="1" applyAlignment="1">
      <alignment horizontal="center" vertical="center" wrapText="1"/>
    </xf>
    <xf numFmtId="169" fontId="108" fillId="0" borderId="8" xfId="0" applyNumberFormat="1" applyFont="1" applyBorder="1" applyAlignment="1">
      <alignment horizontal="center" vertical="center"/>
    </xf>
    <xf numFmtId="14" fontId="108" fillId="0" borderId="33" xfId="0" applyNumberFormat="1" applyFont="1" applyBorder="1" applyAlignment="1">
      <alignment horizontal="center" vertical="center"/>
    </xf>
    <xf numFmtId="166" fontId="110" fillId="0" borderId="8" xfId="0" applyNumberFormat="1" applyFont="1" applyBorder="1" applyAlignment="1">
      <alignment horizontal="center" vertical="center"/>
    </xf>
    <xf numFmtId="166" fontId="110" fillId="5" borderId="8" xfId="0" applyNumberFormat="1" applyFont="1" applyFill="1" applyBorder="1" applyAlignment="1">
      <alignment horizontal="center" vertical="center"/>
    </xf>
    <xf numFmtId="169" fontId="108" fillId="5" borderId="8" xfId="0" applyNumberFormat="1" applyFont="1" applyFill="1" applyBorder="1" applyAlignment="1">
      <alignment horizontal="center" vertical="center"/>
    </xf>
    <xf numFmtId="14" fontId="108" fillId="5" borderId="33" xfId="0" applyNumberFormat="1" applyFont="1" applyFill="1" applyBorder="1" applyAlignment="1">
      <alignment horizontal="center" vertical="center"/>
    </xf>
    <xf numFmtId="166" fontId="90" fillId="9" borderId="19" xfId="0" applyNumberFormat="1" applyFont="1" applyFill="1" applyBorder="1" applyAlignment="1">
      <alignment horizontal="center" vertical="center"/>
    </xf>
    <xf numFmtId="166" fontId="90" fillId="9" borderId="8" xfId="0" applyNumberFormat="1" applyFont="1" applyFill="1" applyBorder="1" applyAlignment="1">
      <alignment horizontal="center" vertical="center"/>
    </xf>
    <xf numFmtId="0" fontId="108" fillId="9" borderId="15" xfId="0" applyFont="1" applyFill="1" applyBorder="1" applyAlignment="1">
      <alignment horizontal="center" vertical="center"/>
    </xf>
    <xf numFmtId="169" fontId="108" fillId="9" borderId="8" xfId="0" applyNumberFormat="1" applyFont="1" applyFill="1" applyBorder="1" applyAlignment="1">
      <alignment horizontal="center" vertical="center"/>
    </xf>
    <xf numFmtId="14" fontId="108" fillId="5" borderId="8" xfId="0" applyNumberFormat="1" applyFont="1" applyFill="1" applyBorder="1" applyAlignment="1">
      <alignment horizontal="center" vertical="center"/>
    </xf>
    <xf numFmtId="0" fontId="108" fillId="5" borderId="33" xfId="0" applyFont="1" applyFill="1" applyBorder="1" applyAlignment="1">
      <alignment horizontal="center" vertical="center"/>
    </xf>
    <xf numFmtId="49" fontId="107" fillId="19" borderId="7" xfId="0" applyNumberFormat="1" applyFont="1" applyFill="1" applyBorder="1" applyAlignment="1">
      <alignment horizontal="center" vertical="center" wrapText="1"/>
    </xf>
    <xf numFmtId="1" fontId="107" fillId="19" borderId="7" xfId="0" applyNumberFormat="1" applyFont="1" applyFill="1" applyBorder="1" applyAlignment="1">
      <alignment horizontal="center" vertical="center" wrapText="1"/>
    </xf>
    <xf numFmtId="49" fontId="107" fillId="10" borderId="8" xfId="0" applyNumberFormat="1" applyFont="1" applyFill="1" applyBorder="1" applyAlignment="1">
      <alignment vertical="center" wrapText="1"/>
    </xf>
    <xf numFmtId="0" fontId="107" fillId="10" borderId="8" xfId="0" applyFont="1" applyFill="1" applyBorder="1" applyAlignment="1">
      <alignment horizontal="center" vertical="center" wrapText="1"/>
    </xf>
    <xf numFmtId="0" fontId="109" fillId="0" borderId="33" xfId="0" applyFont="1" applyBorder="1" applyAlignment="1">
      <alignment horizontal="center" vertical="center" wrapText="1"/>
    </xf>
    <xf numFmtId="1" fontId="109" fillId="9" borderId="33" xfId="0" applyNumberFormat="1" applyFont="1" applyFill="1" applyBorder="1" applyAlignment="1">
      <alignment horizontal="center" vertical="center" wrapText="1"/>
    </xf>
    <xf numFmtId="1" fontId="109" fillId="0" borderId="8" xfId="0" applyNumberFormat="1" applyFont="1" applyBorder="1" applyAlignment="1">
      <alignment horizontal="center" vertical="center" wrapText="1"/>
    </xf>
    <xf numFmtId="0" fontId="109" fillId="0" borderId="8" xfId="0" applyFont="1" applyBorder="1" applyAlignment="1">
      <alignment horizontal="center" vertical="center" wrapText="1"/>
    </xf>
    <xf numFmtId="1" fontId="110" fillId="9" borderId="8" xfId="0" applyNumberFormat="1" applyFont="1" applyFill="1" applyBorder="1" applyAlignment="1">
      <alignment horizontal="center" vertical="center" wrapText="1"/>
    </xf>
    <xf numFmtId="1" fontId="110" fillId="6" borderId="8" xfId="0" applyNumberFormat="1" applyFont="1" applyFill="1" applyBorder="1" applyAlignment="1">
      <alignment horizontal="center" vertical="center" wrapText="1"/>
    </xf>
    <xf numFmtId="1" fontId="110" fillId="0" borderId="8" xfId="0" applyNumberFormat="1" applyFont="1" applyBorder="1" applyAlignment="1">
      <alignment horizontal="center" vertical="center" wrapText="1"/>
    </xf>
    <xf numFmtId="49" fontId="108" fillId="0" borderId="33" xfId="0" applyNumberFormat="1" applyFont="1" applyBorder="1" applyAlignment="1">
      <alignment horizontal="center" vertical="center"/>
    </xf>
    <xf numFmtId="2" fontId="110" fillId="9" borderId="33" xfId="0" applyNumberFormat="1" applyFont="1" applyFill="1" applyBorder="1" applyAlignment="1">
      <alignment horizontal="center" vertical="center" wrapText="1"/>
    </xf>
    <xf numFmtId="1" fontId="110" fillId="9" borderId="33" xfId="0" applyNumberFormat="1" applyFont="1" applyFill="1" applyBorder="1" applyAlignment="1">
      <alignment horizontal="center" vertical="center" wrapText="1"/>
    </xf>
    <xf numFmtId="166" fontId="110" fillId="5" borderId="8" xfId="0" applyNumberFormat="1" applyFont="1" applyFill="1" applyBorder="1" applyAlignment="1">
      <alignment horizontal="center" vertical="center" wrapText="1"/>
    </xf>
    <xf numFmtId="49" fontId="107" fillId="19" borderId="13" xfId="0" applyNumberFormat="1" applyFont="1" applyFill="1" applyBorder="1" applyAlignment="1">
      <alignment horizontal="center" vertical="center" wrapText="1"/>
    </xf>
    <xf numFmtId="166" fontId="90" fillId="10" borderId="8" xfId="0" applyNumberFormat="1" applyFont="1" applyFill="1" applyBorder="1" applyAlignment="1">
      <alignment horizontal="center" vertical="center"/>
    </xf>
    <xf numFmtId="49" fontId="107" fillId="10" borderId="8" xfId="0" applyNumberFormat="1" applyFont="1" applyFill="1" applyBorder="1" applyAlignment="1">
      <alignment horizontal="center" vertical="center" wrapText="1"/>
    </xf>
    <xf numFmtId="49" fontId="110" fillId="5" borderId="8" xfId="0" applyNumberFormat="1" applyFont="1" applyFill="1" applyBorder="1" applyAlignment="1">
      <alignment horizontal="center" vertical="center" wrapText="1"/>
    </xf>
    <xf numFmtId="166" fontId="109"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0" fillId="13" borderId="8" xfId="0" applyNumberFormat="1" applyFont="1" applyFill="1" applyBorder="1" applyAlignment="1">
      <alignment horizontal="center" vertical="center" wrapText="1"/>
    </xf>
    <xf numFmtId="2" fontId="110" fillId="5" borderId="8" xfId="0" applyNumberFormat="1" applyFont="1" applyFill="1" applyBorder="1" applyAlignment="1">
      <alignment horizontal="center" vertical="center" wrapText="1"/>
    </xf>
    <xf numFmtId="0" fontId="108" fillId="23" borderId="33" xfId="0" applyFont="1" applyFill="1" applyBorder="1" applyAlignment="1">
      <alignment horizontal="center" vertical="center"/>
    </xf>
    <xf numFmtId="49" fontId="109" fillId="11" borderId="8" xfId="0" applyNumberFormat="1" applyFont="1" applyFill="1" applyBorder="1" applyAlignment="1">
      <alignment horizontal="center" vertical="center" wrapText="1"/>
    </xf>
    <xf numFmtId="166" fontId="110" fillId="9" borderId="8" xfId="0" applyNumberFormat="1" applyFont="1" applyFill="1" applyBorder="1" applyAlignment="1">
      <alignment horizontal="center" vertical="center" wrapText="1"/>
    </xf>
    <xf numFmtId="14" fontId="109" fillId="5" borderId="33" xfId="0" applyNumberFormat="1" applyFont="1" applyFill="1" applyBorder="1" applyAlignment="1">
      <alignment horizontal="center" vertical="center" wrapText="1"/>
    </xf>
    <xf numFmtId="0" fontId="108" fillId="23" borderId="8" xfId="0" applyFont="1" applyFill="1" applyBorder="1" applyAlignment="1">
      <alignment horizontal="center" vertical="center"/>
    </xf>
    <xf numFmtId="0" fontId="115" fillId="0" borderId="8" xfId="0" applyFont="1" applyBorder="1" applyAlignment="1">
      <alignment horizontal="center" vertical="center" wrapText="1"/>
    </xf>
    <xf numFmtId="0" fontId="113" fillId="0" borderId="8" xfId="0" applyFont="1" applyBorder="1" applyAlignment="1">
      <alignment vertical="center" wrapText="1"/>
    </xf>
    <xf numFmtId="0" fontId="113" fillId="0" borderId="8" xfId="0" applyFont="1" applyBorder="1" applyAlignment="1">
      <alignment horizontal="center" vertical="center"/>
    </xf>
    <xf numFmtId="0" fontId="116" fillId="0" borderId="8" xfId="0" applyFont="1" applyBorder="1" applyAlignment="1">
      <alignment horizontal="left" vertical="center"/>
    </xf>
    <xf numFmtId="0" fontId="113" fillId="0" borderId="8" xfId="0" applyFont="1" applyBorder="1"/>
    <xf numFmtId="14" fontId="116" fillId="0" borderId="8" xfId="0" applyNumberFormat="1" applyFont="1" applyBorder="1" applyAlignment="1">
      <alignment horizontal="left" vertical="center"/>
    </xf>
    <xf numFmtId="166" fontId="113" fillId="0" borderId="8" xfId="0" applyNumberFormat="1" applyFont="1" applyBorder="1" applyAlignment="1">
      <alignment horizontal="center" vertical="center"/>
    </xf>
    <xf numFmtId="16" fontId="93" fillId="0" borderId="8" xfId="0" applyNumberFormat="1" applyFont="1" applyBorder="1" applyAlignment="1">
      <alignment horizontal="left" vertical="center"/>
    </xf>
    <xf numFmtId="0" fontId="88" fillId="0" borderId="8" xfId="2" applyFont="1" applyBorder="1" applyAlignment="1">
      <alignment horizontal="left" vertical="center"/>
    </xf>
    <xf numFmtId="14" fontId="93" fillId="0" borderId="8" xfId="0" applyNumberFormat="1" applyFont="1" applyBorder="1" applyAlignment="1">
      <alignment horizontal="left" vertical="center"/>
    </xf>
    <xf numFmtId="166" fontId="93" fillId="0" borderId="8" xfId="0" applyNumberFormat="1" applyFont="1" applyBorder="1" applyAlignment="1">
      <alignment horizontal="center" vertical="center"/>
    </xf>
    <xf numFmtId="0" fontId="114" fillId="0" borderId="15" xfId="0" applyFont="1" applyBorder="1" applyAlignment="1">
      <alignment horizontal="right" vertical="center"/>
    </xf>
    <xf numFmtId="166" fontId="117" fillId="0" borderId="8" xfId="0" applyNumberFormat="1" applyFont="1" applyBorder="1" applyAlignment="1">
      <alignment horizontal="center" vertical="center"/>
    </xf>
    <xf numFmtId="166" fontId="114" fillId="0" borderId="8" xfId="0" applyNumberFormat="1" applyFont="1" applyBorder="1" applyAlignment="1">
      <alignment horizontal="center" vertical="center"/>
    </xf>
    <xf numFmtId="0" fontId="113" fillId="0" borderId="8" xfId="0" applyFont="1" applyBorder="1" applyAlignment="1">
      <alignment horizontal="center" vertical="center" wrapText="1"/>
    </xf>
    <xf numFmtId="166" fontId="118" fillId="0" borderId="8" xfId="0" applyNumberFormat="1" applyFont="1" applyBorder="1" applyAlignment="1">
      <alignment horizontal="center" vertical="center"/>
    </xf>
    <xf numFmtId="166" fontId="119" fillId="0" borderId="8" xfId="0" applyNumberFormat="1" applyFont="1" applyBorder="1" applyAlignment="1">
      <alignment horizontal="center" vertical="center"/>
    </xf>
    <xf numFmtId="166" fontId="117" fillId="6" borderId="8" xfId="0" applyNumberFormat="1" applyFont="1" applyFill="1" applyBorder="1" applyAlignment="1">
      <alignment horizontal="center" vertical="center"/>
    </xf>
    <xf numFmtId="0" fontId="87" fillId="0" borderId="0" xfId="10" applyFont="1" applyAlignment="1">
      <alignment horizontal="center" vertical="center" wrapText="1"/>
    </xf>
    <xf numFmtId="14" fontId="87" fillId="0" borderId="0" xfId="10" applyNumberFormat="1" applyFont="1" applyAlignment="1">
      <alignment horizontal="center" vertical="center"/>
    </xf>
    <xf numFmtId="0" fontId="120" fillId="25" borderId="8" xfId="0" applyFont="1" applyFill="1" applyBorder="1" applyAlignment="1">
      <alignment horizontal="center" vertical="center" wrapText="1" readingOrder="1"/>
    </xf>
    <xf numFmtId="0" fontId="106" fillId="25" borderId="8" xfId="0" applyFont="1" applyFill="1" applyBorder="1" applyAlignment="1">
      <alignment horizontal="center" vertical="center" wrapText="1" readingOrder="1"/>
    </xf>
    <xf numFmtId="0" fontId="106" fillId="0" borderId="8" xfId="0" applyFont="1" applyBorder="1" applyAlignment="1">
      <alignment horizontal="center" vertical="center" wrapText="1" readingOrder="1"/>
    </xf>
    <xf numFmtId="16" fontId="106" fillId="0" borderId="8" xfId="0" applyNumberFormat="1" applyFont="1" applyBorder="1" applyAlignment="1">
      <alignment horizontal="center" vertical="center" wrapText="1" readingOrder="1"/>
    </xf>
    <xf numFmtId="0" fontId="106" fillId="5" borderId="8" xfId="0" applyFont="1" applyFill="1" applyBorder="1" applyAlignment="1">
      <alignment horizontal="center" vertical="center" wrapText="1" readingOrder="1"/>
    </xf>
    <xf numFmtId="0" fontId="106" fillId="5" borderId="7" xfId="0" applyFont="1" applyFill="1" applyBorder="1" applyAlignment="1">
      <alignment horizontal="center" vertical="center" wrapText="1" readingOrder="1"/>
    </xf>
    <xf numFmtId="0" fontId="121" fillId="26" borderId="0" xfId="0" applyFont="1" applyFill="1"/>
    <xf numFmtId="0" fontId="121" fillId="26" borderId="0" xfId="0" applyFont="1" applyFill="1" applyAlignment="1">
      <alignment vertical="center"/>
    </xf>
    <xf numFmtId="0" fontId="121" fillId="0" borderId="0" xfId="0" applyFont="1"/>
    <xf numFmtId="171" fontId="121" fillId="0" borderId="0" xfId="0" applyNumberFormat="1" applyFont="1"/>
    <xf numFmtId="0" fontId="121" fillId="2" borderId="0" xfId="0" applyFont="1" applyFill="1"/>
    <xf numFmtId="0" fontId="123" fillId="26" borderId="0" xfId="0" applyFont="1" applyFill="1"/>
    <xf numFmtId="0" fontId="124" fillId="26" borderId="0" xfId="0" applyFont="1" applyFill="1"/>
    <xf numFmtId="0" fontId="122" fillId="0" borderId="0" xfId="0" applyFont="1" applyAlignment="1">
      <alignment vertical="center"/>
    </xf>
    <xf numFmtId="15" fontId="127" fillId="0" borderId="8" xfId="0" applyNumberFormat="1" applyFont="1" applyBorder="1" applyAlignment="1">
      <alignment horizontal="center" vertical="center" wrapText="1"/>
    </xf>
    <xf numFmtId="0" fontId="125" fillId="28" borderId="34" xfId="0" applyFont="1" applyFill="1" applyBorder="1" applyAlignment="1">
      <alignment horizontal="center" vertical="center" wrapText="1"/>
    </xf>
    <xf numFmtId="0" fontId="125" fillId="28" borderId="46" xfId="0" applyFont="1" applyFill="1" applyBorder="1" applyAlignment="1">
      <alignment horizontal="center" vertical="center" wrapText="1"/>
    </xf>
    <xf numFmtId="0" fontId="125" fillId="28" borderId="66" xfId="0" applyFont="1" applyFill="1" applyBorder="1" applyAlignment="1">
      <alignment vertical="center" wrapText="1"/>
    </xf>
    <xf numFmtId="171" fontId="125" fillId="28" borderId="46" xfId="0" applyNumberFormat="1" applyFont="1" applyFill="1" applyBorder="1" applyAlignment="1">
      <alignment horizontal="center" vertical="center" wrapText="1"/>
    </xf>
    <xf numFmtId="0" fontId="128" fillId="2" borderId="30" xfId="0" applyFont="1" applyFill="1" applyBorder="1" applyAlignment="1">
      <alignment vertical="center" wrapText="1"/>
    </xf>
    <xf numFmtId="0" fontId="128" fillId="2" borderId="8" xfId="0" applyFont="1" applyFill="1" applyBorder="1" applyAlignment="1">
      <alignment horizontal="center" vertical="center" wrapText="1"/>
    </xf>
    <xf numFmtId="172" fontId="128" fillId="2" borderId="8" xfId="0" applyNumberFormat="1" applyFont="1" applyFill="1" applyBorder="1" applyAlignment="1">
      <alignment horizontal="center" vertical="center" wrapText="1"/>
    </xf>
    <xf numFmtId="172" fontId="129" fillId="2" borderId="8" xfId="0" applyNumberFormat="1" applyFont="1" applyFill="1" applyBorder="1" applyAlignment="1">
      <alignment horizontal="center" vertical="center" wrapText="1"/>
    </xf>
    <xf numFmtId="172" fontId="129" fillId="2" borderId="11" xfId="0" applyNumberFormat="1" applyFont="1" applyFill="1" applyBorder="1" applyAlignment="1">
      <alignment horizontal="center" vertical="center" wrapText="1"/>
    </xf>
    <xf numFmtId="1" fontId="129" fillId="2" borderId="8" xfId="0" applyNumberFormat="1" applyFont="1" applyFill="1" applyBorder="1" applyAlignment="1">
      <alignment horizontal="center" vertical="center" wrapText="1"/>
    </xf>
    <xf numFmtId="0" fontId="130" fillId="2" borderId="30" xfId="0" applyFont="1" applyFill="1" applyBorder="1" applyAlignment="1">
      <alignment vertical="center" wrapText="1"/>
    </xf>
    <xf numFmtId="0" fontId="130" fillId="2" borderId="8" xfId="0" applyFont="1" applyFill="1" applyBorder="1" applyAlignment="1">
      <alignment horizontal="center" vertical="center" wrapText="1"/>
    </xf>
    <xf numFmtId="172" fontId="128" fillId="2" borderId="11" xfId="0" applyNumberFormat="1" applyFont="1" applyFill="1" applyBorder="1" applyAlignment="1">
      <alignment horizontal="center" vertical="center" wrapText="1"/>
    </xf>
    <xf numFmtId="0" fontId="130" fillId="2" borderId="30" xfId="0" applyFont="1" applyFill="1" applyBorder="1" applyAlignment="1">
      <alignment horizontal="left" vertical="center" wrapText="1"/>
    </xf>
    <xf numFmtId="1" fontId="129" fillId="2" borderId="8" xfId="0" applyNumberFormat="1" applyFont="1" applyFill="1" applyBorder="1" applyAlignment="1">
      <alignment horizontal="center" vertical="center"/>
    </xf>
    <xf numFmtId="171" fontId="128" fillId="2" borderId="11" xfId="0" applyNumberFormat="1" applyFont="1" applyFill="1" applyBorder="1" applyAlignment="1">
      <alignment horizontal="center" vertical="center" wrapText="1"/>
    </xf>
    <xf numFmtId="0" fontId="131" fillId="2" borderId="0" xfId="0" applyFont="1" applyFill="1" applyAlignment="1">
      <alignment vertical="center" wrapText="1"/>
    </xf>
    <xf numFmtId="0" fontId="131" fillId="2" borderId="0" xfId="0" applyFont="1" applyFill="1" applyAlignment="1">
      <alignment horizontal="center" vertical="center" wrapText="1"/>
    </xf>
    <xf numFmtId="1" fontId="131" fillId="2" borderId="0" xfId="0" applyNumberFormat="1" applyFont="1" applyFill="1" applyAlignment="1">
      <alignment horizontal="center" vertical="center" wrapText="1"/>
    </xf>
    <xf numFmtId="171" fontId="131" fillId="2" borderId="0" xfId="0" applyNumberFormat="1" applyFont="1" applyFill="1" applyAlignment="1">
      <alignment horizontal="center" vertical="center" wrapText="1"/>
    </xf>
    <xf numFmtId="15" fontId="127" fillId="0" borderId="11" xfId="0" applyNumberFormat="1" applyFont="1" applyBorder="1" applyAlignment="1">
      <alignment horizontal="center" vertical="center" wrapText="1"/>
    </xf>
    <xf numFmtId="0" fontId="127" fillId="0" borderId="8" xfId="0" applyFont="1" applyBorder="1" applyAlignment="1">
      <alignment horizontal="center" vertical="center" wrapText="1"/>
    </xf>
    <xf numFmtId="172" fontId="129" fillId="24" borderId="8" xfId="0" applyNumberFormat="1" applyFont="1" applyFill="1" applyBorder="1" applyAlignment="1">
      <alignment horizontal="center" vertical="center" wrapText="1"/>
    </xf>
    <xf numFmtId="171" fontId="129" fillId="2" borderId="8" xfId="0" applyNumberFormat="1" applyFont="1" applyFill="1" applyBorder="1" applyAlignment="1">
      <alignment horizontal="center" vertical="center" wrapText="1"/>
    </xf>
    <xf numFmtId="173" fontId="129" fillId="2" borderId="8" xfId="0" applyNumberFormat="1" applyFont="1" applyFill="1" applyBorder="1" applyAlignment="1">
      <alignment horizontal="center" vertical="center" wrapText="1"/>
    </xf>
    <xf numFmtId="173" fontId="129" fillId="24" borderId="8" xfId="0" applyNumberFormat="1"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28" fillId="24" borderId="8" xfId="0" applyNumberFormat="1" applyFont="1" applyFill="1" applyBorder="1" applyAlignment="1">
      <alignment horizontal="center" vertical="center" wrapText="1"/>
    </xf>
    <xf numFmtId="171" fontId="128" fillId="2" borderId="8" xfId="0" applyNumberFormat="1" applyFont="1" applyFill="1" applyBorder="1" applyAlignment="1">
      <alignment horizontal="center" vertical="center" wrapText="1"/>
    </xf>
    <xf numFmtId="171" fontId="128" fillId="24" borderId="8" xfId="0" applyNumberFormat="1" applyFont="1" applyFill="1" applyBorder="1" applyAlignment="1">
      <alignment horizontal="center" vertical="center" wrapText="1"/>
    </xf>
    <xf numFmtId="166" fontId="131" fillId="2" borderId="0" xfId="0" applyNumberFormat="1" applyFont="1" applyFill="1" applyAlignment="1">
      <alignment horizontal="center" vertical="center" wrapText="1"/>
    </xf>
    <xf numFmtId="174" fontId="123" fillId="26" borderId="0" xfId="0" applyNumberFormat="1" applyFont="1" applyFill="1"/>
    <xf numFmtId="166" fontId="121" fillId="2" borderId="0" xfId="0" applyNumberFormat="1" applyFont="1" applyFill="1"/>
    <xf numFmtId="0" fontId="123" fillId="2" borderId="0" xfId="0" applyFont="1" applyFill="1"/>
    <xf numFmtId="9" fontId="124" fillId="2" borderId="0" xfId="1" applyFont="1" applyFill="1" applyAlignment="1"/>
    <xf numFmtId="172" fontId="123" fillId="2" borderId="0" xfId="0" applyNumberFormat="1" applyFont="1" applyFill="1"/>
    <xf numFmtId="171" fontId="136" fillId="2" borderId="0" xfId="0" applyNumberFormat="1" applyFont="1" applyFill="1" applyAlignment="1">
      <alignment horizontal="left" vertical="center" wrapText="1"/>
    </xf>
    <xf numFmtId="0" fontId="123" fillId="2" borderId="0" xfId="0" applyFont="1" applyFill="1" applyAlignment="1">
      <alignment vertical="center"/>
    </xf>
    <xf numFmtId="0" fontId="123" fillId="26" borderId="0" xfId="0" applyFont="1" applyFill="1" applyAlignment="1">
      <alignment vertical="center"/>
    </xf>
    <xf numFmtId="9" fontId="124" fillId="2" borderId="0" xfId="1" applyFont="1" applyFill="1" applyAlignment="1">
      <alignment vertical="center"/>
    </xf>
    <xf numFmtId="166" fontId="131" fillId="2" borderId="0" xfId="0" applyNumberFormat="1" applyFont="1" applyFill="1" applyAlignment="1">
      <alignment horizontal="left" vertical="center" wrapText="1"/>
    </xf>
    <xf numFmtId="166" fontId="137" fillId="2" borderId="0" xfId="0" applyNumberFormat="1" applyFont="1" applyFill="1" applyAlignment="1">
      <alignment horizontal="left" wrapText="1"/>
    </xf>
    <xf numFmtId="166" fontId="123" fillId="2" borderId="0" xfId="0" applyNumberFormat="1" applyFont="1" applyFill="1"/>
    <xf numFmtId="166" fontId="123" fillId="26" borderId="0" xfId="0" applyNumberFormat="1" applyFont="1" applyFill="1"/>
    <xf numFmtId="0" fontId="137" fillId="2" borderId="0" xfId="0" applyFont="1" applyFill="1" applyAlignment="1">
      <alignment vertical="top" wrapText="1"/>
    </xf>
    <xf numFmtId="9" fontId="124" fillId="26" borderId="0" xfId="1" applyFont="1" applyFill="1" applyAlignment="1"/>
    <xf numFmtId="9" fontId="124" fillId="26" borderId="0" xfId="0" applyNumberFormat="1" applyFont="1" applyFill="1"/>
    <xf numFmtId="9" fontId="124" fillId="26" borderId="0" xfId="1" applyFont="1" applyFill="1" applyAlignment="1">
      <alignment vertical="center"/>
    </xf>
    <xf numFmtId="9" fontId="124" fillId="26" borderId="0" xfId="0" applyNumberFormat="1" applyFont="1" applyFill="1" applyAlignment="1">
      <alignment vertical="center"/>
    </xf>
    <xf numFmtId="0" fontId="124" fillId="26" borderId="0" xfId="0" applyFont="1" applyFill="1" applyAlignment="1">
      <alignment vertical="center"/>
    </xf>
    <xf numFmtId="0" fontId="138" fillId="0" borderId="8" xfId="10" applyFont="1" applyBorder="1" applyAlignment="1">
      <alignment horizontal="center" vertical="center"/>
    </xf>
    <xf numFmtId="0" fontId="81" fillId="0" borderId="0" xfId="0" applyFont="1" applyAlignment="1">
      <alignment horizontal="center" vertical="center" wrapText="1"/>
    </xf>
    <xf numFmtId="0" fontId="0" fillId="0" borderId="0" xfId="0" applyAlignment="1">
      <alignment horizontal="center" vertical="center" wrapText="1"/>
    </xf>
    <xf numFmtId="0" fontId="140" fillId="2" borderId="8" xfId="0" applyFont="1" applyFill="1" applyBorder="1" applyAlignment="1">
      <alignment horizontal="center" vertical="center" wrapText="1"/>
    </xf>
    <xf numFmtId="0" fontId="140"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0" fillId="2" borderId="11" xfId="0" applyFont="1" applyFill="1" applyBorder="1" applyAlignment="1">
      <alignment horizontal="center" vertical="center" wrapText="1"/>
    </xf>
    <xf numFmtId="0" fontId="140" fillId="2" borderId="12" xfId="0" applyFont="1" applyFill="1" applyBorder="1" applyAlignment="1">
      <alignment horizontal="center" vertical="center" wrapText="1"/>
    </xf>
    <xf numFmtId="0" fontId="140" fillId="0" borderId="8" xfId="0" applyFont="1" applyBorder="1" applyAlignment="1">
      <alignment horizontal="center" vertical="center" wrapText="1"/>
    </xf>
    <xf numFmtId="17" fontId="140" fillId="0" borderId="8" xfId="0" applyNumberFormat="1" applyFont="1" applyBorder="1" applyAlignment="1">
      <alignment horizontal="center" vertical="center" wrapText="1"/>
    </xf>
    <xf numFmtId="0" fontId="140" fillId="11" borderId="8" xfId="0" applyFont="1" applyFill="1" applyBorder="1" applyAlignment="1">
      <alignment horizontal="center" vertical="center" wrapText="1"/>
    </xf>
    <xf numFmtId="1" fontId="140" fillId="11" borderId="8" xfId="0" applyNumberFormat="1" applyFont="1" applyFill="1" applyBorder="1" applyAlignment="1">
      <alignment horizontal="center" vertical="center" wrapText="1"/>
    </xf>
    <xf numFmtId="2" fontId="140" fillId="11" borderId="8" xfId="0" applyNumberFormat="1" applyFont="1" applyFill="1" applyBorder="1" applyAlignment="1">
      <alignment horizontal="center" vertical="center" wrapText="1"/>
    </xf>
    <xf numFmtId="0" fontId="141" fillId="0" borderId="56" xfId="0" applyFont="1" applyBorder="1" applyAlignment="1">
      <alignment horizontal="center" vertical="center" wrapText="1"/>
    </xf>
    <xf numFmtId="0" fontId="141" fillId="0" borderId="33" xfId="0" applyFont="1" applyBorder="1" applyAlignment="1">
      <alignment horizontal="center" vertical="center" wrapText="1"/>
    </xf>
    <xf numFmtId="1" fontId="141" fillId="0" borderId="33" xfId="0" applyNumberFormat="1" applyFont="1" applyBorder="1" applyAlignment="1">
      <alignment horizontal="center" vertical="center" wrapText="1"/>
    </xf>
    <xf numFmtId="165" fontId="141" fillId="29" borderId="33" xfId="0" applyNumberFormat="1" applyFont="1" applyFill="1" applyBorder="1" applyAlignment="1">
      <alignment horizontal="center" vertical="center" wrapText="1"/>
    </xf>
    <xf numFmtId="0" fontId="141" fillId="0" borderId="67" xfId="0" applyFont="1" applyBorder="1" applyAlignment="1">
      <alignment horizontal="center" vertical="center" wrapText="1"/>
    </xf>
    <xf numFmtId="0" fontId="141" fillId="0" borderId="16" xfId="0" applyFont="1" applyBorder="1" applyAlignment="1">
      <alignment horizontal="center" vertical="center" wrapText="1"/>
    </xf>
    <xf numFmtId="2" fontId="141" fillId="29" borderId="16" xfId="0" applyNumberFormat="1" applyFont="1" applyFill="1" applyBorder="1" applyAlignment="1">
      <alignment horizontal="center" vertical="center" wrapText="1"/>
    </xf>
    <xf numFmtId="2" fontId="141" fillId="0" borderId="16" xfId="0" applyNumberFormat="1" applyFont="1" applyBorder="1" applyAlignment="1">
      <alignment horizontal="center" vertical="center" wrapText="1"/>
    </xf>
    <xf numFmtId="0" fontId="140" fillId="11" borderId="34" xfId="0" applyFont="1" applyFill="1" applyBorder="1" applyAlignment="1">
      <alignment horizontal="center" vertical="center" wrapText="1"/>
    </xf>
    <xf numFmtId="0" fontId="140" fillId="11" borderId="46" xfId="0" applyFont="1" applyFill="1" applyBorder="1" applyAlignment="1">
      <alignment horizontal="center" vertical="center" wrapText="1"/>
    </xf>
    <xf numFmtId="1" fontId="140" fillId="11" borderId="46" xfId="0" applyNumberFormat="1" applyFont="1" applyFill="1" applyBorder="1" applyAlignment="1">
      <alignment horizontal="center" vertical="center" wrapText="1"/>
    </xf>
    <xf numFmtId="2" fontId="140" fillId="11" borderId="46" xfId="0" applyNumberFormat="1" applyFont="1" applyFill="1" applyBorder="1" applyAlignment="1">
      <alignment horizontal="center" vertical="center" wrapText="1"/>
    </xf>
    <xf numFmtId="2" fontId="141" fillId="29" borderId="33" xfId="0" applyNumberFormat="1" applyFont="1" applyFill="1" applyBorder="1" applyAlignment="1">
      <alignment horizontal="center" vertical="center" wrapText="1"/>
    </xf>
    <xf numFmtId="2" fontId="141" fillId="0" borderId="33" xfId="0" applyNumberFormat="1" applyFont="1" applyBorder="1" applyAlignment="1">
      <alignment horizontal="center" vertical="center" wrapText="1"/>
    </xf>
    <xf numFmtId="0" fontId="141" fillId="0" borderId="60" xfId="0" applyFont="1" applyBorder="1" applyAlignment="1">
      <alignment horizontal="center" vertical="center" wrapText="1"/>
    </xf>
    <xf numFmtId="0" fontId="141" fillId="0" borderId="7" xfId="0" applyFont="1" applyBorder="1" applyAlignment="1">
      <alignment horizontal="center" vertical="center" wrapText="1"/>
    </xf>
    <xf numFmtId="1" fontId="141" fillId="29" borderId="7" xfId="0" applyNumberFormat="1" applyFont="1" applyFill="1" applyBorder="1" applyAlignment="1">
      <alignment horizontal="center" vertical="center" wrapText="1"/>
    </xf>
    <xf numFmtId="0" fontId="141" fillId="0" borderId="30" xfId="0" applyFont="1" applyBorder="1" applyAlignment="1">
      <alignment horizontal="center" vertical="center" wrapText="1"/>
    </xf>
    <xf numFmtId="0" fontId="141" fillId="0" borderId="8" xfId="0" applyFont="1" applyBorder="1" applyAlignment="1">
      <alignment horizontal="center" vertical="center" wrapText="1"/>
    </xf>
    <xf numFmtId="1" fontId="141" fillId="0" borderId="8" xfId="0" applyNumberFormat="1" applyFont="1" applyBorder="1" applyAlignment="1">
      <alignment horizontal="center" vertical="center" wrapText="1"/>
    </xf>
    <xf numFmtId="0" fontId="141" fillId="29" borderId="8" xfId="0" applyFont="1" applyFill="1" applyBorder="1" applyAlignment="1">
      <alignment horizontal="center" vertical="center" wrapText="1"/>
    </xf>
    <xf numFmtId="0" fontId="142" fillId="0" borderId="42" xfId="0" applyFont="1" applyBorder="1" applyAlignment="1">
      <alignment horizontal="center" vertical="center" wrapText="1"/>
    </xf>
    <xf numFmtId="0" fontId="143" fillId="0" borderId="7" xfId="0" applyFont="1" applyBorder="1" applyAlignment="1">
      <alignment horizontal="center" vertical="center" wrapText="1"/>
    </xf>
    <xf numFmtId="166" fontId="140" fillId="11" borderId="46" xfId="0" applyNumberFormat="1" applyFont="1" applyFill="1" applyBorder="1" applyAlignment="1">
      <alignment horizontal="center" vertical="center" wrapText="1"/>
    </xf>
    <xf numFmtId="0" fontId="142" fillId="0" borderId="38" xfId="0" applyFont="1" applyBorder="1" applyAlignment="1">
      <alignment horizontal="center" vertical="center" wrapText="1"/>
    </xf>
    <xf numFmtId="0" fontId="141" fillId="0" borderId="40" xfId="0" applyFont="1" applyBorder="1" applyAlignment="1">
      <alignment horizontal="center" vertical="center" wrapText="1"/>
    </xf>
    <xf numFmtId="166" fontId="141" fillId="29" borderId="8" xfId="0" applyNumberFormat="1" applyFont="1" applyFill="1" applyBorder="1" applyAlignment="1">
      <alignment horizontal="center" vertical="center" wrapText="1"/>
    </xf>
    <xf numFmtId="0" fontId="140" fillId="2" borderId="11" xfId="0" applyFont="1" applyFill="1" applyBorder="1" applyAlignment="1">
      <alignment horizontal="left" vertical="center"/>
    </xf>
    <xf numFmtId="0" fontId="140" fillId="2" borderId="15" xfId="0" applyFont="1" applyFill="1" applyBorder="1" applyAlignment="1">
      <alignment horizontal="center" vertical="center" wrapText="1"/>
    </xf>
    <xf numFmtId="0" fontId="140" fillId="2" borderId="13" xfId="0" applyFont="1" applyFill="1" applyBorder="1" applyAlignment="1">
      <alignment horizontal="left" vertical="center"/>
    </xf>
    <xf numFmtId="0" fontId="140"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0" fillId="2" borderId="12" xfId="0" applyFont="1" applyFill="1" applyBorder="1" applyAlignment="1">
      <alignment vertical="center" wrapText="1"/>
    </xf>
    <xf numFmtId="0" fontId="141" fillId="6" borderId="33" xfId="0" applyFont="1" applyFill="1" applyBorder="1" applyAlignment="1">
      <alignment horizontal="center" vertical="center" wrapText="1"/>
    </xf>
    <xf numFmtId="0" fontId="141" fillId="5" borderId="33" xfId="0" applyFont="1" applyFill="1" applyBorder="1" applyAlignment="1">
      <alignment horizontal="center" vertical="center" wrapText="1"/>
    </xf>
    <xf numFmtId="0" fontId="141" fillId="0" borderId="14" xfId="0" applyFont="1" applyBorder="1" applyAlignment="1">
      <alignment horizontal="center" vertical="center" wrapText="1"/>
    </xf>
    <xf numFmtId="0" fontId="141" fillId="6" borderId="16" xfId="0" applyFont="1" applyFill="1" applyBorder="1" applyAlignment="1">
      <alignment horizontal="center" vertical="center" wrapText="1"/>
    </xf>
    <xf numFmtId="0" fontId="141" fillId="5" borderId="16" xfId="0" applyFont="1" applyFill="1" applyBorder="1" applyAlignment="1">
      <alignment horizontal="center" vertical="center" wrapText="1"/>
    </xf>
    <xf numFmtId="0" fontId="141" fillId="0" borderId="26" xfId="0" applyFont="1" applyBorder="1" applyAlignment="1">
      <alignment horizontal="center" vertical="center" wrapText="1"/>
    </xf>
    <xf numFmtId="2" fontId="141" fillId="6" borderId="33" xfId="0" applyNumberFormat="1" applyFont="1" applyFill="1" applyBorder="1" applyAlignment="1">
      <alignment horizontal="center" vertical="center" wrapText="1"/>
    </xf>
    <xf numFmtId="0" fontId="141" fillId="5" borderId="7" xfId="0" applyFont="1" applyFill="1" applyBorder="1" applyAlignment="1">
      <alignment horizontal="center" vertical="center" wrapText="1"/>
    </xf>
    <xf numFmtId="1" fontId="141" fillId="0" borderId="14" xfId="0" applyNumberFormat="1" applyFont="1" applyBorder="1" applyAlignment="1">
      <alignment horizontal="center" vertical="center" wrapText="1"/>
    </xf>
    <xf numFmtId="166" fontId="141" fillId="6" borderId="33" xfId="0" applyNumberFormat="1" applyFont="1" applyFill="1" applyBorder="1" applyAlignment="1">
      <alignment horizontal="center" vertical="center" wrapText="1"/>
    </xf>
    <xf numFmtId="1" fontId="141" fillId="0" borderId="13" xfId="0" applyNumberFormat="1" applyFont="1" applyBorder="1" applyAlignment="1">
      <alignment horizontal="center" vertical="center" wrapText="1"/>
    </xf>
    <xf numFmtId="0" fontId="141" fillId="0" borderId="8" xfId="8" applyFont="1" applyBorder="1" applyAlignment="1">
      <alignment horizontal="center" vertical="center" wrapText="1"/>
    </xf>
    <xf numFmtId="1" fontId="141" fillId="6" borderId="33" xfId="0" applyNumberFormat="1" applyFont="1" applyFill="1" applyBorder="1" applyAlignment="1">
      <alignment horizontal="center" vertical="center" wrapText="1"/>
    </xf>
    <xf numFmtId="0" fontId="141" fillId="5" borderId="8" xfId="0" applyFont="1" applyFill="1" applyBorder="1" applyAlignment="1">
      <alignment horizontal="center" vertical="center" wrapText="1"/>
    </xf>
    <xf numFmtId="0" fontId="144" fillId="0" borderId="7" xfId="0" applyFont="1" applyBorder="1" applyAlignment="1">
      <alignment horizontal="center" vertical="center" wrapText="1"/>
    </xf>
    <xf numFmtId="0" fontId="140" fillId="2" borderId="23" xfId="0" applyFont="1" applyFill="1" applyBorder="1" applyAlignment="1">
      <alignment horizontal="center" vertical="center" wrapText="1"/>
    </xf>
    <xf numFmtId="0" fontId="81" fillId="0" borderId="0" xfId="0" applyFont="1" applyAlignment="1">
      <alignment horizontal="left" vertical="center" wrapText="1"/>
    </xf>
    <xf numFmtId="17" fontId="140" fillId="0" borderId="8" xfId="0" quotePrefix="1" applyNumberFormat="1" applyFont="1" applyBorder="1" applyAlignment="1">
      <alignment horizontal="center" vertical="center" wrapText="1"/>
    </xf>
    <xf numFmtId="0" fontId="144" fillId="0" borderId="7" xfId="0" quotePrefix="1" applyFont="1" applyBorder="1" applyAlignment="1">
      <alignment horizontal="center" vertical="center" wrapText="1"/>
    </xf>
    <xf numFmtId="0" fontId="144" fillId="0" borderId="16" xfId="0" quotePrefix="1" applyFont="1" applyBorder="1" applyAlignment="1">
      <alignment horizontal="center" vertical="center" wrapText="1"/>
    </xf>
    <xf numFmtId="0" fontId="87" fillId="6" borderId="8" xfId="10" quotePrefix="1" applyFont="1" applyFill="1" applyBorder="1" applyAlignment="1">
      <alignment horizontal="center" vertical="center"/>
    </xf>
    <xf numFmtId="170" fontId="87" fillId="6" borderId="8" xfId="10" quotePrefix="1" applyNumberFormat="1" applyFont="1" applyFill="1" applyBorder="1" applyAlignment="1">
      <alignment horizontal="center" vertical="center" wrapText="1"/>
    </xf>
    <xf numFmtId="0" fontId="87" fillId="0" borderId="8" xfId="10" quotePrefix="1" applyFont="1" applyBorder="1" applyAlignment="1">
      <alignment horizontal="center" vertical="center" wrapText="1"/>
    </xf>
    <xf numFmtId="167" fontId="87" fillId="0" borderId="8" xfId="10" quotePrefix="1" applyNumberFormat="1" applyFont="1" applyBorder="1" applyAlignment="1">
      <alignment horizontal="center" vertical="center" wrapText="1"/>
    </xf>
    <xf numFmtId="16" fontId="109" fillId="9" borderId="8" xfId="0" quotePrefix="1" applyNumberFormat="1" applyFont="1" applyFill="1" applyBorder="1" applyAlignment="1">
      <alignment horizontal="center" vertical="center"/>
    </xf>
    <xf numFmtId="0" fontId="109" fillId="9" borderId="8" xfId="0" quotePrefix="1" applyFont="1" applyFill="1" applyBorder="1" applyAlignment="1">
      <alignment horizontal="center" vertical="center"/>
    </xf>
    <xf numFmtId="1" fontId="87" fillId="6" borderId="7" xfId="10" quotePrefix="1" applyNumberFormat="1" applyFont="1" applyFill="1" applyBorder="1" applyAlignment="1">
      <alignment horizontal="center" vertical="center" wrapText="1"/>
    </xf>
    <xf numFmtId="0" fontId="149" fillId="0" borderId="8" xfId="10" applyFont="1" applyBorder="1" applyAlignment="1">
      <alignment horizontal="center" vertical="center"/>
    </xf>
    <xf numFmtId="168" fontId="149" fillId="0" borderId="8" xfId="10" applyNumberFormat="1" applyFont="1" applyBorder="1" applyAlignment="1">
      <alignment horizontal="center" vertical="center"/>
    </xf>
    <xf numFmtId="0" fontId="87" fillId="0" borderId="8" xfId="10" applyFont="1" applyBorder="1" applyAlignment="1">
      <alignment horizontal="center"/>
    </xf>
    <xf numFmtId="0" fontId="87" fillId="5" borderId="8" xfId="10" applyFont="1" applyFill="1" applyBorder="1" applyAlignment="1">
      <alignment horizontal="center"/>
    </xf>
    <xf numFmtId="168" fontId="87" fillId="0" borderId="8" xfId="10" applyNumberFormat="1" applyFont="1" applyBorder="1" applyAlignment="1">
      <alignment horizontal="center"/>
    </xf>
    <xf numFmtId="0" fontId="87" fillId="0" borderId="8" xfId="10" applyFont="1" applyBorder="1"/>
    <xf numFmtId="168" fontId="149" fillId="0" borderId="8" xfId="10" applyNumberFormat="1" applyFont="1" applyBorder="1" applyAlignment="1">
      <alignment horizontal="center"/>
    </xf>
    <xf numFmtId="0" fontId="149" fillId="0" borderId="8" xfId="10" applyFont="1" applyBorder="1" applyAlignment="1">
      <alignment horizontal="center"/>
    </xf>
    <xf numFmtId="0" fontId="149" fillId="5" borderId="8" xfId="10" applyFont="1" applyFill="1" applyBorder="1" applyAlignment="1">
      <alignment horizontal="center" vertical="center"/>
    </xf>
    <xf numFmtId="0" fontId="148" fillId="0" borderId="8" xfId="0" applyFont="1" applyBorder="1" applyAlignment="1">
      <alignment horizontal="center"/>
    </xf>
    <xf numFmtId="0" fontId="80" fillId="0" borderId="0" xfId="22" applyFont="1"/>
    <xf numFmtId="0" fontId="148" fillId="0" borderId="36" xfId="22" applyFont="1" applyBorder="1" applyAlignment="1">
      <alignment horizontal="center" vertical="center" wrapText="1"/>
    </xf>
    <xf numFmtId="0" fontId="148" fillId="0" borderId="54" xfId="22" applyFont="1" applyBorder="1" applyAlignment="1">
      <alignment horizontal="center" vertical="center" wrapText="1"/>
    </xf>
    <xf numFmtId="0" fontId="148" fillId="0" borderId="54" xfId="22" applyFont="1" applyBorder="1" applyAlignment="1">
      <alignment horizontal="center" vertical="center"/>
    </xf>
    <xf numFmtId="0" fontId="148" fillId="0" borderId="45" xfId="22" applyFont="1" applyBorder="1" applyAlignment="1">
      <alignment horizontal="center" vertical="center"/>
    </xf>
    <xf numFmtId="0" fontId="148" fillId="0" borderId="45" xfId="22" applyFont="1" applyBorder="1" applyAlignment="1">
      <alignment horizontal="center" vertical="center" wrapText="1"/>
    </xf>
    <xf numFmtId="0" fontId="148" fillId="0" borderId="1" xfId="22" applyFont="1" applyBorder="1" applyAlignment="1">
      <alignment horizontal="center" vertical="center" wrapText="1"/>
    </xf>
    <xf numFmtId="0" fontId="80" fillId="0" borderId="55" xfId="22" applyFont="1" applyBorder="1" applyAlignment="1">
      <alignment vertical="center"/>
    </xf>
    <xf numFmtId="0" fontId="80" fillId="0" borderId="0" xfId="22" applyFont="1" applyAlignment="1">
      <alignment vertical="center"/>
    </xf>
    <xf numFmtId="0" fontId="80" fillId="0" borderId="8" xfId="0" applyFont="1" applyBorder="1" applyAlignment="1">
      <alignment horizontal="center"/>
    </xf>
    <xf numFmtId="0" fontId="80" fillId="0" borderId="59" xfId="22" applyFont="1" applyBorder="1" applyAlignment="1">
      <alignment vertical="center"/>
    </xf>
    <xf numFmtId="0" fontId="80" fillId="0" borderId="57" xfId="22" applyFont="1" applyBorder="1" applyAlignment="1">
      <alignment vertical="center"/>
    </xf>
    <xf numFmtId="0" fontId="80" fillId="0" borderId="61" xfId="22" applyFont="1" applyBorder="1" applyAlignment="1">
      <alignment vertical="center"/>
    </xf>
    <xf numFmtId="0" fontId="80" fillId="0" borderId="41" xfId="22" applyFont="1" applyBorder="1" applyAlignment="1">
      <alignment vertical="center"/>
    </xf>
    <xf numFmtId="0" fontId="80" fillId="0" borderId="47" xfId="22" applyFont="1" applyBorder="1" applyAlignment="1">
      <alignment vertical="center"/>
    </xf>
    <xf numFmtId="0" fontId="80" fillId="0" borderId="0" xfId="22" applyFont="1" applyAlignment="1">
      <alignment horizontal="center"/>
    </xf>
    <xf numFmtId="0" fontId="80" fillId="0" borderId="0" xfId="22" applyFont="1" applyAlignment="1">
      <alignment horizontal="center" vertical="center"/>
    </xf>
    <xf numFmtId="0" fontId="80" fillId="0" borderId="0" xfId="22" applyFont="1" applyAlignment="1">
      <alignment horizontal="center" vertical="center" wrapText="1"/>
    </xf>
    <xf numFmtId="0" fontId="152" fillId="0" borderId="35" xfId="10" applyFont="1" applyBorder="1" applyAlignment="1">
      <alignment horizontal="center" vertical="center" wrapText="1"/>
    </xf>
    <xf numFmtId="0" fontId="152" fillId="0" borderId="36" xfId="10" applyFont="1" applyBorder="1" applyAlignment="1">
      <alignment horizontal="center" vertical="center" wrapText="1"/>
    </xf>
    <xf numFmtId="0" fontId="153" fillId="0" borderId="30" xfId="22" applyFont="1" applyBorder="1" applyAlignment="1">
      <alignment horizontal="center" vertical="center"/>
    </xf>
    <xf numFmtId="0" fontId="148" fillId="14" borderId="8" xfId="0" applyFont="1" applyFill="1" applyBorder="1" applyAlignment="1">
      <alignment horizontal="center" vertical="center"/>
    </xf>
    <xf numFmtId="14" fontId="80" fillId="0" borderId="8" xfId="22" applyNumberFormat="1" applyFont="1" applyBorder="1" applyAlignment="1">
      <alignment horizontal="center" vertical="center"/>
    </xf>
    <xf numFmtId="0" fontId="80" fillId="0" borderId="11" xfId="22" applyFont="1" applyBorder="1" applyAlignment="1">
      <alignment horizontal="center" vertical="center"/>
    </xf>
    <xf numFmtId="0" fontId="80" fillId="0" borderId="41" xfId="22" applyFont="1" applyBorder="1" applyAlignment="1">
      <alignment horizontal="center" vertical="center"/>
    </xf>
    <xf numFmtId="0" fontId="80" fillId="0" borderId="19" xfId="22" applyFont="1" applyBorder="1" applyAlignment="1">
      <alignment horizontal="center" vertical="center"/>
    </xf>
    <xf numFmtId="0" fontId="80" fillId="0" borderId="58" xfId="22" applyFont="1" applyBorder="1" applyAlignment="1">
      <alignment horizontal="center" vertical="center" wrapText="1"/>
    </xf>
    <xf numFmtId="14" fontId="80" fillId="0" borderId="33" xfId="22" applyNumberFormat="1" applyFont="1" applyBorder="1" applyAlignment="1">
      <alignment horizontal="center" vertical="center"/>
    </xf>
    <xf numFmtId="0" fontId="80" fillId="0" borderId="56" xfId="22" applyFont="1" applyBorder="1" applyAlignment="1">
      <alignment horizontal="center" vertical="center" wrapText="1"/>
    </xf>
    <xf numFmtId="166" fontId="80" fillId="0" borderId="8" xfId="0" applyNumberFormat="1" applyFont="1" applyBorder="1" applyAlignment="1">
      <alignment horizontal="center" vertical="center"/>
    </xf>
    <xf numFmtId="166" fontId="148" fillId="14" borderId="8" xfId="0" applyNumberFormat="1" applyFont="1" applyFill="1" applyBorder="1" applyAlignment="1">
      <alignment horizontal="center" vertical="center"/>
    </xf>
    <xf numFmtId="0" fontId="148" fillId="0" borderId="8" xfId="0" applyFont="1" applyBorder="1" applyAlignment="1">
      <alignment horizontal="center" vertical="center"/>
    </xf>
    <xf numFmtId="2" fontId="153" fillId="0" borderId="8" xfId="22" applyNumberFormat="1" applyFont="1" applyBorder="1" applyAlignment="1">
      <alignment horizontal="center" vertical="center"/>
    </xf>
    <xf numFmtId="0" fontId="153" fillId="0" borderId="42" xfId="22" applyFont="1" applyBorder="1" applyAlignment="1">
      <alignment horizontal="center" vertical="center"/>
    </xf>
    <xf numFmtId="0" fontId="153" fillId="0" borderId="7" xfId="22" applyFont="1" applyBorder="1" applyAlignment="1">
      <alignment horizontal="center" vertical="center"/>
    </xf>
    <xf numFmtId="1" fontId="153" fillId="0" borderId="7" xfId="22" applyNumberFormat="1" applyFont="1" applyBorder="1" applyAlignment="1">
      <alignment vertical="center"/>
    </xf>
    <xf numFmtId="1" fontId="153" fillId="0" borderId="7" xfId="22" applyNumberFormat="1" applyFont="1" applyBorder="1" applyAlignment="1">
      <alignment horizontal="center" vertical="center"/>
    </xf>
    <xf numFmtId="0" fontId="80" fillId="0" borderId="7" xfId="22" applyFont="1" applyBorder="1" applyAlignment="1">
      <alignment horizontal="center" vertical="center"/>
    </xf>
    <xf numFmtId="0" fontId="80" fillId="0" borderId="13" xfId="22" applyFont="1" applyBorder="1" applyAlignment="1">
      <alignment horizontal="center" vertical="center"/>
    </xf>
    <xf numFmtId="0" fontId="80" fillId="0" borderId="50" xfId="22" applyFont="1" applyBorder="1" applyAlignment="1">
      <alignment horizontal="center" vertical="center"/>
    </xf>
    <xf numFmtId="0" fontId="80" fillId="0" borderId="60" xfId="22" applyFont="1" applyBorder="1" applyAlignment="1">
      <alignment horizontal="center" vertical="center" wrapText="1"/>
    </xf>
    <xf numFmtId="166" fontId="152" fillId="0" borderId="46" xfId="22" applyNumberFormat="1" applyFont="1" applyBorder="1" applyAlignment="1">
      <alignment horizontal="center" vertical="center"/>
    </xf>
    <xf numFmtId="1" fontId="152" fillId="0" borderId="46" xfId="22" applyNumberFormat="1" applyFont="1" applyBorder="1" applyAlignment="1">
      <alignment horizontal="center" vertical="center"/>
    </xf>
    <xf numFmtId="0" fontId="80" fillId="0" borderId="46" xfId="22" applyFont="1" applyBorder="1" applyAlignment="1">
      <alignment vertical="center"/>
    </xf>
    <xf numFmtId="1" fontId="148" fillId="0" borderId="53" xfId="22" applyNumberFormat="1" applyFont="1" applyBorder="1" applyAlignment="1">
      <alignment horizontal="center" vertical="center"/>
    </xf>
    <xf numFmtId="1" fontId="148" fillId="0" borderId="62" xfId="22" applyNumberFormat="1" applyFont="1" applyBorder="1" applyAlignment="1">
      <alignment horizontal="center" vertical="center" wrapText="1"/>
    </xf>
    <xf numFmtId="166" fontId="152" fillId="0" borderId="16" xfId="22" applyNumberFormat="1" applyFont="1" applyBorder="1" applyAlignment="1">
      <alignment horizontal="center" vertical="center"/>
    </xf>
    <xf numFmtId="0" fontId="80" fillId="0" borderId="16" xfId="22" applyFont="1" applyBorder="1" applyAlignment="1">
      <alignment vertical="center"/>
    </xf>
    <xf numFmtId="1" fontId="148" fillId="0" borderId="49" xfId="22" applyNumberFormat="1" applyFont="1" applyBorder="1" applyAlignment="1">
      <alignment horizontal="center" vertical="center"/>
    </xf>
    <xf numFmtId="1" fontId="148" fillId="0" borderId="4" xfId="22" applyNumberFormat="1" applyFont="1" applyBorder="1" applyAlignment="1">
      <alignment horizontal="center" vertical="center" wrapText="1"/>
    </xf>
    <xf numFmtId="0" fontId="153" fillId="0" borderId="37" xfId="22" applyFont="1" applyBorder="1" applyAlignment="1">
      <alignment horizontal="center" vertical="center"/>
    </xf>
    <xf numFmtId="2" fontId="153" fillId="0" borderId="33" xfId="22" applyNumberFormat="1" applyFont="1" applyBorder="1" applyAlignment="1">
      <alignment horizontal="center" vertical="center"/>
    </xf>
    <xf numFmtId="0" fontId="148" fillId="0" borderId="0" xfId="0" applyFont="1" applyAlignment="1">
      <alignment horizontal="left"/>
    </xf>
    <xf numFmtId="0" fontId="80" fillId="0" borderId="0" xfId="0" applyFont="1"/>
    <xf numFmtId="0" fontId="80" fillId="0" borderId="32" xfId="0" applyFont="1" applyBorder="1" applyAlignment="1">
      <alignment horizontal="center"/>
    </xf>
    <xf numFmtId="0" fontId="80" fillId="0" borderId="17" xfId="0" applyFont="1" applyBorder="1"/>
    <xf numFmtId="0" fontId="80" fillId="0" borderId="0" xfId="0" applyFont="1" applyAlignment="1">
      <alignment horizontal="center" vertical="center"/>
    </xf>
    <xf numFmtId="0" fontId="148" fillId="15" borderId="8" xfId="0" applyFont="1" applyFill="1" applyBorder="1" applyAlignment="1">
      <alignment horizontal="center" vertical="center" wrapText="1"/>
    </xf>
    <xf numFmtId="16" fontId="80" fillId="16" borderId="8" xfId="0" applyNumberFormat="1" applyFont="1" applyFill="1" applyBorder="1" applyAlignment="1">
      <alignment horizontal="center"/>
    </xf>
    <xf numFmtId="0" fontId="80" fillId="0" borderId="8" xfId="0" applyFont="1" applyBorder="1"/>
    <xf numFmtId="0" fontId="80" fillId="5" borderId="8" xfId="0" applyFont="1" applyFill="1" applyBorder="1"/>
    <xf numFmtId="166" fontId="154" fillId="0" borderId="8" xfId="0" applyNumberFormat="1" applyFont="1" applyBorder="1" applyAlignment="1">
      <alignment horizontal="center" vertical="center"/>
    </xf>
    <xf numFmtId="166" fontId="80" fillId="0" borderId="8" xfId="0" applyNumberFormat="1" applyFont="1" applyBorder="1" applyAlignment="1">
      <alignment horizontal="center"/>
    </xf>
    <xf numFmtId="0" fontId="80" fillId="0" borderId="0" xfId="0" applyFont="1" applyAlignment="1">
      <alignment horizontal="left" vertical="center"/>
    </xf>
    <xf numFmtId="16" fontId="80" fillId="0" borderId="8" xfId="0" applyNumberFormat="1" applyFont="1" applyBorder="1" applyAlignment="1">
      <alignment horizontal="center"/>
    </xf>
    <xf numFmtId="0" fontId="80" fillId="0" borderId="3" xfId="0" applyFont="1" applyBorder="1"/>
    <xf numFmtId="14" fontId="79" fillId="0" borderId="8" xfId="22" applyNumberFormat="1" applyFont="1" applyBorder="1" applyAlignment="1">
      <alignment horizontal="center" vertical="center"/>
    </xf>
    <xf numFmtId="14" fontId="78" fillId="0" borderId="33" xfId="22" applyNumberFormat="1" applyFont="1" applyBorder="1" applyAlignment="1">
      <alignment horizontal="center" vertical="center"/>
    </xf>
    <xf numFmtId="14" fontId="77" fillId="0" borderId="33" xfId="22" applyNumberFormat="1" applyFont="1" applyBorder="1" applyAlignment="1">
      <alignment horizontal="center" vertical="center"/>
    </xf>
    <xf numFmtId="16" fontId="76" fillId="0" borderId="8" xfId="0" applyNumberFormat="1" applyFont="1" applyBorder="1" applyAlignment="1">
      <alignment horizontal="center"/>
    </xf>
    <xf numFmtId="0" fontId="75" fillId="0" borderId="8" xfId="0" applyFont="1" applyBorder="1"/>
    <xf numFmtId="0" fontId="87" fillId="30" borderId="8" xfId="10" applyFont="1" applyFill="1" applyBorder="1" applyAlignment="1">
      <alignment horizontal="center" vertical="center"/>
    </xf>
    <xf numFmtId="0" fontId="155" fillId="0" borderId="0" xfId="0" applyFont="1" applyAlignment="1">
      <alignment horizontal="center" vertical="center"/>
    </xf>
    <xf numFmtId="14" fontId="74" fillId="0" borderId="8" xfId="22" applyNumberFormat="1" applyFont="1" applyBorder="1" applyAlignment="1">
      <alignment horizontal="center" vertical="center"/>
    </xf>
    <xf numFmtId="0" fontId="73" fillId="0" borderId="0" xfId="0" applyFont="1" applyAlignment="1">
      <alignment horizontal="center" vertical="center"/>
    </xf>
    <xf numFmtId="14" fontId="73" fillId="0" borderId="8" xfId="22" applyNumberFormat="1" applyFont="1" applyBorder="1" applyAlignment="1">
      <alignment horizontal="center" vertical="center"/>
    </xf>
    <xf numFmtId="0" fontId="72" fillId="0" borderId="0" xfId="0" applyFont="1" applyAlignment="1">
      <alignment horizontal="center" vertical="center"/>
    </xf>
    <xf numFmtId="0" fontId="72" fillId="0" borderId="11" xfId="22" applyFont="1" applyBorder="1" applyAlignment="1">
      <alignment horizontal="center" vertical="center"/>
    </xf>
    <xf numFmtId="0" fontId="71" fillId="0" borderId="11" xfId="22" applyFont="1" applyBorder="1" applyAlignment="1">
      <alignment horizontal="center" vertical="center"/>
    </xf>
    <xf numFmtId="14" fontId="70" fillId="0" borderId="8" xfId="22" applyNumberFormat="1" applyFont="1" applyBorder="1" applyAlignment="1">
      <alignment horizontal="center" vertical="center"/>
    </xf>
    <xf numFmtId="0" fontId="69" fillId="0" borderId="8" xfId="0" applyFont="1" applyBorder="1" applyAlignment="1">
      <alignment horizontal="center"/>
    </xf>
    <xf numFmtId="14" fontId="69" fillId="0" borderId="8" xfId="22" applyNumberFormat="1" applyFont="1" applyBorder="1" applyAlignment="1">
      <alignment horizontal="center" vertical="center"/>
    </xf>
    <xf numFmtId="0" fontId="68" fillId="0" borderId="11" xfId="22" applyFont="1" applyBorder="1" applyAlignment="1">
      <alignment horizontal="center" vertical="center"/>
    </xf>
    <xf numFmtId="0" fontId="68" fillId="0" borderId="58" xfId="22" applyFont="1" applyBorder="1" applyAlignment="1">
      <alignment horizontal="center" vertical="center" wrapText="1"/>
    </xf>
    <xf numFmtId="0" fontId="67" fillId="0" borderId="8" xfId="0" applyFont="1" applyBorder="1" applyAlignment="1">
      <alignment horizontal="center"/>
    </xf>
    <xf numFmtId="0" fontId="66" fillId="0" borderId="8" xfId="0" applyFont="1" applyBorder="1" applyAlignment="1">
      <alignment horizontal="center"/>
    </xf>
    <xf numFmtId="0" fontId="149" fillId="6" borderId="8" xfId="10" applyFont="1" applyFill="1" applyBorder="1" applyAlignment="1">
      <alignment horizontal="center" vertical="center"/>
    </xf>
    <xf numFmtId="0" fontId="65" fillId="0" borderId="8" xfId="0" applyFont="1" applyBorder="1" applyAlignment="1">
      <alignment horizontal="center"/>
    </xf>
    <xf numFmtId="0" fontId="64" fillId="0" borderId="8" xfId="0" applyFont="1" applyBorder="1" applyAlignment="1">
      <alignment horizontal="center"/>
    </xf>
    <xf numFmtId="16" fontId="63" fillId="0" borderId="8" xfId="0" applyNumberFormat="1" applyFont="1" applyBorder="1" applyAlignment="1">
      <alignment horizontal="center"/>
    </xf>
    <xf numFmtId="0" fontId="63" fillId="0" borderId="8" xfId="0" applyFont="1" applyBorder="1" applyAlignment="1">
      <alignment horizontal="center"/>
    </xf>
    <xf numFmtId="0" fontId="62" fillId="0" borderId="8" xfId="0" applyFont="1" applyBorder="1" applyAlignment="1">
      <alignment horizontal="center"/>
    </xf>
    <xf numFmtId="14" fontId="61" fillId="0" borderId="8" xfId="22" applyNumberFormat="1" applyFont="1" applyBorder="1" applyAlignment="1">
      <alignment horizontal="center" vertical="center"/>
    </xf>
    <xf numFmtId="0" fontId="149" fillId="0" borderId="0" xfId="10" applyFont="1" applyAlignment="1">
      <alignment horizontal="center" vertical="center"/>
    </xf>
    <xf numFmtId="0" fontId="60" fillId="0" borderId="8" xfId="0" applyFont="1" applyBorder="1" applyAlignment="1">
      <alignment horizontal="center"/>
    </xf>
    <xf numFmtId="0" fontId="60" fillId="5" borderId="8" xfId="0" applyFont="1" applyFill="1" applyBorder="1"/>
    <xf numFmtId="0" fontId="59" fillId="0" borderId="0" xfId="0" applyFont="1"/>
    <xf numFmtId="0" fontId="58" fillId="0" borderId="8" xfId="0" applyFont="1" applyBorder="1"/>
    <xf numFmtId="0" fontId="58" fillId="0" borderId="8" xfId="0" applyFont="1" applyBorder="1" applyAlignment="1">
      <alignment horizontal="center"/>
    </xf>
    <xf numFmtId="0" fontId="57" fillId="0" borderId="0" xfId="26"/>
    <xf numFmtId="0" fontId="156" fillId="0" borderId="0" xfId="26" applyFont="1"/>
    <xf numFmtId="0" fontId="162" fillId="0" borderId="0" xfId="10" applyFont="1" applyAlignment="1">
      <alignment horizontal="left" vertical="center"/>
    </xf>
    <xf numFmtId="0" fontId="162" fillId="0" borderId="0" xfId="10" applyFont="1" applyAlignment="1">
      <alignment vertical="center"/>
    </xf>
    <xf numFmtId="0" fontId="163" fillId="0" borderId="0" xfId="10" applyFont="1" applyAlignment="1">
      <alignment vertical="center"/>
    </xf>
    <xf numFmtId="0" fontId="113" fillId="0" borderId="0" xfId="10" applyFont="1" applyAlignment="1">
      <alignment vertical="center"/>
    </xf>
    <xf numFmtId="0" fontId="113" fillId="0" borderId="0" xfId="10" applyFont="1" applyAlignment="1">
      <alignment horizontal="center" vertical="center" wrapText="1"/>
    </xf>
    <xf numFmtId="0" fontId="113" fillId="0" borderId="0" xfId="10" applyFont="1" applyAlignment="1">
      <alignment horizontal="center" vertical="center"/>
    </xf>
    <xf numFmtId="0" fontId="114" fillId="0" borderId="0" xfId="10" applyFont="1" applyAlignment="1">
      <alignment vertical="center"/>
    </xf>
    <xf numFmtId="0" fontId="114" fillId="0" borderId="0" xfId="10" applyFont="1" applyAlignment="1">
      <alignment horizontal="left" vertical="center"/>
    </xf>
    <xf numFmtId="0" fontId="114" fillId="0" borderId="0" xfId="10" applyFont="1" applyAlignment="1">
      <alignment horizontal="left" vertical="center" wrapText="1"/>
    </xf>
    <xf numFmtId="0" fontId="164" fillId="0" borderId="0" xfId="10" applyFont="1" applyAlignment="1">
      <alignment vertical="center"/>
    </xf>
    <xf numFmtId="0" fontId="160" fillId="0" borderId="8" xfId="0" applyFont="1" applyBorder="1" applyAlignment="1">
      <alignment horizontal="center" vertical="center"/>
    </xf>
    <xf numFmtId="16" fontId="160" fillId="0" borderId="8" xfId="0" quotePrefix="1" applyNumberFormat="1" applyFont="1" applyBorder="1" applyAlignment="1">
      <alignment horizontal="center" vertical="center"/>
    </xf>
    <xf numFmtId="175" fontId="160" fillId="0" borderId="8" xfId="0" applyNumberFormat="1" applyFont="1" applyBorder="1" applyAlignment="1">
      <alignment horizontal="center" vertical="center"/>
    </xf>
    <xf numFmtId="0" fontId="160" fillId="0" borderId="0" xfId="0" applyFont="1" applyAlignment="1">
      <alignment vertical="center"/>
    </xf>
    <xf numFmtId="0" fontId="161" fillId="3" borderId="8" xfId="0" applyFont="1" applyFill="1" applyBorder="1" applyAlignment="1">
      <alignment horizontal="center" vertical="center"/>
    </xf>
    <xf numFmtId="0" fontId="161" fillId="3" borderId="8" xfId="0" applyFont="1" applyFill="1" applyBorder="1" applyAlignment="1">
      <alignment horizontal="center" vertical="center" wrapText="1"/>
    </xf>
    <xf numFmtId="0" fontId="161" fillId="0" borderId="0" xfId="0" applyFont="1" applyAlignment="1">
      <alignment horizontal="center" vertical="center"/>
    </xf>
    <xf numFmtId="0" fontId="158" fillId="31" borderId="8" xfId="26" applyFont="1" applyFill="1" applyBorder="1" applyAlignment="1">
      <alignment horizontal="center" vertical="center" wrapText="1"/>
    </xf>
    <xf numFmtId="0" fontId="131" fillId="0" borderId="8" xfId="26" applyFont="1" applyBorder="1" applyAlignment="1">
      <alignment horizontal="center" vertical="center" wrapText="1"/>
    </xf>
    <xf numFmtId="1" fontId="131" fillId="0" borderId="8" xfId="26" applyNumberFormat="1" applyFont="1" applyBorder="1" applyAlignment="1">
      <alignment horizontal="center" vertical="center" wrapText="1"/>
    </xf>
    <xf numFmtId="0" fontId="131" fillId="32" borderId="8" xfId="26" applyFont="1" applyFill="1" applyBorder="1" applyAlignment="1">
      <alignment horizontal="center" vertical="center" wrapText="1"/>
    </xf>
    <xf numFmtId="0" fontId="113" fillId="0" borderId="8" xfId="26" applyFont="1" applyBorder="1" applyAlignment="1">
      <alignment horizontal="center" vertical="center" wrapText="1"/>
    </xf>
    <xf numFmtId="0" fontId="113" fillId="32" borderId="8" xfId="26" applyFont="1" applyFill="1" applyBorder="1" applyAlignment="1">
      <alignment horizontal="center" vertical="center" wrapText="1"/>
    </xf>
    <xf numFmtId="0" fontId="131" fillId="0" borderId="8" xfId="26" applyFont="1" applyBorder="1" applyAlignment="1">
      <alignment horizontal="center" wrapText="1"/>
    </xf>
    <xf numFmtId="0" fontId="131" fillId="32" borderId="8" xfId="26" applyFont="1" applyFill="1" applyBorder="1" applyAlignment="1">
      <alignment horizontal="center" wrapText="1"/>
    </xf>
    <xf numFmtId="165" fontId="131" fillId="0" borderId="8" xfId="26" applyNumberFormat="1" applyFont="1" applyBorder="1" applyAlignment="1">
      <alignment horizontal="center" vertical="center" wrapText="1"/>
    </xf>
    <xf numFmtId="14" fontId="131" fillId="0" borderId="8" xfId="26" applyNumberFormat="1" applyFont="1" applyBorder="1" applyAlignment="1">
      <alignment horizontal="center" vertical="center" wrapText="1"/>
    </xf>
    <xf numFmtId="0" fontId="165" fillId="0" borderId="0" xfId="27" applyFont="1" applyAlignment="1">
      <alignment horizontal="center"/>
    </xf>
    <xf numFmtId="0" fontId="166" fillId="33" borderId="34" xfId="27" applyFont="1" applyFill="1" applyBorder="1" applyAlignment="1">
      <alignment horizontal="left" vertical="center" wrapText="1"/>
    </xf>
    <xf numFmtId="0" fontId="167" fillId="0" borderId="0" xfId="27" applyFont="1" applyAlignment="1">
      <alignment horizontal="center" vertical="center"/>
    </xf>
    <xf numFmtId="0" fontId="168" fillId="0" borderId="0" xfId="27" applyFont="1" applyAlignment="1">
      <alignment horizontal="center" vertical="center"/>
    </xf>
    <xf numFmtId="0" fontId="165" fillId="0" borderId="0" xfId="27" applyFont="1" applyAlignment="1">
      <alignment horizontal="center" vertical="center"/>
    </xf>
    <xf numFmtId="0" fontId="166" fillId="33" borderId="30" xfId="27" applyFont="1" applyFill="1" applyBorder="1" applyAlignment="1">
      <alignment horizontal="left" vertical="center"/>
    </xf>
    <xf numFmtId="0" fontId="165" fillId="0" borderId="0" xfId="27" applyFont="1"/>
    <xf numFmtId="0" fontId="167" fillId="0" borderId="0" xfId="27" applyFont="1" applyAlignment="1">
      <alignment vertical="center"/>
    </xf>
    <xf numFmtId="0" fontId="166" fillId="33" borderId="38" xfId="27" applyFont="1" applyFill="1" applyBorder="1" applyAlignment="1">
      <alignment horizontal="left" vertical="center"/>
    </xf>
    <xf numFmtId="0" fontId="169" fillId="34" borderId="3" xfId="27" applyFont="1" applyFill="1" applyBorder="1"/>
    <xf numFmtId="0" fontId="165" fillId="34" borderId="0" xfId="27" applyFont="1" applyFill="1"/>
    <xf numFmtId="0" fontId="169" fillId="35" borderId="68" xfId="27" applyFont="1" applyFill="1" applyBorder="1" applyAlignment="1">
      <alignment horizontal="center" vertical="center"/>
    </xf>
    <xf numFmtId="0" fontId="169" fillId="35" borderId="63" xfId="27" applyFont="1" applyFill="1" applyBorder="1" applyAlignment="1">
      <alignment horizontal="center" vertical="center"/>
    </xf>
    <xf numFmtId="0" fontId="169" fillId="35" borderId="63" xfId="27" applyFont="1" applyFill="1" applyBorder="1" applyAlignment="1">
      <alignment horizontal="center" vertical="center" wrapText="1"/>
    </xf>
    <xf numFmtId="0" fontId="169" fillId="35" borderId="69" xfId="27" applyFont="1" applyFill="1" applyBorder="1" applyAlignment="1">
      <alignment horizontal="center" vertical="center" wrapText="1"/>
    </xf>
    <xf numFmtId="0" fontId="165" fillId="0" borderId="8" xfId="27" applyFont="1" applyBorder="1" applyAlignment="1">
      <alignment horizontal="left" vertical="center" wrapText="1"/>
    </xf>
    <xf numFmtId="0" fontId="165" fillId="36" borderId="8" xfId="27" applyFont="1" applyFill="1" applyBorder="1" applyAlignment="1">
      <alignment horizontal="center" vertical="center" wrapText="1"/>
    </xf>
    <xf numFmtId="176" fontId="165" fillId="36" borderId="8" xfId="28" applyFont="1" applyFill="1" applyBorder="1" applyAlignment="1">
      <alignment horizontal="center" vertical="center"/>
    </xf>
    <xf numFmtId="0" fontId="165" fillId="36" borderId="19" xfId="27" applyFont="1" applyFill="1" applyBorder="1" applyAlignment="1">
      <alignment vertical="center" wrapText="1"/>
    </xf>
    <xf numFmtId="0" fontId="165" fillId="37" borderId="8" xfId="27" applyFont="1" applyFill="1" applyBorder="1" applyAlignment="1">
      <alignment horizontal="center" vertical="center"/>
    </xf>
    <xf numFmtId="176" fontId="165" fillId="37" borderId="8" xfId="28" applyFont="1" applyFill="1" applyBorder="1" applyAlignment="1">
      <alignment horizontal="center" vertical="center"/>
    </xf>
    <xf numFmtId="0" fontId="165" fillId="37" borderId="19" xfId="27" applyFont="1" applyFill="1" applyBorder="1" applyAlignment="1">
      <alignment vertical="center" wrapText="1"/>
    </xf>
    <xf numFmtId="0" fontId="165" fillId="0" borderId="8" xfId="27" applyFont="1" applyBorder="1" applyAlignment="1">
      <alignment horizontal="left" vertical="center"/>
    </xf>
    <xf numFmtId="0" fontId="165" fillId="0" borderId="16" xfId="27" applyFont="1" applyBorder="1" applyAlignment="1">
      <alignment horizontal="left" vertical="center"/>
    </xf>
    <xf numFmtId="0" fontId="173" fillId="39" borderId="36" xfId="27" applyFont="1" applyFill="1" applyBorder="1" applyAlignment="1">
      <alignment horizontal="center" vertical="center"/>
    </xf>
    <xf numFmtId="176" fontId="172" fillId="39" borderId="36" xfId="27" applyNumberFormat="1" applyFont="1" applyFill="1" applyBorder="1" applyAlignment="1">
      <alignment horizontal="center" vertical="center"/>
    </xf>
    <xf numFmtId="176" fontId="172" fillId="39" borderId="45" xfId="27" applyNumberFormat="1" applyFont="1" applyFill="1" applyBorder="1" applyAlignment="1">
      <alignment horizontal="center" vertical="center"/>
    </xf>
    <xf numFmtId="0" fontId="114" fillId="0" borderId="0" xfId="10" applyFont="1" applyAlignment="1">
      <alignment horizontal="center" vertical="center"/>
    </xf>
    <xf numFmtId="14" fontId="114" fillId="0" borderId="0" xfId="10" applyNumberFormat="1" applyFont="1" applyAlignment="1">
      <alignment horizontal="center" vertical="center"/>
    </xf>
    <xf numFmtId="0" fontId="174" fillId="0" borderId="0" xfId="29" applyFont="1" applyAlignment="1">
      <alignment vertical="center"/>
    </xf>
    <xf numFmtId="0" fontId="115" fillId="0" borderId="0" xfId="29" applyFont="1" applyAlignment="1">
      <alignment vertical="center"/>
    </xf>
    <xf numFmtId="0" fontId="55" fillId="0" borderId="0" xfId="30"/>
    <xf numFmtId="0" fontId="174" fillId="0" borderId="0" xfId="29" quotePrefix="1" applyFont="1" applyAlignment="1">
      <alignment vertical="center"/>
    </xf>
    <xf numFmtId="0" fontId="174" fillId="0" borderId="0" xfId="29" applyFont="1" applyAlignment="1">
      <alignment horizontal="center" vertical="center"/>
    </xf>
    <xf numFmtId="0" fontId="175" fillId="0" borderId="0" xfId="29" applyFont="1"/>
    <xf numFmtId="0" fontId="115" fillId="0" borderId="0" xfId="29" applyFont="1" applyAlignment="1">
      <alignment horizontal="right"/>
    </xf>
    <xf numFmtId="0" fontId="114" fillId="0" borderId="8" xfId="29" applyFont="1" applyBorder="1" applyAlignment="1">
      <alignment horizontal="center" vertical="center" wrapText="1"/>
    </xf>
    <xf numFmtId="0" fontId="114" fillId="27" borderId="8" xfId="29" applyFont="1" applyFill="1" applyBorder="1" applyAlignment="1">
      <alignment vertical="center" wrapText="1"/>
    </xf>
    <xf numFmtId="0" fontId="114" fillId="27" borderId="8" xfId="29" applyFont="1" applyFill="1" applyBorder="1" applyAlignment="1">
      <alignment horizontal="center" vertical="center" wrapText="1"/>
    </xf>
    <xf numFmtId="41" fontId="113" fillId="27" borderId="8" xfId="29" applyNumberFormat="1" applyFont="1" applyFill="1" applyBorder="1" applyAlignment="1">
      <alignment horizontal="center" vertical="center" wrapText="1"/>
    </xf>
    <xf numFmtId="41" fontId="113" fillId="27" borderId="8" xfId="29" applyNumberFormat="1" applyFont="1" applyFill="1" applyBorder="1" applyAlignment="1">
      <alignment vertical="center" wrapText="1"/>
    </xf>
    <xf numFmtId="41" fontId="113" fillId="27" borderId="8" xfId="29" applyNumberFormat="1" applyFont="1" applyFill="1" applyBorder="1" applyAlignment="1">
      <alignment horizontal="center"/>
    </xf>
    <xf numFmtId="41" fontId="113" fillId="27" borderId="8" xfId="31" applyNumberFormat="1" applyFont="1" applyFill="1" applyBorder="1" applyAlignment="1">
      <alignment horizontal="center"/>
    </xf>
    <xf numFmtId="0" fontId="114" fillId="0" borderId="8" xfId="29" applyFont="1" applyBorder="1" applyAlignment="1">
      <alignment vertical="center" wrapText="1"/>
    </xf>
    <xf numFmtId="41" fontId="113" fillId="0" borderId="8" xfId="29" applyNumberFormat="1" applyFont="1" applyBorder="1" applyAlignment="1">
      <alignment horizontal="center" vertical="center" wrapText="1"/>
    </xf>
    <xf numFmtId="41" fontId="113" fillId="0" borderId="8" xfId="29" applyNumberFormat="1" applyFont="1" applyBorder="1" applyAlignment="1">
      <alignment vertical="center" wrapText="1"/>
    </xf>
    <xf numFmtId="41" fontId="113" fillId="0" borderId="8" xfId="29" applyNumberFormat="1" applyFont="1" applyBorder="1" applyAlignment="1">
      <alignment horizontal="center" vertical="center"/>
    </xf>
    <xf numFmtId="41" fontId="113" fillId="0" borderId="8" xfId="31" applyNumberFormat="1" applyFont="1" applyFill="1" applyBorder="1" applyAlignment="1">
      <alignment horizontal="center" vertical="center"/>
    </xf>
    <xf numFmtId="41" fontId="113" fillId="27" borderId="8" xfId="29" applyNumberFormat="1" applyFont="1" applyFill="1" applyBorder="1" applyAlignment="1">
      <alignment horizontal="center" vertical="center"/>
    </xf>
    <xf numFmtId="41" fontId="113" fillId="27" borderId="8" xfId="29" applyNumberFormat="1" applyFont="1" applyFill="1" applyBorder="1" applyAlignment="1">
      <alignment horizontal="right" vertical="center" wrapText="1"/>
    </xf>
    <xf numFmtId="177" fontId="114" fillId="0" borderId="8" xfId="29" applyNumberFormat="1" applyFont="1" applyBorder="1" applyAlignment="1">
      <alignment horizontal="center" vertical="center" wrapText="1"/>
    </xf>
    <xf numFmtId="41" fontId="114" fillId="0" borderId="8" xfId="29" applyNumberFormat="1" applyFont="1" applyBorder="1" applyAlignment="1">
      <alignment horizontal="center" vertical="center" wrapText="1"/>
    </xf>
    <xf numFmtId="177" fontId="114" fillId="0" borderId="8" xfId="29" applyNumberFormat="1" applyFont="1" applyBorder="1" applyAlignment="1">
      <alignment vertical="center" wrapText="1"/>
    </xf>
    <xf numFmtId="41" fontId="114" fillId="0" borderId="8" xfId="29" applyNumberFormat="1" applyFont="1" applyBorder="1" applyAlignment="1">
      <alignment horizontal="center" vertical="center"/>
    </xf>
    <xf numFmtId="177" fontId="114" fillId="0" borderId="8" xfId="29" applyNumberFormat="1" applyFont="1" applyBorder="1" applyAlignment="1">
      <alignment horizontal="center" vertical="center"/>
    </xf>
    <xf numFmtId="177" fontId="114" fillId="0" borderId="8" xfId="29" applyNumberFormat="1" applyFont="1" applyBorder="1" applyAlignment="1">
      <alignment horizontal="right" vertical="center" wrapText="1"/>
    </xf>
    <xf numFmtId="177" fontId="113" fillId="0" borderId="8" xfId="29" applyNumberFormat="1" applyFont="1" applyBorder="1" applyAlignment="1">
      <alignment horizontal="center" vertical="center" wrapText="1"/>
    </xf>
    <xf numFmtId="177" fontId="113" fillId="0" borderId="8" xfId="29" applyNumberFormat="1" applyFont="1" applyBorder="1" applyAlignment="1">
      <alignment vertical="center" wrapText="1"/>
    </xf>
    <xf numFmtId="177" fontId="113" fillId="0" borderId="8" xfId="29" applyNumberFormat="1" applyFont="1" applyBorder="1" applyAlignment="1">
      <alignment horizontal="center" vertical="center"/>
    </xf>
    <xf numFmtId="177" fontId="113" fillId="0" borderId="8" xfId="29" applyNumberFormat="1" applyFont="1" applyBorder="1" applyAlignment="1">
      <alignment horizontal="right" vertical="center" wrapText="1"/>
    </xf>
    <xf numFmtId="41" fontId="113" fillId="0" borderId="8" xfId="29" applyNumberFormat="1" applyFont="1" applyBorder="1" applyAlignment="1">
      <alignment horizontal="right" vertical="center" wrapText="1"/>
    </xf>
    <xf numFmtId="0" fontId="114" fillId="27" borderId="8" xfId="29" applyFont="1" applyFill="1" applyBorder="1" applyAlignment="1">
      <alignment vertical="center"/>
    </xf>
    <xf numFmtId="0" fontId="114" fillId="27" borderId="8" xfId="29" applyFont="1" applyFill="1" applyBorder="1" applyAlignment="1">
      <alignment horizontal="center"/>
    </xf>
    <xf numFmtId="41" fontId="113" fillId="27" borderId="8" xfId="29" applyNumberFormat="1" applyFont="1" applyFill="1" applyBorder="1" applyAlignment="1">
      <alignment vertical="center"/>
    </xf>
    <xf numFmtId="41" fontId="113" fillId="27" borderId="8" xfId="31" applyNumberFormat="1" applyFont="1" applyFill="1" applyBorder="1" applyAlignment="1">
      <alignment horizontal="center" vertical="center"/>
    </xf>
    <xf numFmtId="0" fontId="114" fillId="0" borderId="8" xfId="29" applyFont="1" applyBorder="1" applyAlignment="1">
      <alignment vertical="center"/>
    </xf>
    <xf numFmtId="0" fontId="114" fillId="0" borderId="8" xfId="29" applyFont="1" applyBorder="1" applyAlignment="1">
      <alignment horizontal="center"/>
    </xf>
    <xf numFmtId="41" fontId="113" fillId="0" borderId="8" xfId="29" applyNumberFormat="1" applyFont="1" applyBorder="1" applyAlignment="1">
      <alignment vertical="center"/>
    </xf>
    <xf numFmtId="14" fontId="174" fillId="0" borderId="0" xfId="29" applyNumberFormat="1" applyFont="1" applyAlignment="1">
      <alignment vertical="center"/>
    </xf>
    <xf numFmtId="0" fontId="114" fillId="0" borderId="8" xfId="29" applyFont="1" applyBorder="1" applyAlignment="1">
      <alignment horizontal="center" vertical="center"/>
    </xf>
    <xf numFmtId="0" fontId="113" fillId="27" borderId="8" xfId="29" applyFont="1" applyFill="1" applyBorder="1" applyAlignment="1">
      <alignment horizontal="center" vertical="center" wrapText="1"/>
    </xf>
    <xf numFmtId="0" fontId="113" fillId="0" borderId="8" xfId="29" applyFont="1" applyBorder="1" applyAlignment="1">
      <alignment horizontal="center" vertical="center" wrapText="1"/>
    </xf>
    <xf numFmtId="0" fontId="113" fillId="27" borderId="8" xfId="29" applyFont="1" applyFill="1" applyBorder="1"/>
    <xf numFmtId="0" fontId="113" fillId="0" borderId="8" xfId="29" applyFont="1" applyBorder="1"/>
    <xf numFmtId="0" fontId="114" fillId="27" borderId="8" xfId="29" applyFont="1" applyFill="1" applyBorder="1" applyAlignment="1">
      <alignment horizontal="center" vertical="center"/>
    </xf>
    <xf numFmtId="0" fontId="55" fillId="0" borderId="0" xfId="30" applyAlignment="1">
      <alignment horizontal="center"/>
    </xf>
    <xf numFmtId="0" fontId="174" fillId="0" borderId="0" xfId="29" applyFont="1" applyAlignment="1">
      <alignment horizontal="left" vertical="center"/>
    </xf>
    <xf numFmtId="0" fontId="174" fillId="0" borderId="0" xfId="29" quotePrefix="1" applyFont="1" applyAlignment="1">
      <alignment horizontal="left" vertical="center"/>
    </xf>
    <xf numFmtId="0" fontId="114" fillId="0" borderId="8" xfId="29" applyFont="1" applyBorder="1" applyAlignment="1">
      <alignment horizontal="left" vertical="center" wrapText="1"/>
    </xf>
    <xf numFmtId="0" fontId="160" fillId="5" borderId="8" xfId="0" applyFont="1" applyFill="1" applyBorder="1" applyAlignment="1">
      <alignment horizontal="center" vertical="center"/>
    </xf>
    <xf numFmtId="16" fontId="160" fillId="5" borderId="8" xfId="0" quotePrefix="1" applyNumberFormat="1" applyFont="1" applyFill="1" applyBorder="1" applyAlignment="1">
      <alignment horizontal="center" vertical="center"/>
    </xf>
    <xf numFmtId="175" fontId="160" fillId="5" borderId="8" xfId="0" applyNumberFormat="1" applyFont="1" applyFill="1" applyBorder="1" applyAlignment="1">
      <alignment horizontal="center" vertical="center"/>
    </xf>
    <xf numFmtId="0" fontId="161" fillId="5" borderId="8" xfId="0" applyFont="1" applyFill="1" applyBorder="1" applyAlignment="1">
      <alignment vertical="center"/>
    </xf>
    <xf numFmtId="43" fontId="0" fillId="0" borderId="8" xfId="32" applyFont="1" applyBorder="1" applyAlignment="1">
      <alignment horizontal="center" vertical="center"/>
    </xf>
    <xf numFmtId="0" fontId="90" fillId="0" borderId="8" xfId="0" applyFont="1" applyBorder="1" applyAlignment="1">
      <alignment horizontal="center" vertical="center" wrapText="1"/>
    </xf>
    <xf numFmtId="0" fontId="90" fillId="0" borderId="0" xfId="0" applyFont="1"/>
    <xf numFmtId="0" fontId="91" fillId="0" borderId="8" xfId="0" applyFont="1" applyBorder="1" applyAlignment="1">
      <alignment horizontal="center"/>
    </xf>
    <xf numFmtId="2" fontId="91" fillId="0" borderId="8" xfId="0" applyNumberFormat="1" applyFont="1" applyBorder="1" applyAlignment="1">
      <alignment horizontal="center" vertical="center"/>
    </xf>
    <xf numFmtId="166" fontId="91" fillId="0" borderId="8" xfId="0" applyNumberFormat="1" applyFont="1" applyBorder="1" applyAlignment="1">
      <alignment horizontal="center"/>
    </xf>
    <xf numFmtId="166" fontId="91" fillId="0" borderId="8" xfId="0" applyNumberFormat="1" applyFont="1" applyBorder="1" applyAlignment="1">
      <alignment horizontal="center" vertical="center"/>
    </xf>
    <xf numFmtId="0" fontId="91" fillId="2" borderId="8" xfId="0" applyFont="1" applyFill="1" applyBorder="1" applyAlignment="1">
      <alignment horizontal="center"/>
    </xf>
    <xf numFmtId="166" fontId="91" fillId="2" borderId="8" xfId="0" applyNumberFormat="1" applyFont="1" applyFill="1" applyBorder="1" applyAlignment="1">
      <alignment horizontal="center"/>
    </xf>
    <xf numFmtId="1" fontId="91" fillId="0" borderId="8" xfId="0" applyNumberFormat="1" applyFont="1" applyBorder="1" applyAlignment="1">
      <alignment horizontal="center" vertical="center"/>
    </xf>
    <xf numFmtId="0" fontId="178" fillId="0" borderId="8" xfId="0" applyFont="1" applyBorder="1" applyAlignment="1">
      <alignment horizontal="center" vertical="center" wrapText="1"/>
    </xf>
    <xf numFmtId="0" fontId="91" fillId="2" borderId="8" xfId="0" applyFont="1" applyFill="1" applyBorder="1" applyAlignment="1">
      <alignment horizontal="center" vertical="center" wrapText="1"/>
    </xf>
    <xf numFmtId="166" fontId="91" fillId="0" borderId="8" xfId="0" applyNumberFormat="1" applyFont="1" applyBorder="1" applyAlignment="1">
      <alignment vertical="center"/>
    </xf>
    <xf numFmtId="0" fontId="91" fillId="2" borderId="8" xfId="0" applyFont="1" applyFill="1" applyBorder="1" applyAlignment="1">
      <alignment vertical="center" wrapText="1"/>
    </xf>
    <xf numFmtId="0" fontId="91" fillId="2" borderId="8" xfId="0" applyFont="1" applyFill="1" applyBorder="1" applyAlignment="1">
      <alignment horizontal="left" vertical="center" wrapText="1"/>
    </xf>
    <xf numFmtId="0" fontId="90" fillId="2" borderId="8" xfId="0" applyFont="1" applyFill="1" applyBorder="1" applyAlignment="1">
      <alignment horizontal="left" vertical="center" wrapText="1"/>
    </xf>
    <xf numFmtId="0" fontId="177" fillId="2" borderId="8" xfId="0" applyFont="1" applyFill="1" applyBorder="1" applyAlignment="1">
      <alignment wrapText="1"/>
    </xf>
    <xf numFmtId="0" fontId="95" fillId="0" borderId="8" xfId="0" applyFont="1" applyBorder="1" applyAlignment="1">
      <alignment horizontal="center"/>
    </xf>
    <xf numFmtId="0" fontId="95" fillId="0" borderId="8" xfId="0" applyFont="1" applyBorder="1" applyAlignment="1">
      <alignment horizontal="center" wrapText="1"/>
    </xf>
    <xf numFmtId="0" fontId="52" fillId="0" borderId="0" xfId="35"/>
    <xf numFmtId="0" fontId="52" fillId="0" borderId="0" xfId="35" applyAlignment="1">
      <alignment horizontal="center" vertical="center"/>
    </xf>
    <xf numFmtId="0" fontId="52" fillId="2" borderId="8" xfId="35" applyFill="1" applyBorder="1" applyAlignment="1">
      <alignment horizontal="center" vertical="center"/>
    </xf>
    <xf numFmtId="0" fontId="52" fillId="2" borderId="8" xfId="35" applyFill="1" applyBorder="1" applyAlignment="1">
      <alignment horizontal="center"/>
    </xf>
    <xf numFmtId="0" fontId="52" fillId="0" borderId="8" xfId="35" applyBorder="1" applyAlignment="1">
      <alignment horizontal="center"/>
    </xf>
    <xf numFmtId="0" fontId="95" fillId="2" borderId="8" xfId="35" applyFont="1" applyFill="1" applyBorder="1" applyAlignment="1">
      <alignment horizontal="center"/>
    </xf>
    <xf numFmtId="0" fontId="90" fillId="2" borderId="8" xfId="35" applyFont="1" applyFill="1" applyBorder="1" applyAlignment="1">
      <alignment horizontal="center" vertical="center"/>
    </xf>
    <xf numFmtId="0" fontId="90" fillId="2" borderId="8" xfId="35" applyFont="1" applyFill="1" applyBorder="1" applyAlignment="1">
      <alignment horizontal="center"/>
    </xf>
    <xf numFmtId="0" fontId="52" fillId="0" borderId="0" xfId="35" applyAlignment="1">
      <alignment horizontal="center"/>
    </xf>
    <xf numFmtId="0" fontId="90" fillId="0" borderId="8" xfId="35" applyFont="1" applyBorder="1" applyAlignment="1">
      <alignment horizontal="center"/>
    </xf>
    <xf numFmtId="0" fontId="90" fillId="0" borderId="0" xfId="34" applyFont="1"/>
    <xf numFmtId="0" fontId="90" fillId="0" borderId="8" xfId="34" applyFont="1" applyBorder="1" applyAlignment="1">
      <alignment horizontal="center" vertical="center"/>
    </xf>
    <xf numFmtId="0" fontId="52" fillId="0" borderId="0" xfId="34" applyFont="1"/>
    <xf numFmtId="0" fontId="90" fillId="0" borderId="0" xfId="33" applyFont="1"/>
    <xf numFmtId="43" fontId="160" fillId="5" borderId="8" xfId="32" applyFont="1" applyFill="1" applyBorder="1" applyAlignment="1">
      <alignment horizontal="center" vertical="center"/>
    </xf>
    <xf numFmtId="43" fontId="160" fillId="0" borderId="8" xfId="32" applyFont="1" applyBorder="1" applyAlignment="1">
      <alignment horizontal="center" vertical="center"/>
    </xf>
    <xf numFmtId="0" fontId="91" fillId="0" borderId="0" xfId="33" applyFont="1"/>
    <xf numFmtId="0" fontId="90" fillId="34" borderId="8" xfId="33" applyFont="1" applyFill="1" applyBorder="1" applyAlignment="1">
      <alignment horizontal="center" vertical="center" wrapText="1"/>
    </xf>
    <xf numFmtId="0" fontId="91" fillId="0" borderId="0" xfId="33" applyFont="1" applyAlignment="1">
      <alignment horizontal="center"/>
    </xf>
    <xf numFmtId="0" fontId="95" fillId="34" borderId="8" xfId="33" applyFont="1" applyFill="1" applyBorder="1" applyAlignment="1">
      <alignment horizontal="center" vertical="center" wrapText="1"/>
    </xf>
    <xf numFmtId="0" fontId="51" fillId="0" borderId="8" xfId="0" applyFont="1" applyBorder="1" applyAlignment="1">
      <alignment horizontal="center" vertical="center"/>
    </xf>
    <xf numFmtId="0" fontId="156" fillId="0" borderId="8" xfId="0" applyFont="1" applyBorder="1" applyAlignment="1">
      <alignment horizontal="center" vertical="center"/>
    </xf>
    <xf numFmtId="0" fontId="90" fillId="0" borderId="8" xfId="0" applyFont="1" applyBorder="1" applyAlignment="1">
      <alignment horizontal="left" vertical="center"/>
    </xf>
    <xf numFmtId="165" fontId="131" fillId="0" borderId="8" xfId="26" applyNumberFormat="1" applyFont="1" applyBorder="1" applyAlignment="1">
      <alignment horizontal="center" wrapText="1"/>
    </xf>
    <xf numFmtId="43" fontId="165" fillId="0" borderId="0" xfId="27" applyNumberFormat="1" applyFont="1"/>
    <xf numFmtId="165" fontId="131" fillId="32" borderId="8" xfId="26" applyNumberFormat="1" applyFont="1" applyFill="1" applyBorder="1" applyAlignment="1">
      <alignment horizontal="center" vertical="center" wrapText="1"/>
    </xf>
    <xf numFmtId="0" fontId="160" fillId="2" borderId="8" xfId="0" applyFont="1" applyFill="1" applyBorder="1" applyAlignment="1">
      <alignment horizontal="left" vertical="center" wrapText="1"/>
    </xf>
    <xf numFmtId="178" fontId="113"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0"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9" fillId="0" borderId="8" xfId="0" applyFont="1" applyBorder="1" applyAlignment="1">
      <alignment vertical="center" wrapText="1"/>
    </xf>
    <xf numFmtId="0" fontId="160" fillId="2" borderId="8" xfId="0" applyFont="1" applyFill="1" applyBorder="1" applyAlignment="1">
      <alignment horizontal="center" vertical="center" wrapText="1"/>
    </xf>
    <xf numFmtId="2" fontId="57" fillId="0" borderId="0" xfId="26" applyNumberFormat="1"/>
    <xf numFmtId="0" fontId="48" fillId="2" borderId="8" xfId="35" applyFont="1" applyFill="1" applyBorder="1" applyAlignment="1">
      <alignment horizontal="center"/>
    </xf>
    <xf numFmtId="0" fontId="90" fillId="0" borderId="8" xfId="34" applyFont="1" applyBorder="1" applyAlignment="1">
      <alignment vertical="center"/>
    </xf>
    <xf numFmtId="49" fontId="48" fillId="2" borderId="8" xfId="0" applyNumberFormat="1" applyFont="1" applyFill="1" applyBorder="1" applyAlignment="1">
      <alignment horizontal="center"/>
    </xf>
    <xf numFmtId="0" fontId="48" fillId="2" borderId="8" xfId="0" applyFont="1" applyFill="1" applyBorder="1" applyAlignment="1">
      <alignment horizontal="center"/>
    </xf>
    <xf numFmtId="0" fontId="47" fillId="2" borderId="8" xfId="35" applyFont="1" applyFill="1" applyBorder="1" applyAlignment="1">
      <alignment horizontal="center" vertical="center"/>
    </xf>
    <xf numFmtId="166" fontId="91" fillId="0" borderId="19" xfId="0" applyNumberFormat="1" applyFont="1" applyBorder="1" applyAlignment="1">
      <alignment vertical="center"/>
    </xf>
    <xf numFmtId="0" fontId="91" fillId="2" borderId="19" xfId="0" applyFont="1" applyFill="1" applyBorder="1" applyAlignment="1">
      <alignment vertical="center" wrapText="1"/>
    </xf>
    <xf numFmtId="0" fontId="91" fillId="2" borderId="19" xfId="0" applyFont="1" applyFill="1" applyBorder="1" applyAlignment="1">
      <alignment horizontal="left" vertical="center" wrapText="1"/>
    </xf>
    <xf numFmtId="0" fontId="90" fillId="2" borderId="19" xfId="0" applyFont="1" applyFill="1" applyBorder="1" applyAlignment="1">
      <alignment horizontal="left" vertical="center" wrapText="1"/>
    </xf>
    <xf numFmtId="0" fontId="91" fillId="2" borderId="19" xfId="0" applyFont="1" applyFill="1" applyBorder="1" applyAlignment="1">
      <alignment horizontal="left" vertical="center"/>
    </xf>
    <xf numFmtId="0" fontId="90" fillId="2" borderId="8" xfId="33" applyFont="1" applyFill="1" applyBorder="1" applyAlignment="1">
      <alignment horizontal="center" vertical="center" wrapText="1"/>
    </xf>
    <xf numFmtId="0" fontId="46" fillId="0" borderId="8" xfId="0" applyFont="1" applyBorder="1" applyAlignment="1">
      <alignment horizontal="center" vertical="center"/>
    </xf>
    <xf numFmtId="0" fontId="178" fillId="0" borderId="8" xfId="0" applyFont="1" applyBorder="1" applyAlignment="1">
      <alignment horizontal="center" vertical="center"/>
    </xf>
    <xf numFmtId="2" fontId="91" fillId="0" borderId="8" xfId="13" applyNumberFormat="1" applyFont="1" applyBorder="1" applyAlignment="1">
      <alignment horizontal="center" vertical="center" wrapText="1"/>
    </xf>
    <xf numFmtId="2" fontId="91" fillId="0" borderId="8" xfId="13" applyNumberFormat="1" applyFont="1" applyBorder="1" applyAlignment="1">
      <alignment horizontal="center" vertical="center"/>
    </xf>
    <xf numFmtId="180" fontId="91" fillId="0" borderId="8" xfId="0" applyNumberFormat="1" applyFont="1" applyBorder="1" applyAlignment="1">
      <alignment horizontal="center" vertical="center" wrapText="1"/>
    </xf>
    <xf numFmtId="0" fontId="91" fillId="0" borderId="8" xfId="0" applyFont="1" applyBorder="1" applyAlignment="1">
      <alignment horizontal="center" vertical="center" wrapText="1"/>
    </xf>
    <xf numFmtId="2" fontId="91" fillId="0" borderId="8" xfId="0" applyNumberFormat="1" applyFont="1" applyBorder="1" applyAlignment="1">
      <alignment horizontal="center" vertical="center" wrapText="1"/>
    </xf>
    <xf numFmtId="166" fontId="91" fillId="0" borderId="8" xfId="0" applyNumberFormat="1" applyFont="1" applyBorder="1" applyAlignment="1">
      <alignment horizontal="center" vertical="center" wrapText="1"/>
    </xf>
    <xf numFmtId="166" fontId="96" fillId="0" borderId="8" xfId="0" applyNumberFormat="1" applyFont="1" applyBorder="1" applyAlignment="1">
      <alignment horizontal="center" vertical="center" shrinkToFit="1"/>
    </xf>
    <xf numFmtId="166" fontId="96" fillId="0" borderId="8" xfId="0" applyNumberFormat="1" applyFont="1" applyBorder="1" applyAlignment="1">
      <alignment horizontal="center" vertical="center" wrapText="1" shrinkToFit="1"/>
    </xf>
    <xf numFmtId="166" fontId="91" fillId="0" borderId="8" xfId="13" applyNumberFormat="1" applyFont="1" applyBorder="1" applyAlignment="1">
      <alignment vertical="center" wrapText="1"/>
    </xf>
    <xf numFmtId="2" fontId="96" fillId="0" borderId="8" xfId="0" applyNumberFormat="1" applyFont="1" applyBorder="1" applyAlignment="1">
      <alignment horizontal="center" vertical="center" shrinkToFit="1"/>
    </xf>
    <xf numFmtId="166" fontId="96" fillId="0" borderId="8" xfId="0" applyNumberFormat="1" applyFont="1" applyBorder="1" applyAlignment="1">
      <alignment horizontal="center" wrapText="1" shrinkToFit="1"/>
    </xf>
    <xf numFmtId="166" fontId="96" fillId="0" borderId="8" xfId="0" applyNumberFormat="1" applyFont="1" applyBorder="1" applyAlignment="1">
      <alignment horizontal="center" shrinkToFit="1"/>
    </xf>
    <xf numFmtId="166" fontId="96" fillId="40" borderId="8" xfId="0" applyNumberFormat="1" applyFont="1" applyFill="1" applyBorder="1" applyAlignment="1">
      <alignment horizontal="center" vertical="center" wrapText="1" shrinkToFit="1"/>
    </xf>
    <xf numFmtId="166" fontId="96" fillId="40" borderId="8" xfId="0" applyNumberFormat="1" applyFont="1" applyFill="1" applyBorder="1" applyAlignment="1">
      <alignment horizontal="center" vertical="center" shrinkToFit="1"/>
    </xf>
    <xf numFmtId="0" fontId="178" fillId="0" borderId="8" xfId="0" applyFont="1" applyBorder="1" applyAlignment="1">
      <alignment vertical="center" wrapText="1"/>
    </xf>
    <xf numFmtId="0" fontId="178" fillId="0" borderId="8" xfId="0" applyFont="1" applyBorder="1" applyAlignment="1">
      <alignment vertical="center"/>
    </xf>
    <xf numFmtId="166" fontId="91" fillId="6" borderId="8" xfId="0" applyNumberFormat="1" applyFont="1" applyFill="1" applyBorder="1" applyAlignment="1">
      <alignment horizontal="center" vertical="center" wrapText="1"/>
    </xf>
    <xf numFmtId="43" fontId="46" fillId="0" borderId="8" xfId="32" applyFont="1" applyBorder="1" applyAlignment="1">
      <alignment horizontal="center" vertical="center" wrapText="1"/>
    </xf>
    <xf numFmtId="0" fontId="45" fillId="2" borderId="8" xfId="35" applyFont="1" applyFill="1" applyBorder="1" applyAlignment="1">
      <alignment horizontal="center" vertical="center"/>
    </xf>
    <xf numFmtId="0" fontId="45" fillId="0" borderId="8" xfId="35" applyFont="1" applyBorder="1" applyAlignment="1">
      <alignment horizontal="center"/>
    </xf>
    <xf numFmtId="0" fontId="44" fillId="0" borderId="8" xfId="0" applyFont="1" applyBorder="1" applyAlignment="1">
      <alignment horizontal="center" vertical="center"/>
    </xf>
    <xf numFmtId="0" fontId="95" fillId="0" borderId="19" xfId="0" applyFont="1" applyBorder="1" applyAlignment="1">
      <alignment horizontal="center"/>
    </xf>
    <xf numFmtId="1" fontId="0" fillId="0" borderId="8" xfId="0" applyNumberFormat="1" applyBorder="1" applyAlignment="1">
      <alignment horizontal="center" vertical="center"/>
    </xf>
    <xf numFmtId="1" fontId="90" fillId="0" borderId="8" xfId="0" applyNumberFormat="1" applyFont="1" applyBorder="1" applyAlignment="1">
      <alignment horizontal="center" vertical="center"/>
    </xf>
    <xf numFmtId="165" fontId="90" fillId="0" borderId="8" xfId="0" applyNumberFormat="1" applyFont="1" applyBorder="1" applyAlignment="1">
      <alignment horizontal="center" vertical="center"/>
    </xf>
    <xf numFmtId="0" fontId="90" fillId="0" borderId="8" xfId="0" applyFont="1" applyBorder="1" applyAlignment="1">
      <alignment vertical="center"/>
    </xf>
    <xf numFmtId="0" fontId="43" fillId="0" borderId="8" xfId="0" applyFont="1" applyBorder="1" applyAlignment="1">
      <alignment horizontal="center" vertical="center"/>
    </xf>
    <xf numFmtId="0" fontId="184" fillId="42" borderId="71" xfId="0" applyFont="1" applyFill="1" applyBorder="1" applyAlignment="1">
      <alignment horizontal="center" vertical="center" wrapText="1" readingOrder="1"/>
    </xf>
    <xf numFmtId="0" fontId="182" fillId="42" borderId="71" xfId="0" applyFont="1" applyFill="1" applyBorder="1" applyAlignment="1">
      <alignment horizontal="center" vertical="center" readingOrder="1"/>
    </xf>
    <xf numFmtId="0" fontId="183" fillId="42" borderId="71" xfId="0" applyFont="1" applyFill="1" applyBorder="1" applyAlignment="1">
      <alignment horizontal="center" vertical="center" readingOrder="1"/>
    </xf>
    <xf numFmtId="0" fontId="182" fillId="42" borderId="72" xfId="0" applyFont="1" applyFill="1" applyBorder="1" applyAlignment="1">
      <alignment horizontal="center" vertical="center" readingOrder="1"/>
    </xf>
    <xf numFmtId="0" fontId="183" fillId="42" borderId="72" xfId="0" applyFont="1" applyFill="1" applyBorder="1" applyAlignment="1">
      <alignment horizontal="center" vertical="center" readingOrder="1"/>
    </xf>
    <xf numFmtId="0" fontId="184" fillId="42" borderId="71" xfId="0" applyFont="1" applyFill="1" applyBorder="1" applyAlignment="1">
      <alignment horizontal="center" vertical="center" readingOrder="1"/>
    </xf>
    <xf numFmtId="0" fontId="184" fillId="42" borderId="70" xfId="0" applyFont="1" applyFill="1" applyBorder="1" applyAlignment="1">
      <alignment horizontal="center" vertical="center" readingOrder="1"/>
    </xf>
    <xf numFmtId="0" fontId="184" fillId="42" borderId="70" xfId="0" applyFont="1" applyFill="1" applyBorder="1" applyAlignment="1">
      <alignment horizontal="left" vertical="center" readingOrder="1"/>
    </xf>
    <xf numFmtId="0" fontId="184" fillId="42" borderId="71" xfId="0" applyFont="1" applyFill="1" applyBorder="1" applyAlignment="1">
      <alignment horizontal="left" vertical="center" readingOrder="1"/>
    </xf>
    <xf numFmtId="0" fontId="185" fillId="43" borderId="8" xfId="0" applyFont="1" applyFill="1" applyBorder="1" applyAlignment="1">
      <alignment horizontal="center" vertical="center" wrapText="1" readingOrder="1"/>
    </xf>
    <xf numFmtId="0" fontId="186" fillId="43" borderId="8" xfId="0" applyFont="1" applyFill="1" applyBorder="1" applyAlignment="1">
      <alignment horizontal="center" vertical="center" wrapText="1" readingOrder="1"/>
    </xf>
    <xf numFmtId="0" fontId="187" fillId="43" borderId="8" xfId="0" applyFont="1" applyFill="1" applyBorder="1" applyAlignment="1">
      <alignment horizontal="center" vertical="center" wrapText="1" readingOrder="1"/>
    </xf>
    <xf numFmtId="0" fontId="42" fillId="0" borderId="8" xfId="0" applyFont="1" applyBorder="1"/>
    <xf numFmtId="0" fontId="160" fillId="5" borderId="8" xfId="0" applyFont="1" applyFill="1" applyBorder="1" applyAlignment="1">
      <alignment horizontal="left" vertical="center" wrapText="1"/>
    </xf>
    <xf numFmtId="0" fontId="41" fillId="0" borderId="8" xfId="0" applyFont="1" applyBorder="1"/>
    <xf numFmtId="0" fontId="160" fillId="5" borderId="8" xfId="0" applyFont="1" applyFill="1" applyBorder="1" applyAlignment="1">
      <alignment vertical="center"/>
    </xf>
    <xf numFmtId="0" fontId="40" fillId="0" borderId="8" xfId="0" applyFont="1" applyBorder="1"/>
    <xf numFmtId="49" fontId="40" fillId="2" borderId="8" xfId="0" quotePrefix="1" applyNumberFormat="1" applyFont="1" applyFill="1" applyBorder="1" applyAlignment="1">
      <alignment horizontal="center"/>
    </xf>
    <xf numFmtId="0" fontId="40" fillId="2" borderId="8" xfId="0" applyFont="1" applyFill="1" applyBorder="1" applyAlignment="1">
      <alignment horizontal="center"/>
    </xf>
    <xf numFmtId="0" fontId="40" fillId="2" borderId="8" xfId="0" applyFont="1" applyFill="1" applyBorder="1" applyAlignment="1">
      <alignment horizontal="center" vertical="center"/>
    </xf>
    <xf numFmtId="0" fontId="180" fillId="0" borderId="8" xfId="0" applyFont="1" applyBorder="1" applyAlignment="1">
      <alignment horizontal="center" vertical="center"/>
    </xf>
    <xf numFmtId="0" fontId="180" fillId="0" borderId="8" xfId="0" applyFont="1" applyBorder="1" applyAlignment="1">
      <alignment horizontal="center" vertical="center" wrapText="1"/>
    </xf>
    <xf numFmtId="0" fontId="181" fillId="0" borderId="8" xfId="0" applyFont="1" applyBorder="1" applyAlignment="1">
      <alignment horizontal="center" vertical="center"/>
    </xf>
    <xf numFmtId="14" fontId="181" fillId="0" borderId="8" xfId="0" applyNumberFormat="1" applyFont="1" applyBorder="1" applyAlignment="1">
      <alignment horizontal="center" vertical="center"/>
    </xf>
    <xf numFmtId="0" fontId="98" fillId="0" borderId="8" xfId="27" applyFont="1" applyBorder="1" applyAlignment="1">
      <alignment vertical="center"/>
    </xf>
    <xf numFmtId="43" fontId="181" fillId="0" borderId="8" xfId="32" applyFont="1" applyBorder="1" applyAlignment="1">
      <alignment horizontal="center" vertical="center"/>
    </xf>
    <xf numFmtId="165" fontId="180" fillId="0" borderId="8" xfId="0" applyNumberFormat="1" applyFont="1" applyBorder="1" applyAlignment="1">
      <alignment vertical="center"/>
    </xf>
    <xf numFmtId="0" fontId="188" fillId="0" borderId="8" xfId="27" applyFont="1" applyBorder="1" applyAlignment="1">
      <alignment vertical="center"/>
    </xf>
    <xf numFmtId="166" fontId="90" fillId="34" borderId="8" xfId="33" applyNumberFormat="1" applyFont="1" applyFill="1" applyBorder="1" applyAlignment="1">
      <alignment horizontal="center" vertical="center" wrapText="1"/>
    </xf>
    <xf numFmtId="2" fontId="90" fillId="34" borderId="8" xfId="33" applyNumberFormat="1" applyFont="1" applyFill="1" applyBorder="1" applyAlignment="1">
      <alignment horizontal="center" vertical="center" wrapText="1"/>
    </xf>
    <xf numFmtId="0" fontId="181" fillId="2" borderId="8" xfId="0" applyFont="1" applyFill="1" applyBorder="1" applyAlignment="1">
      <alignment horizontal="center" vertical="center"/>
    </xf>
    <xf numFmtId="43" fontId="181" fillId="2" borderId="8" xfId="32" applyFont="1" applyFill="1" applyBorder="1" applyAlignment="1">
      <alignment horizontal="center" vertical="center"/>
    </xf>
    <xf numFmtId="14" fontId="181" fillId="2" borderId="8" xfId="0" applyNumberFormat="1" applyFont="1" applyFill="1" applyBorder="1" applyAlignment="1">
      <alignment horizontal="center" vertical="center"/>
    </xf>
    <xf numFmtId="0" fontId="98" fillId="2" borderId="8" xfId="27" applyFont="1" applyFill="1" applyBorder="1" applyAlignment="1">
      <alignment vertical="center"/>
    </xf>
    <xf numFmtId="14" fontId="181" fillId="2" borderId="8" xfId="0" applyNumberFormat="1" applyFont="1" applyFill="1" applyBorder="1" applyAlignment="1">
      <alignment horizontal="center" vertical="center" wrapText="1"/>
    </xf>
    <xf numFmtId="0" fontId="39" fillId="0" borderId="8" xfId="0" applyFont="1" applyBorder="1" applyAlignment="1">
      <alignment horizontal="center" vertical="center"/>
    </xf>
    <xf numFmtId="0" fontId="39" fillId="0" borderId="8" xfId="0" applyFont="1" applyBorder="1" applyAlignment="1">
      <alignment horizontal="center" vertical="center" wrapText="1"/>
    </xf>
    <xf numFmtId="43" fontId="39" fillId="0" borderId="8" xfId="32" applyFont="1" applyBorder="1" applyAlignment="1">
      <alignment horizontal="center" vertical="center" wrapText="1"/>
    </xf>
    <xf numFmtId="43" fontId="90" fillId="0" borderId="8" xfId="32" applyFont="1" applyBorder="1" applyAlignment="1">
      <alignment horizontal="center" vertical="center" wrapText="1"/>
    </xf>
    <xf numFmtId="0" fontId="39" fillId="0" borderId="8" xfId="0" applyFont="1" applyBorder="1" applyAlignment="1">
      <alignment vertical="center"/>
    </xf>
    <xf numFmtId="43" fontId="0" fillId="0" borderId="8" xfId="32" applyFont="1" applyBorder="1" applyAlignment="1">
      <alignment horizontal="center"/>
    </xf>
    <xf numFmtId="43" fontId="90" fillId="0" borderId="8" xfId="0" applyNumberFormat="1" applyFont="1" applyBorder="1" applyAlignment="1">
      <alignment horizontal="center"/>
    </xf>
    <xf numFmtId="0" fontId="90" fillId="34" borderId="11" xfId="33" applyFont="1" applyFill="1" applyBorder="1" applyAlignment="1">
      <alignment horizontal="center" vertical="center" wrapText="1"/>
    </xf>
    <xf numFmtId="0" fontId="39" fillId="2" borderId="8" xfId="33" applyFont="1" applyFill="1" applyBorder="1" applyAlignment="1">
      <alignment horizontal="center" vertical="center" wrapText="1"/>
    </xf>
    <xf numFmtId="0" fontId="39" fillId="0" borderId="0" xfId="33" applyFont="1"/>
    <xf numFmtId="0" fontId="39" fillId="0" borderId="0" xfId="33" applyFont="1" applyAlignment="1">
      <alignment vertical="center"/>
    </xf>
    <xf numFmtId="0" fontId="39" fillId="0" borderId="0" xfId="33" applyFont="1" applyAlignment="1">
      <alignment horizontal="center"/>
    </xf>
    <xf numFmtId="0" fontId="39" fillId="40" borderId="8" xfId="33" applyFont="1" applyFill="1" applyBorder="1"/>
    <xf numFmtId="0" fontId="39" fillId="0" borderId="8" xfId="33" applyFont="1" applyBorder="1" applyAlignment="1">
      <alignment horizontal="center"/>
    </xf>
    <xf numFmtId="0" fontId="39" fillId="2" borderId="8" xfId="33" applyFont="1" applyFill="1" applyBorder="1"/>
    <xf numFmtId="0" fontId="39" fillId="0" borderId="8" xfId="33" applyFont="1" applyBorder="1"/>
    <xf numFmtId="0" fontId="39" fillId="0" borderId="8" xfId="0" applyFont="1" applyBorder="1"/>
    <xf numFmtId="0" fontId="39" fillId="0" borderId="8" xfId="33" applyFont="1" applyBorder="1" applyAlignment="1">
      <alignment vertical="center"/>
    </xf>
    <xf numFmtId="166" fontId="39" fillId="0" borderId="8" xfId="33" applyNumberFormat="1" applyFont="1" applyBorder="1" applyAlignment="1">
      <alignment horizontal="center"/>
    </xf>
    <xf numFmtId="0" fontId="39" fillId="2" borderId="8" xfId="0" applyFont="1" applyFill="1" applyBorder="1" applyAlignment="1">
      <alignment horizontal="center" vertical="center" wrapText="1"/>
    </xf>
    <xf numFmtId="49" fontId="39" fillId="0" borderId="8" xfId="0" applyNumberFormat="1" applyFont="1" applyBorder="1" applyAlignment="1">
      <alignment horizontal="center" vertical="center"/>
    </xf>
    <xf numFmtId="166" fontId="39" fillId="0" borderId="8" xfId="0" applyNumberFormat="1" applyFont="1" applyBorder="1" applyAlignment="1">
      <alignment horizontal="center" vertical="center"/>
    </xf>
    <xf numFmtId="0" fontId="39" fillId="0" borderId="8" xfId="0" applyFont="1" applyBorder="1" applyAlignment="1">
      <alignment horizontal="center"/>
    </xf>
    <xf numFmtId="166" fontId="39" fillId="0" borderId="8" xfId="0" applyNumberFormat="1" applyFont="1" applyBorder="1" applyAlignment="1">
      <alignment horizontal="center"/>
    </xf>
    <xf numFmtId="1" fontId="39" fillId="0" borderId="8" xfId="0" applyNumberFormat="1" applyFont="1" applyBorder="1" applyAlignment="1">
      <alignment horizontal="center"/>
    </xf>
    <xf numFmtId="1" fontId="39" fillId="0" borderId="8" xfId="0" applyNumberFormat="1" applyFont="1" applyBorder="1" applyAlignment="1">
      <alignment horizontal="center" vertical="center"/>
    </xf>
    <xf numFmtId="165" fontId="39" fillId="0" borderId="8" xfId="0" applyNumberFormat="1" applyFont="1" applyBorder="1" applyAlignment="1">
      <alignment horizontal="center" vertical="center"/>
    </xf>
    <xf numFmtId="2" fontId="39" fillId="0" borderId="8" xfId="0" applyNumberFormat="1" applyFont="1" applyBorder="1" applyAlignment="1">
      <alignment horizontal="center" vertical="center"/>
    </xf>
    <xf numFmtId="0" fontId="39" fillId="0" borderId="8" xfId="0" applyFont="1" applyBorder="1" applyAlignment="1">
      <alignment horizontal="left" vertical="center" wrapText="1"/>
    </xf>
    <xf numFmtId="0" fontId="39" fillId="0" borderId="8" xfId="0" applyFont="1" applyBorder="1" applyAlignment="1">
      <alignment horizontal="left" vertical="center"/>
    </xf>
    <xf numFmtId="0" fontId="39" fillId="0" borderId="8" xfId="0" applyFont="1" applyBorder="1" applyAlignment="1">
      <alignment horizontal="left"/>
    </xf>
    <xf numFmtId="0" fontId="39" fillId="6" borderId="8" xfId="33" applyFont="1" applyFill="1" applyBorder="1"/>
    <xf numFmtId="0" fontId="39" fillId="6" borderId="8" xfId="33" applyFont="1" applyFill="1" applyBorder="1" applyAlignment="1">
      <alignment vertical="center"/>
    </xf>
    <xf numFmtId="166" fontId="39" fillId="6" borderId="8" xfId="33" applyNumberFormat="1" applyFont="1" applyFill="1" applyBorder="1" applyAlignment="1">
      <alignment horizontal="center"/>
    </xf>
    <xf numFmtId="0" fontId="39" fillId="6" borderId="8" xfId="33" applyFont="1" applyFill="1" applyBorder="1" applyAlignment="1">
      <alignment horizontal="center"/>
    </xf>
    <xf numFmtId="2" fontId="39" fillId="0" borderId="8" xfId="0" applyNumberFormat="1" applyFont="1" applyBorder="1" applyAlignment="1">
      <alignment horizontal="center" vertical="center" wrapText="1"/>
    </xf>
    <xf numFmtId="166" fontId="39" fillId="0" borderId="8" xfId="0" applyNumberFormat="1" applyFont="1" applyBorder="1" applyAlignment="1">
      <alignment horizontal="center" vertical="center" wrapText="1"/>
    </xf>
    <xf numFmtId="0" fontId="179" fillId="2" borderId="8" xfId="37" applyFill="1" applyBorder="1" applyAlignment="1">
      <alignment horizontal="center" vertical="center"/>
    </xf>
    <xf numFmtId="0" fontId="39" fillId="0" borderId="8" xfId="33" applyFont="1" applyBorder="1" applyAlignment="1">
      <alignment horizontal="center" vertical="center"/>
    </xf>
    <xf numFmtId="0" fontId="39" fillId="40" borderId="8" xfId="0" applyFont="1" applyFill="1" applyBorder="1" applyAlignment="1">
      <alignment horizontal="center" vertical="center"/>
    </xf>
    <xf numFmtId="166" fontId="39" fillId="0" borderId="8" xfId="0" applyNumberFormat="1" applyFont="1" applyBorder="1" applyAlignment="1">
      <alignment vertical="center" wrapText="1"/>
    </xf>
    <xf numFmtId="0" fontId="39" fillId="40" borderId="8" xfId="33" applyFont="1" applyFill="1" applyBorder="1" applyAlignment="1">
      <alignment vertical="center"/>
    </xf>
    <xf numFmtId="166" fontId="39" fillId="0" borderId="8" xfId="0" applyNumberFormat="1" applyFont="1" applyBorder="1" applyAlignment="1">
      <alignment vertical="center"/>
    </xf>
    <xf numFmtId="2" fontId="91" fillId="0" borderId="8" xfId="0" applyNumberFormat="1" applyFont="1" applyBorder="1" applyAlignment="1">
      <alignment horizontal="center"/>
    </xf>
    <xf numFmtId="0" fontId="39" fillId="2" borderId="8" xfId="0" applyFont="1" applyFill="1" applyBorder="1" applyAlignment="1">
      <alignment horizontal="center" vertical="center"/>
    </xf>
    <xf numFmtId="49" fontId="39" fillId="2" borderId="8" xfId="0" quotePrefix="1" applyNumberFormat="1" applyFont="1" applyFill="1" applyBorder="1" applyAlignment="1">
      <alignment horizontal="center"/>
    </xf>
    <xf numFmtId="0" fontId="39" fillId="2" borderId="8" xfId="0" applyFont="1" applyFill="1" applyBorder="1" applyAlignment="1">
      <alignment horizontal="center"/>
    </xf>
    <xf numFmtId="0" fontId="160" fillId="6" borderId="8" xfId="0" applyFont="1" applyFill="1" applyBorder="1" applyAlignment="1">
      <alignment horizontal="center" vertical="center"/>
    </xf>
    <xf numFmtId="16" fontId="160" fillId="6" borderId="8" xfId="0" quotePrefix="1" applyNumberFormat="1" applyFont="1" applyFill="1" applyBorder="1" applyAlignment="1">
      <alignment horizontal="center" vertical="center"/>
    </xf>
    <xf numFmtId="43" fontId="160" fillId="6" borderId="8" xfId="32" applyFont="1" applyFill="1" applyBorder="1" applyAlignment="1">
      <alignment horizontal="center" vertical="center"/>
    </xf>
    <xf numFmtId="175" fontId="160" fillId="6" borderId="8" xfId="0" applyNumberFormat="1" applyFont="1" applyFill="1" applyBorder="1" applyAlignment="1">
      <alignment horizontal="center" vertical="center"/>
    </xf>
    <xf numFmtId="0" fontId="160" fillId="6" borderId="8" xfId="0" applyFont="1" applyFill="1" applyBorder="1" applyAlignment="1">
      <alignment horizontal="center" vertical="center" wrapText="1"/>
    </xf>
    <xf numFmtId="0" fontId="160" fillId="6" borderId="8" xfId="0" applyFont="1" applyFill="1" applyBorder="1" applyAlignment="1">
      <alignment horizontal="left" vertical="center" wrapText="1"/>
    </xf>
    <xf numFmtId="0" fontId="91" fillId="2" borderId="8" xfId="35" applyFont="1" applyFill="1" applyBorder="1" applyAlignment="1">
      <alignment horizontal="center"/>
    </xf>
    <xf numFmtId="0" fontId="131" fillId="0" borderId="8" xfId="26" quotePrefix="1" applyFont="1" applyBorder="1" applyAlignment="1">
      <alignment horizontal="center" vertical="center" wrapText="1"/>
    </xf>
    <xf numFmtId="0" fontId="38" fillId="2" borderId="8" xfId="35" applyFont="1" applyFill="1" applyBorder="1" applyAlignment="1">
      <alignment horizontal="center"/>
    </xf>
    <xf numFmtId="0" fontId="189" fillId="2" borderId="8" xfId="26" applyFont="1" applyFill="1" applyBorder="1" applyAlignment="1">
      <alignment horizontal="center" vertical="center" wrapText="1"/>
    </xf>
    <xf numFmtId="2" fontId="131" fillId="32" borderId="8" xfId="26" applyNumberFormat="1" applyFont="1" applyFill="1" applyBorder="1" applyAlignment="1">
      <alignment horizontal="center" vertical="center" wrapText="1"/>
    </xf>
    <xf numFmtId="0" fontId="37" fillId="0" borderId="8" xfId="35" applyFont="1" applyBorder="1" applyAlignment="1">
      <alignment horizontal="center"/>
    </xf>
    <xf numFmtId="0" fontId="114" fillId="6" borderId="8" xfId="29" applyFont="1" applyFill="1" applyBorder="1" applyAlignment="1">
      <alignment horizontal="center" vertical="center" wrapText="1"/>
    </xf>
    <xf numFmtId="41" fontId="113" fillId="6" borderId="8" xfId="29" applyNumberFormat="1" applyFont="1" applyFill="1" applyBorder="1" applyAlignment="1">
      <alignment horizontal="center" vertical="center" wrapText="1"/>
    </xf>
    <xf numFmtId="41" fontId="113" fillId="6" borderId="8" xfId="29" applyNumberFormat="1" applyFont="1" applyFill="1" applyBorder="1" applyAlignment="1">
      <alignment vertical="center" wrapText="1"/>
    </xf>
    <xf numFmtId="177" fontId="114" fillId="6" borderId="8" xfId="29" applyNumberFormat="1" applyFont="1" applyFill="1" applyBorder="1" applyAlignment="1">
      <alignment horizontal="center" vertical="center" wrapText="1"/>
    </xf>
    <xf numFmtId="177" fontId="113" fillId="6" borderId="8" xfId="29" applyNumberFormat="1" applyFont="1" applyFill="1" applyBorder="1" applyAlignment="1">
      <alignment horizontal="center" vertical="center" wrapText="1"/>
    </xf>
    <xf numFmtId="41" fontId="113" fillId="6" borderId="8" xfId="29" applyNumberFormat="1" applyFont="1" applyFill="1" applyBorder="1" applyAlignment="1">
      <alignment horizontal="center" vertical="center"/>
    </xf>
    <xf numFmtId="41" fontId="113" fillId="6" borderId="8" xfId="29" applyNumberFormat="1" applyFont="1" applyFill="1" applyBorder="1" applyAlignment="1">
      <alignment vertical="center"/>
    </xf>
    <xf numFmtId="0" fontId="174" fillId="6" borderId="0" xfId="29" applyFont="1" applyFill="1" applyAlignment="1">
      <alignment horizontal="left" vertical="center"/>
    </xf>
    <xf numFmtId="0" fontId="160" fillId="5" borderId="8" xfId="0" applyFont="1" applyFill="1" applyBorder="1" applyAlignment="1">
      <alignment horizontal="center" vertical="center" wrapText="1"/>
    </xf>
    <xf numFmtId="0" fontId="174" fillId="6" borderId="0" xfId="29" applyFont="1" applyFill="1" applyAlignment="1">
      <alignment horizontal="center" vertical="center"/>
    </xf>
    <xf numFmtId="0" fontId="175" fillId="6" borderId="0" xfId="29" applyFont="1" applyFill="1"/>
    <xf numFmtId="0" fontId="115" fillId="6" borderId="0" xfId="29" applyFont="1" applyFill="1" applyAlignment="1">
      <alignment vertical="center"/>
    </xf>
    <xf numFmtId="0" fontId="161" fillId="3" borderId="7" xfId="0" applyFont="1" applyFill="1" applyBorder="1" applyAlignment="1">
      <alignment vertical="center" wrapText="1"/>
    </xf>
    <xf numFmtId="0" fontId="0" fillId="0" borderId="8" xfId="0" applyBorder="1" applyAlignment="1">
      <alignment horizontal="left" vertical="center"/>
    </xf>
    <xf numFmtId="43" fontId="160" fillId="44" borderId="8" xfId="32" applyFont="1" applyFill="1" applyBorder="1" applyAlignment="1">
      <alignment horizontal="center" vertical="center"/>
    </xf>
    <xf numFmtId="1" fontId="113" fillId="0" borderId="8" xfId="26" applyNumberFormat="1" applyFont="1" applyBorder="1" applyAlignment="1">
      <alignment horizontal="center" vertical="center" wrapText="1"/>
    </xf>
    <xf numFmtId="14" fontId="181" fillId="0" borderId="8" xfId="0" applyNumberFormat="1" applyFont="1" applyBorder="1" applyAlignment="1">
      <alignment horizontal="center" vertical="center" wrapText="1"/>
    </xf>
    <xf numFmtId="0" fontId="36" fillId="0" borderId="8" xfId="0" applyFont="1" applyBorder="1" applyAlignment="1">
      <alignment horizontal="center"/>
    </xf>
    <xf numFmtId="43" fontId="36" fillId="0" borderId="8" xfId="32" applyFont="1" applyBorder="1" applyAlignment="1">
      <alignment horizontal="center"/>
    </xf>
    <xf numFmtId="0" fontId="98" fillId="2" borderId="7" xfId="27" applyFont="1" applyFill="1" applyBorder="1" applyAlignment="1">
      <alignment vertical="center" wrapText="1"/>
    </xf>
    <xf numFmtId="0" fontId="98" fillId="2" borderId="44" xfId="27" applyFont="1" applyFill="1" applyBorder="1" applyAlignment="1">
      <alignment vertical="center" wrapText="1"/>
    </xf>
    <xf numFmtId="0" fontId="35" fillId="0" borderId="8" xfId="35" applyFont="1" applyBorder="1" applyAlignment="1">
      <alignment horizontal="center"/>
    </xf>
    <xf numFmtId="0" fontId="34" fillId="2" borderId="8" xfId="35" applyFont="1" applyFill="1" applyBorder="1" applyAlignment="1">
      <alignment vertical="center"/>
    </xf>
    <xf numFmtId="0" fontId="34" fillId="2" borderId="8" xfId="35" applyFont="1" applyFill="1" applyBorder="1" applyAlignment="1">
      <alignment horizontal="center" vertical="center"/>
    </xf>
    <xf numFmtId="0" fontId="33" fillId="0" borderId="0" xfId="35" applyFont="1" applyAlignment="1">
      <alignment horizontal="center" vertical="center"/>
    </xf>
    <xf numFmtId="0" fontId="33" fillId="0" borderId="0" xfId="35" applyFont="1" applyAlignment="1">
      <alignment horizontal="center"/>
    </xf>
    <xf numFmtId="178" fontId="113" fillId="0" borderId="8" xfId="29" applyNumberFormat="1" applyFont="1" applyBorder="1" applyAlignment="1">
      <alignment vertical="center" wrapText="1"/>
    </xf>
    <xf numFmtId="178" fontId="113" fillId="6" borderId="8" xfId="29" applyNumberFormat="1" applyFont="1" applyFill="1" applyBorder="1" applyAlignment="1">
      <alignment horizontal="center" vertical="center" wrapText="1"/>
    </xf>
    <xf numFmtId="178" fontId="113" fillId="0" borderId="8" xfId="29" applyNumberFormat="1" applyFont="1" applyBorder="1" applyAlignment="1">
      <alignment horizontal="center" vertical="center" wrapText="1"/>
    </xf>
    <xf numFmtId="178" fontId="113" fillId="0" borderId="8" xfId="29" applyNumberFormat="1" applyFont="1" applyBorder="1" applyAlignment="1">
      <alignment horizontal="right" vertical="center" wrapText="1"/>
    </xf>
    <xf numFmtId="0" fontId="190" fillId="0" borderId="0" xfId="10" applyFont="1" applyAlignment="1">
      <alignment horizontal="left" vertical="center"/>
    </xf>
    <xf numFmtId="0" fontId="191" fillId="0" borderId="0" xfId="7" applyFont="1" applyAlignment="1">
      <alignment horizontal="center" vertical="center"/>
    </xf>
    <xf numFmtId="0" fontId="191" fillId="0" borderId="0" xfId="7" applyFont="1" applyAlignment="1">
      <alignment vertical="center"/>
    </xf>
    <xf numFmtId="166" fontId="191" fillId="0" borderId="0" xfId="7" applyNumberFormat="1" applyFont="1" applyAlignment="1">
      <alignment vertical="center"/>
    </xf>
    <xf numFmtId="0" fontId="192" fillId="0" borderId="0" xfId="10" applyFont="1" applyAlignment="1">
      <alignment vertical="center"/>
    </xf>
    <xf numFmtId="43" fontId="192" fillId="6" borderId="8" xfId="38" applyFont="1" applyFill="1" applyBorder="1" applyAlignment="1">
      <alignment horizontal="center" vertical="center"/>
    </xf>
    <xf numFmtId="166" fontId="191" fillId="0" borderId="8" xfId="7" applyNumberFormat="1" applyFont="1" applyBorder="1" applyAlignment="1">
      <alignment vertical="center"/>
    </xf>
    <xf numFmtId="1" fontId="192" fillId="6" borderId="8" xfId="7" applyNumberFormat="1" applyFont="1" applyFill="1" applyBorder="1" applyAlignment="1">
      <alignment horizontal="center" vertical="center"/>
    </xf>
    <xf numFmtId="166" fontId="191" fillId="6" borderId="8" xfId="7" applyNumberFormat="1" applyFont="1" applyFill="1" applyBorder="1" applyAlignment="1">
      <alignment vertical="center"/>
    </xf>
    <xf numFmtId="0" fontId="193" fillId="34" borderId="8" xfId="7" applyFont="1" applyFill="1" applyBorder="1" applyAlignment="1">
      <alignment horizontal="center" vertical="center" wrapText="1"/>
    </xf>
    <xf numFmtId="0" fontId="193" fillId="0" borderId="8" xfId="7" applyFont="1" applyBorder="1" applyAlignment="1">
      <alignment horizontal="center" vertical="center" wrapText="1"/>
    </xf>
    <xf numFmtId="0" fontId="191" fillId="0" borderId="8" xfId="7" applyFont="1" applyBorder="1" applyAlignment="1">
      <alignment horizontal="center" vertical="center"/>
    </xf>
    <xf numFmtId="0" fontId="191" fillId="0" borderId="8" xfId="7" applyFont="1" applyBorder="1" applyAlignment="1">
      <alignment horizontal="center" vertical="center" wrapText="1"/>
    </xf>
    <xf numFmtId="0" fontId="191" fillId="2" borderId="8" xfId="7" applyFont="1" applyFill="1" applyBorder="1" applyAlignment="1">
      <alignment horizontal="center" vertical="center"/>
    </xf>
    <xf numFmtId="0" fontId="191" fillId="0" borderId="8" xfId="7" applyFont="1" applyBorder="1" applyAlignment="1">
      <alignment vertical="center"/>
    </xf>
    <xf numFmtId="0" fontId="191" fillId="0" borderId="8" xfId="7" applyFont="1" applyBorder="1" applyAlignment="1">
      <alignment horizontal="left" vertical="center"/>
    </xf>
    <xf numFmtId="0" fontId="194" fillId="0" borderId="8" xfId="7" applyFont="1" applyBorder="1" applyAlignment="1">
      <alignment horizontal="center" vertical="center" wrapText="1"/>
    </xf>
    <xf numFmtId="1" fontId="191" fillId="2" borderId="8" xfId="7" applyNumberFormat="1" applyFont="1" applyFill="1" applyBorder="1" applyAlignment="1">
      <alignment horizontal="center" vertical="center"/>
    </xf>
    <xf numFmtId="1" fontId="191" fillId="0" borderId="8" xfId="7" applyNumberFormat="1" applyFont="1" applyBorder="1" applyAlignment="1">
      <alignment horizontal="center" vertical="center"/>
    </xf>
    <xf numFmtId="166" fontId="191" fillId="0" borderId="8" xfId="7" applyNumberFormat="1" applyFont="1" applyBorder="1" applyAlignment="1">
      <alignment horizontal="center" vertical="center"/>
    </xf>
    <xf numFmtId="0" fontId="195" fillId="0" borderId="8" xfId="7" applyFont="1" applyBorder="1" applyAlignment="1">
      <alignment horizontal="center" vertical="center" wrapText="1"/>
    </xf>
    <xf numFmtId="0" fontId="191" fillId="6" borderId="8" xfId="7" applyFont="1" applyFill="1" applyBorder="1" applyAlignment="1">
      <alignment horizontal="left" vertical="center"/>
    </xf>
    <xf numFmtId="1" fontId="191" fillId="0" borderId="8" xfId="7" applyNumberFormat="1" applyFont="1" applyBorder="1" applyAlignment="1">
      <alignment vertical="center"/>
    </xf>
    <xf numFmtId="166" fontId="191" fillId="0" borderId="8" xfId="7" applyNumberFormat="1" applyFont="1" applyBorder="1" applyAlignment="1">
      <alignment horizontal="left" vertical="center"/>
    </xf>
    <xf numFmtId="0" fontId="195" fillId="2" borderId="8" xfId="7" applyFont="1" applyFill="1" applyBorder="1" applyAlignment="1">
      <alignment horizontal="center" vertical="center" wrapText="1"/>
    </xf>
    <xf numFmtId="0" fontId="191" fillId="6" borderId="8" xfId="7" applyFont="1" applyFill="1" applyBorder="1" applyAlignment="1">
      <alignment horizontal="left" vertical="center" wrapText="1"/>
    </xf>
    <xf numFmtId="0" fontId="191" fillId="6" borderId="8" xfId="7" applyFont="1" applyFill="1" applyBorder="1" applyAlignment="1">
      <alignment horizontal="center" vertical="center"/>
    </xf>
    <xf numFmtId="2" fontId="191" fillId="0" borderId="8" xfId="7" applyNumberFormat="1" applyFont="1" applyBorder="1" applyAlignment="1">
      <alignment horizontal="center" vertical="center"/>
    </xf>
    <xf numFmtId="2" fontId="191" fillId="0" borderId="8" xfId="7" applyNumberFormat="1" applyFont="1" applyBorder="1" applyAlignment="1">
      <alignment horizontal="left" vertical="center"/>
    </xf>
    <xf numFmtId="2" fontId="191" fillId="6" borderId="8" xfId="7" applyNumberFormat="1" applyFont="1" applyFill="1" applyBorder="1" applyAlignment="1">
      <alignment horizontal="left" vertical="center"/>
    </xf>
    <xf numFmtId="2" fontId="191" fillId="45" borderId="8" xfId="7" applyNumberFormat="1" applyFont="1" applyFill="1" applyBorder="1" applyAlignment="1">
      <alignment horizontal="left" vertical="center"/>
    </xf>
    <xf numFmtId="2" fontId="191" fillId="6" borderId="8" xfId="7" applyNumberFormat="1" applyFont="1" applyFill="1" applyBorder="1" applyAlignment="1">
      <alignment horizontal="left" vertical="center" wrapText="1"/>
    </xf>
    <xf numFmtId="166" fontId="192" fillId="6" borderId="8" xfId="7" applyNumberFormat="1" applyFont="1" applyFill="1" applyBorder="1" applyAlignment="1">
      <alignment horizontal="center" vertical="center"/>
    </xf>
    <xf numFmtId="0" fontId="32" fillId="0" borderId="0" xfId="39"/>
    <xf numFmtId="0" fontId="90" fillId="6" borderId="8" xfId="39" applyFont="1" applyFill="1" applyBorder="1" applyAlignment="1">
      <alignment horizontal="center" vertical="center" wrapText="1"/>
    </xf>
    <xf numFmtId="0" fontId="32" fillId="0" borderId="8" xfId="39" applyBorder="1" applyAlignment="1">
      <alignment horizontal="center" vertical="center"/>
    </xf>
    <xf numFmtId="0" fontId="32" fillId="0" borderId="8" xfId="39" applyBorder="1" applyAlignment="1">
      <alignment horizontal="center"/>
    </xf>
    <xf numFmtId="0" fontId="90" fillId="46" borderId="8" xfId="39" applyFont="1" applyFill="1" applyBorder="1" applyAlignment="1">
      <alignment horizontal="center"/>
    </xf>
    <xf numFmtId="0" fontId="90" fillId="46" borderId="8" xfId="39" applyFont="1" applyFill="1" applyBorder="1" applyAlignment="1">
      <alignment horizontal="center" vertical="center"/>
    </xf>
    <xf numFmtId="0" fontId="32" fillId="46" borderId="8" xfId="39" applyFill="1" applyBorder="1" applyAlignment="1">
      <alignment horizontal="center" vertical="center"/>
    </xf>
    <xf numFmtId="0" fontId="32" fillId="46" borderId="8" xfId="39" applyFill="1" applyBorder="1" applyAlignment="1">
      <alignment horizontal="center"/>
    </xf>
    <xf numFmtId="0" fontId="32" fillId="0" borderId="8" xfId="39" quotePrefix="1" applyBorder="1" applyAlignment="1">
      <alignment horizontal="center" vertical="center"/>
    </xf>
    <xf numFmtId="0" fontId="32" fillId="0" borderId="0" xfId="39" applyAlignment="1">
      <alignment horizontal="center"/>
    </xf>
    <xf numFmtId="0" fontId="90" fillId="6" borderId="8" xfId="0" applyFont="1" applyFill="1" applyBorder="1" applyAlignment="1">
      <alignment horizontal="center"/>
    </xf>
    <xf numFmtId="14" fontId="160" fillId="5" borderId="8" xfId="0" applyNumberFormat="1" applyFont="1" applyFill="1" applyBorder="1" applyAlignment="1">
      <alignment horizontal="center" vertical="center" wrapText="1"/>
    </xf>
    <xf numFmtId="0" fontId="191" fillId="5" borderId="8" xfId="7" applyFont="1" applyFill="1" applyBorder="1" applyAlignment="1">
      <alignment horizontal="center" vertical="center"/>
    </xf>
    <xf numFmtId="0" fontId="30" fillId="2" borderId="8" xfId="35" applyFont="1" applyFill="1" applyBorder="1" applyAlignment="1">
      <alignment vertical="center"/>
    </xf>
    <xf numFmtId="0" fontId="191" fillId="2" borderId="8" xfId="7" applyFont="1" applyFill="1" applyBorder="1" applyAlignment="1">
      <alignment horizontal="center" vertical="center" wrapText="1"/>
    </xf>
    <xf numFmtId="0" fontId="29" fillId="2" borderId="8" xfId="35" applyFont="1" applyFill="1" applyBorder="1" applyAlignment="1">
      <alignment vertical="center"/>
    </xf>
    <xf numFmtId="1" fontId="131" fillId="32" borderId="8" xfId="26" applyNumberFormat="1" applyFont="1" applyFill="1" applyBorder="1" applyAlignment="1">
      <alignment horizontal="center" vertical="center" wrapText="1"/>
    </xf>
    <xf numFmtId="14" fontId="191" fillId="0" borderId="0" xfId="7" applyNumberFormat="1" applyFont="1" applyAlignment="1">
      <alignment horizontal="center" vertical="center"/>
    </xf>
    <xf numFmtId="0" fontId="165" fillId="30" borderId="0" xfId="27" applyFont="1" applyFill="1"/>
    <xf numFmtId="0" fontId="165" fillId="30" borderId="0" xfId="27" applyFont="1" applyFill="1" applyAlignment="1">
      <alignment horizontal="center" vertical="center"/>
    </xf>
    <xf numFmtId="0" fontId="191" fillId="2" borderId="0" xfId="7" applyFont="1" applyFill="1" applyAlignment="1">
      <alignment horizontal="center" vertical="center"/>
    </xf>
    <xf numFmtId="0" fontId="191" fillId="2" borderId="0" xfId="7" applyFont="1" applyFill="1" applyAlignment="1">
      <alignment vertical="center"/>
    </xf>
    <xf numFmtId="0" fontId="160" fillId="2" borderId="8" xfId="0" applyFont="1" applyFill="1" applyBorder="1" applyAlignment="1">
      <alignment horizontal="center" vertical="center"/>
    </xf>
    <xf numFmtId="16" fontId="160" fillId="2" borderId="8" xfId="0" quotePrefix="1" applyNumberFormat="1" applyFont="1" applyFill="1" applyBorder="1" applyAlignment="1">
      <alignment horizontal="center" vertical="center"/>
    </xf>
    <xf numFmtId="43" fontId="160" fillId="2" borderId="8" xfId="32" applyFont="1" applyFill="1" applyBorder="1" applyAlignment="1">
      <alignment horizontal="center" vertical="center"/>
    </xf>
    <xf numFmtId="175" fontId="160" fillId="2" borderId="8" xfId="0" applyNumberFormat="1" applyFont="1" applyFill="1" applyBorder="1" applyAlignment="1">
      <alignment horizontal="center" vertical="center"/>
    </xf>
    <xf numFmtId="0" fontId="193" fillId="2" borderId="8" xfId="7" applyFont="1" applyFill="1" applyBorder="1" applyAlignment="1">
      <alignment horizontal="center" vertical="center" wrapText="1"/>
    </xf>
    <xf numFmtId="0" fontId="192" fillId="2" borderId="8" xfId="7" applyFont="1" applyFill="1" applyBorder="1" applyAlignment="1">
      <alignment horizontal="center" vertical="center"/>
    </xf>
    <xf numFmtId="2" fontId="191" fillId="2" borderId="8" xfId="7" applyNumberFormat="1" applyFont="1" applyFill="1" applyBorder="1" applyAlignment="1">
      <alignment horizontal="center" vertical="center"/>
    </xf>
    <xf numFmtId="0" fontId="191" fillId="2" borderId="8" xfId="7" applyFont="1" applyFill="1" applyBorder="1" applyAlignment="1">
      <alignment vertical="center"/>
    </xf>
    <xf numFmtId="2" fontId="191" fillId="2" borderId="8" xfId="7" applyNumberFormat="1" applyFont="1" applyFill="1" applyBorder="1" applyAlignment="1">
      <alignment horizontal="left" vertical="center"/>
    </xf>
    <xf numFmtId="0" fontId="193" fillId="45" borderId="8" xfId="7" applyFont="1" applyFill="1" applyBorder="1" applyAlignment="1">
      <alignment horizontal="center" vertical="center" wrapText="1"/>
    </xf>
    <xf numFmtId="0" fontId="191" fillId="45" borderId="8" xfId="7" applyFont="1" applyFill="1" applyBorder="1" applyAlignment="1">
      <alignment horizontal="center" vertical="center"/>
    </xf>
    <xf numFmtId="0" fontId="191" fillId="45" borderId="8" xfId="7" applyFont="1" applyFill="1" applyBorder="1" applyAlignment="1">
      <alignment horizontal="center" vertical="center" wrapText="1"/>
    </xf>
    <xf numFmtId="1" fontId="191" fillId="45" borderId="8" xfId="7" applyNumberFormat="1" applyFont="1" applyFill="1" applyBorder="1" applyAlignment="1">
      <alignment horizontal="center" vertical="center"/>
    </xf>
    <xf numFmtId="166" fontId="191" fillId="45" borderId="8" xfId="7" applyNumberFormat="1" applyFont="1" applyFill="1" applyBorder="1" applyAlignment="1">
      <alignment horizontal="center" vertical="center"/>
    </xf>
    <xf numFmtId="2" fontId="191" fillId="45" borderId="8" xfId="7" applyNumberFormat="1" applyFont="1" applyFill="1" applyBorder="1" applyAlignment="1">
      <alignment horizontal="center" vertical="center"/>
    </xf>
    <xf numFmtId="0" fontId="191" fillId="45" borderId="8" xfId="7" applyFont="1" applyFill="1" applyBorder="1" applyAlignment="1">
      <alignment vertical="center"/>
    </xf>
    <xf numFmtId="2" fontId="131" fillId="0" borderId="8" xfId="26" applyNumberFormat="1" applyFont="1" applyBorder="1" applyAlignment="1">
      <alignment horizontal="center" vertical="center" wrapText="1"/>
    </xf>
    <xf numFmtId="0" fontId="113" fillId="5" borderId="8" xfId="10" applyFont="1" applyFill="1" applyBorder="1" applyAlignment="1">
      <alignment horizontal="center" vertical="center"/>
    </xf>
    <xf numFmtId="0" fontId="161" fillId="5" borderId="8" xfId="0" applyFont="1" applyFill="1" applyBorder="1" applyAlignment="1">
      <alignment horizontal="center" vertical="center"/>
    </xf>
    <xf numFmtId="0" fontId="27" fillId="2" borderId="8" xfId="35" applyFont="1" applyFill="1" applyBorder="1" applyAlignment="1">
      <alignment horizontal="center" vertical="center"/>
    </xf>
    <xf numFmtId="0" fontId="90" fillId="6" borderId="8" xfId="39" applyFont="1" applyFill="1" applyBorder="1" applyAlignment="1">
      <alignment horizontal="center" vertical="center"/>
    </xf>
    <xf numFmtId="0" fontId="26" fillId="0" borderId="8" xfId="39" applyFont="1" applyBorder="1" applyAlignment="1">
      <alignment horizontal="center" vertical="center"/>
    </xf>
    <xf numFmtId="0" fontId="26" fillId="0" borderId="8" xfId="39" applyFont="1" applyBorder="1" applyAlignment="1">
      <alignment horizontal="center"/>
    </xf>
    <xf numFmtId="14" fontId="191" fillId="0" borderId="8" xfId="7" applyNumberFormat="1" applyFont="1" applyBorder="1" applyAlignment="1">
      <alignment horizontal="left" vertical="center"/>
    </xf>
    <xf numFmtId="2" fontId="191" fillId="6" borderId="8" xfId="7" applyNumberFormat="1" applyFont="1" applyFill="1" applyBorder="1" applyAlignment="1">
      <alignment horizontal="center" vertical="center"/>
    </xf>
    <xf numFmtId="14" fontId="191" fillId="0" borderId="8" xfId="7" applyNumberFormat="1" applyFont="1" applyBorder="1" applyAlignment="1">
      <alignment horizontal="center" vertical="center"/>
    </xf>
    <xf numFmtId="0" fontId="25" fillId="2" borderId="8" xfId="35" applyFont="1" applyFill="1" applyBorder="1" applyAlignment="1">
      <alignment vertical="center"/>
    </xf>
    <xf numFmtId="0" fontId="30" fillId="2" borderId="8" xfId="35" applyFont="1" applyFill="1" applyBorder="1" applyAlignment="1">
      <alignment horizontal="center"/>
    </xf>
    <xf numFmtId="14" fontId="191" fillId="2" borderId="8" xfId="7" applyNumberFormat="1" applyFont="1" applyFill="1" applyBorder="1" applyAlignment="1">
      <alignment horizontal="left" vertical="center"/>
    </xf>
    <xf numFmtId="14" fontId="191" fillId="2" borderId="8" xfId="7" applyNumberFormat="1" applyFont="1" applyFill="1" applyBorder="1" applyAlignment="1">
      <alignment horizontal="center" vertical="center"/>
    </xf>
    <xf numFmtId="0" fontId="160" fillId="2" borderId="0" xfId="0" applyFont="1" applyFill="1" applyAlignment="1">
      <alignment vertical="center"/>
    </xf>
    <xf numFmtId="166" fontId="191" fillId="2" borderId="8" xfId="7" applyNumberFormat="1" applyFont="1" applyFill="1" applyBorder="1" applyAlignment="1">
      <alignment horizontal="center" vertical="center"/>
    </xf>
    <xf numFmtId="166" fontId="191" fillId="2" borderId="8" xfId="7" applyNumberFormat="1" applyFont="1" applyFill="1" applyBorder="1" applyAlignment="1">
      <alignment horizontal="left" vertical="center"/>
    </xf>
    <xf numFmtId="0" fontId="191" fillId="2" borderId="8" xfId="7" applyFont="1" applyFill="1" applyBorder="1" applyAlignment="1">
      <alignment horizontal="left" vertical="center"/>
    </xf>
    <xf numFmtId="166" fontId="191" fillId="2" borderId="8" xfId="7" applyNumberFormat="1" applyFont="1" applyFill="1" applyBorder="1" applyAlignment="1">
      <alignment vertical="center"/>
    </xf>
    <xf numFmtId="1" fontId="191" fillId="2" borderId="8" xfId="7" applyNumberFormat="1" applyFont="1" applyFill="1" applyBorder="1" applyAlignment="1">
      <alignment vertical="center"/>
    </xf>
    <xf numFmtId="0" fontId="160" fillId="5" borderId="7" xfId="0" applyFont="1" applyFill="1" applyBorder="1" applyAlignment="1">
      <alignment horizontal="center" vertical="center"/>
    </xf>
    <xf numFmtId="0" fontId="113" fillId="6" borderId="8" xfId="10" applyFont="1" applyFill="1" applyBorder="1" applyAlignment="1">
      <alignment horizontal="center" vertical="center"/>
    </xf>
    <xf numFmtId="0" fontId="22" fillId="2" borderId="8" xfId="35" applyFont="1" applyFill="1" applyBorder="1" applyAlignment="1">
      <alignment vertical="center"/>
    </xf>
    <xf numFmtId="0" fontId="21" fillId="2" borderId="8" xfId="35" applyFont="1" applyFill="1" applyBorder="1" applyAlignment="1">
      <alignment vertical="center"/>
    </xf>
    <xf numFmtId="0" fontId="160" fillId="44" borderId="8" xfId="0" applyFont="1" applyFill="1" applyBorder="1" applyAlignment="1">
      <alignment horizontal="center" vertical="center"/>
    </xf>
    <xf numFmtId="16" fontId="160" fillId="44" borderId="8" xfId="0" quotePrefix="1" applyNumberFormat="1" applyFont="1" applyFill="1" applyBorder="1" applyAlignment="1">
      <alignment horizontal="center" vertical="center"/>
    </xf>
    <xf numFmtId="175" fontId="160" fillId="44" borderId="8" xfId="0" applyNumberFormat="1" applyFont="1" applyFill="1" applyBorder="1" applyAlignment="1">
      <alignment horizontal="center" vertical="center"/>
    </xf>
    <xf numFmtId="0" fontId="160" fillId="44" borderId="8" xfId="0" applyFont="1" applyFill="1" applyBorder="1" applyAlignment="1">
      <alignment horizontal="center" vertical="center" wrapText="1"/>
    </xf>
    <xf numFmtId="0" fontId="160" fillId="44" borderId="8" xfId="0" applyFont="1" applyFill="1" applyBorder="1" applyAlignment="1">
      <alignment horizontal="left" vertical="center" wrapText="1"/>
    </xf>
    <xf numFmtId="0" fontId="20" fillId="2" borderId="8" xfId="35" applyFont="1" applyFill="1" applyBorder="1" applyAlignment="1">
      <alignment vertical="center"/>
    </xf>
    <xf numFmtId="43" fontId="160" fillId="47" borderId="8" xfId="32" applyFont="1" applyFill="1" applyBorder="1" applyAlignment="1">
      <alignment horizontal="center" vertical="center"/>
    </xf>
    <xf numFmtId="0" fontId="19" fillId="2" borderId="8" xfId="35" applyFont="1" applyFill="1" applyBorder="1" applyAlignment="1">
      <alignment horizontal="center" vertical="center"/>
    </xf>
    <xf numFmtId="0" fontId="18" fillId="0" borderId="0" xfId="0" applyFont="1"/>
    <xf numFmtId="0" fontId="91" fillId="2" borderId="8" xfId="7" applyFont="1" applyFill="1" applyBorder="1" applyAlignment="1">
      <alignment horizontal="center" vertical="center"/>
    </xf>
    <xf numFmtId="0" fontId="18" fillId="0" borderId="8" xfId="0" applyFont="1" applyBorder="1" applyAlignment="1">
      <alignment horizontal="center"/>
    </xf>
    <xf numFmtId="0" fontId="91" fillId="6" borderId="8" xfId="7" applyFont="1" applyFill="1" applyBorder="1" applyAlignment="1">
      <alignment horizontal="center" vertical="center"/>
    </xf>
    <xf numFmtId="0" fontId="17" fillId="0" borderId="8" xfId="0" applyFont="1" applyBorder="1" applyAlignment="1">
      <alignment horizontal="center"/>
    </xf>
    <xf numFmtId="0" fontId="16" fillId="0" borderId="8" xfId="0" applyFont="1" applyBorder="1" applyAlignment="1">
      <alignment horizontal="center"/>
    </xf>
    <xf numFmtId="0" fontId="48" fillId="47" borderId="8" xfId="34" applyFont="1" applyFill="1" applyBorder="1" applyAlignment="1">
      <alignment horizontal="center" vertical="center"/>
    </xf>
    <xf numFmtId="14" fontId="48" fillId="47" borderId="8" xfId="34" applyNumberFormat="1" applyFont="1" applyFill="1" applyBorder="1" applyAlignment="1">
      <alignment horizontal="center" vertical="center"/>
    </xf>
    <xf numFmtId="0" fontId="15" fillId="47" borderId="8" xfId="34" applyFont="1" applyFill="1" applyBorder="1" applyAlignment="1">
      <alignment horizontal="center" vertical="center"/>
    </xf>
    <xf numFmtId="0" fontId="48" fillId="47" borderId="8" xfId="34" applyFont="1" applyFill="1" applyBorder="1" applyAlignment="1">
      <alignment horizontal="left" vertical="center" wrapText="1"/>
    </xf>
    <xf numFmtId="0" fontId="48" fillId="47" borderId="8" xfId="34" applyFont="1" applyFill="1" applyBorder="1" applyAlignment="1">
      <alignment vertical="center"/>
    </xf>
    <xf numFmtId="0" fontId="31" fillId="47" borderId="8" xfId="34" applyFont="1" applyFill="1" applyBorder="1" applyAlignment="1">
      <alignment horizontal="center" vertical="center"/>
    </xf>
    <xf numFmtId="0" fontId="28" fillId="47" borderId="8" xfId="34" applyFont="1" applyFill="1" applyBorder="1" applyAlignment="1">
      <alignment horizontal="center" vertical="center"/>
    </xf>
    <xf numFmtId="0" fontId="28" fillId="47" borderId="8" xfId="34" applyFont="1" applyFill="1" applyBorder="1" applyAlignment="1">
      <alignment horizontal="left" vertical="center" wrapText="1"/>
    </xf>
    <xf numFmtId="0" fontId="25" fillId="47" borderId="8" xfId="34" applyFont="1" applyFill="1" applyBorder="1" applyAlignment="1">
      <alignment horizontal="center" vertical="center"/>
    </xf>
    <xf numFmtId="0" fontId="23" fillId="47" borderId="8" xfId="34" applyFont="1" applyFill="1" applyBorder="1" applyAlignment="1">
      <alignment horizontal="center" vertical="center" wrapText="1"/>
    </xf>
    <xf numFmtId="0" fontId="16" fillId="47" borderId="8" xfId="34" applyFont="1" applyFill="1" applyBorder="1" applyAlignment="1">
      <alignment horizontal="center" vertical="center" wrapText="1"/>
    </xf>
    <xf numFmtId="0" fontId="160" fillId="2" borderId="8" xfId="0" applyFont="1" applyFill="1" applyBorder="1" applyAlignment="1">
      <alignment vertical="center"/>
    </xf>
    <xf numFmtId="0" fontId="113" fillId="44" borderId="8" xfId="10" applyFont="1" applyFill="1" applyBorder="1" applyAlignment="1">
      <alignment horizontal="center" vertical="center"/>
    </xf>
    <xf numFmtId="0" fontId="90" fillId="2" borderId="0" xfId="34" applyFont="1" applyFill="1"/>
    <xf numFmtId="0" fontId="191" fillId="9" borderId="8" xfId="7" applyFont="1" applyFill="1" applyBorder="1" applyAlignment="1">
      <alignment horizontal="center" vertical="center"/>
    </xf>
    <xf numFmtId="0" fontId="14" fillId="47" borderId="8" xfId="34" applyFont="1" applyFill="1" applyBorder="1" applyAlignment="1">
      <alignment horizontal="center" vertical="center" wrapText="1"/>
    </xf>
    <xf numFmtId="14" fontId="160" fillId="44" borderId="8" xfId="0" applyNumberFormat="1" applyFont="1" applyFill="1" applyBorder="1" applyAlignment="1">
      <alignment horizontal="center" vertical="center" wrapText="1"/>
    </xf>
    <xf numFmtId="1" fontId="57" fillId="0" borderId="0" xfId="26" applyNumberFormat="1"/>
    <xf numFmtId="0" fontId="113" fillId="2" borderId="0" xfId="10" applyFont="1" applyFill="1" applyAlignment="1">
      <alignment vertical="center"/>
    </xf>
    <xf numFmtId="0" fontId="161" fillId="2" borderId="0" xfId="0" applyFont="1" applyFill="1" applyAlignment="1">
      <alignment horizontal="center" vertical="center"/>
    </xf>
    <xf numFmtId="1" fontId="131" fillId="0" borderId="8" xfId="26" applyNumberFormat="1" applyFont="1" applyBorder="1" applyAlignment="1">
      <alignment horizontal="center" wrapText="1"/>
    </xf>
    <xf numFmtId="0" fontId="160" fillId="0" borderId="8" xfId="0" applyFont="1" applyBorder="1" applyAlignment="1">
      <alignment vertical="center"/>
    </xf>
    <xf numFmtId="0" fontId="191" fillId="2" borderId="8" xfId="7" quotePrefix="1" applyFont="1" applyFill="1" applyBorder="1" applyAlignment="1">
      <alignment horizontal="center" vertical="center"/>
    </xf>
    <xf numFmtId="0" fontId="13" fillId="2" borderId="8" xfId="35" applyFont="1" applyFill="1" applyBorder="1" applyAlignment="1">
      <alignment horizontal="center"/>
    </xf>
    <xf numFmtId="0" fontId="11" fillId="2" borderId="8" xfId="35" applyFont="1" applyFill="1" applyBorder="1" applyAlignment="1">
      <alignment vertical="center"/>
    </xf>
    <xf numFmtId="0" fontId="48" fillId="5" borderId="8" xfId="34" applyFont="1" applyFill="1" applyBorder="1" applyAlignment="1">
      <alignment horizontal="center" vertical="center"/>
    </xf>
    <xf numFmtId="0" fontId="12" fillId="5" borderId="8" xfId="34" applyFont="1" applyFill="1" applyBorder="1" applyAlignment="1">
      <alignment horizontal="center" vertical="center"/>
    </xf>
    <xf numFmtId="14" fontId="48" fillId="5" borderId="8" xfId="34" applyNumberFormat="1" applyFont="1" applyFill="1" applyBorder="1" applyAlignment="1">
      <alignment horizontal="center" vertical="center"/>
    </xf>
    <xf numFmtId="0" fontId="11" fillId="5" borderId="8" xfId="34" applyFont="1" applyFill="1" applyBorder="1" applyAlignment="1">
      <alignment horizontal="center" vertical="center"/>
    </xf>
    <xf numFmtId="0" fontId="11"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48" fillId="5" borderId="8" xfId="34" applyFont="1" applyFill="1" applyBorder="1" applyAlignment="1">
      <alignment vertical="center"/>
    </xf>
    <xf numFmtId="16" fontId="191" fillId="2" borderId="0" xfId="7" quotePrefix="1" applyNumberFormat="1" applyFont="1" applyFill="1" applyAlignment="1">
      <alignment vertical="center"/>
    </xf>
    <xf numFmtId="0" fontId="191" fillId="2" borderId="0" xfId="7" quotePrefix="1" applyFont="1" applyFill="1" applyAlignment="1">
      <alignment vertical="center"/>
    </xf>
    <xf numFmtId="0" fontId="160" fillId="5" borderId="8" xfId="0" applyFont="1" applyFill="1" applyBorder="1" applyAlignment="1">
      <alignment vertical="center" wrapText="1"/>
    </xf>
    <xf numFmtId="166" fontId="191" fillId="2" borderId="8" xfId="7" applyNumberFormat="1" applyFont="1" applyFill="1" applyBorder="1" applyAlignment="1">
      <alignment horizontal="center" vertical="center" wrapText="1"/>
    </xf>
    <xf numFmtId="0" fontId="9" fillId="2" borderId="8" xfId="35" applyFont="1" applyFill="1" applyBorder="1" applyAlignment="1">
      <alignment vertical="center"/>
    </xf>
    <xf numFmtId="0" fontId="13" fillId="5" borderId="8" xfId="34" applyFont="1" applyFill="1" applyBorder="1" applyAlignment="1">
      <alignment horizontal="center" vertical="center"/>
    </xf>
    <xf numFmtId="0" fontId="8"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8" fillId="2" borderId="8" xfId="35" applyFont="1" applyFill="1" applyBorder="1" applyAlignment="1">
      <alignment vertical="center"/>
    </xf>
    <xf numFmtId="0" fontId="8" fillId="0" borderId="8" xfId="35" applyFont="1" applyBorder="1"/>
    <xf numFmtId="43" fontId="57" fillId="0" borderId="0" xfId="32" applyFont="1"/>
    <xf numFmtId="43" fontId="156" fillId="0" borderId="0" xfId="32" applyFont="1"/>
    <xf numFmtId="43" fontId="57" fillId="0" borderId="0" xfId="26" applyNumberFormat="1"/>
    <xf numFmtId="0" fontId="7" fillId="0" borderId="0" xfId="26" applyFont="1"/>
    <xf numFmtId="0" fontId="7" fillId="0" borderId="0" xfId="26" applyFont="1" applyAlignment="1">
      <alignment horizontal="center"/>
    </xf>
    <xf numFmtId="14" fontId="160" fillId="6" borderId="8" xfId="0" applyNumberFormat="1" applyFont="1" applyFill="1" applyBorder="1" applyAlignment="1">
      <alignment horizontal="center" vertical="center" wrapText="1"/>
    </xf>
    <xf numFmtId="0" fontId="160" fillId="46" borderId="8" xfId="0" applyFont="1" applyFill="1" applyBorder="1" applyAlignment="1">
      <alignment horizontal="center" vertical="center"/>
    </xf>
    <xf numFmtId="16" fontId="160" fillId="46" borderId="8" xfId="0" quotePrefix="1" applyNumberFormat="1" applyFont="1" applyFill="1" applyBorder="1" applyAlignment="1">
      <alignment horizontal="center" vertical="center"/>
    </xf>
    <xf numFmtId="43" fontId="160" fillId="46" borderId="8" xfId="32" applyFont="1" applyFill="1" applyBorder="1" applyAlignment="1">
      <alignment horizontal="center" vertical="center"/>
    </xf>
    <xf numFmtId="175" fontId="160" fillId="46" borderId="8" xfId="0" applyNumberFormat="1" applyFont="1" applyFill="1" applyBorder="1" applyAlignment="1">
      <alignment horizontal="center" vertical="center"/>
    </xf>
    <xf numFmtId="0" fontId="160" fillId="46" borderId="8" xfId="0" applyFont="1" applyFill="1" applyBorder="1" applyAlignment="1">
      <alignment horizontal="center" vertical="center" wrapText="1"/>
    </xf>
    <xf numFmtId="14" fontId="160" fillId="46" borderId="8" xfId="0" applyNumberFormat="1" applyFont="1" applyFill="1" applyBorder="1" applyAlignment="1">
      <alignment horizontal="center" vertical="center" wrapText="1"/>
    </xf>
    <xf numFmtId="0" fontId="160" fillId="46" borderId="8" xfId="0" applyFont="1" applyFill="1" applyBorder="1" applyAlignment="1">
      <alignment horizontal="left" vertical="center" wrapText="1"/>
    </xf>
    <xf numFmtId="0" fontId="160" fillId="6" borderId="8" xfId="0" applyFont="1" applyFill="1" applyBorder="1" applyAlignment="1">
      <alignment vertical="center" wrapText="1"/>
    </xf>
    <xf numFmtId="0" fontId="160" fillId="0" borderId="8" xfId="0" applyFont="1" applyBorder="1" applyAlignment="1">
      <alignment vertical="center" wrapText="1"/>
    </xf>
    <xf numFmtId="0" fontId="161" fillId="2" borderId="8" xfId="0" applyFont="1" applyFill="1" applyBorder="1" applyAlignment="1">
      <alignment vertical="center"/>
    </xf>
    <xf numFmtId="0" fontId="5" fillId="0" borderId="0" xfId="0" applyFont="1" applyAlignment="1">
      <alignment horizontal="center"/>
    </xf>
    <xf numFmtId="0" fontId="5" fillId="0" borderId="0" xfId="0" applyFont="1"/>
    <xf numFmtId="0" fontId="91" fillId="46" borderId="8" xfId="0" applyFont="1" applyFill="1" applyBorder="1" applyAlignment="1">
      <alignment horizontal="center" vertical="center" wrapText="1"/>
    </xf>
    <xf numFmtId="0" fontId="5" fillId="0" borderId="8" xfId="0" applyFont="1" applyBorder="1" applyAlignment="1">
      <alignment horizontal="center" wrapText="1"/>
    </xf>
    <xf numFmtId="0" fontId="91" fillId="0" borderId="8" xfId="0" quotePrefix="1" applyFont="1" applyBorder="1" applyAlignment="1">
      <alignment horizontal="center" vertical="center" wrapText="1"/>
    </xf>
    <xf numFmtId="0" fontId="5" fillId="46" borderId="8" xfId="0" applyFont="1" applyFill="1" applyBorder="1" applyAlignment="1">
      <alignment horizontal="center" wrapText="1"/>
    </xf>
    <xf numFmtId="0" fontId="95" fillId="46" borderId="8" xfId="0" applyFont="1" applyFill="1" applyBorder="1" applyAlignment="1">
      <alignment horizontal="center" vertical="center" wrapText="1"/>
    </xf>
    <xf numFmtId="0" fontId="90" fillId="46" borderId="8" xfId="0" applyFont="1" applyFill="1" applyBorder="1" applyAlignment="1">
      <alignment horizontal="center" vertical="center" wrapText="1"/>
    </xf>
    <xf numFmtId="0" fontId="90" fillId="46" borderId="8" xfId="0" applyFont="1" applyFill="1" applyBorder="1" applyAlignment="1">
      <alignment horizontal="center"/>
    </xf>
    <xf numFmtId="0" fontId="5" fillId="0" borderId="0" xfId="0" applyFont="1" applyAlignment="1">
      <alignment horizontal="center" vertical="center"/>
    </xf>
    <xf numFmtId="0" fontId="5" fillId="0" borderId="8" xfId="0" applyFont="1" applyBorder="1" applyAlignment="1">
      <alignment horizontal="center"/>
    </xf>
    <xf numFmtId="0" fontId="90" fillId="46" borderId="8" xfId="0" applyFont="1" applyFill="1" applyBorder="1" applyAlignment="1">
      <alignment horizontal="center" vertical="center"/>
    </xf>
    <xf numFmtId="0" fontId="6" fillId="5" borderId="8" xfId="34" applyFont="1" applyFill="1" applyBorder="1" applyAlignment="1">
      <alignment horizontal="center" vertical="center"/>
    </xf>
    <xf numFmtId="0" fontId="4"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4" fillId="5" borderId="8" xfId="34" applyFont="1" applyFill="1" applyBorder="1" applyAlignment="1">
      <alignment horizontal="center" vertical="center" wrapText="1"/>
    </xf>
    <xf numFmtId="0" fontId="3" fillId="5" borderId="8" xfId="34" applyFont="1" applyFill="1" applyBorder="1" applyAlignment="1">
      <alignment horizontal="center" vertical="center"/>
    </xf>
    <xf numFmtId="0" fontId="4" fillId="5" borderId="8" xfId="34" applyFont="1" applyFill="1" applyBorder="1" applyAlignment="1">
      <alignment horizontal="left" vertical="center" wrapText="1"/>
    </xf>
    <xf numFmtId="166" fontId="191" fillId="0" borderId="0" xfId="7" applyNumberFormat="1" applyFont="1" applyAlignment="1">
      <alignment horizontal="center" vertical="center"/>
    </xf>
    <xf numFmtId="0" fontId="160" fillId="4" borderId="8" xfId="0" applyFont="1" applyFill="1" applyBorder="1" applyAlignment="1">
      <alignment horizontal="center" vertical="center"/>
    </xf>
    <xf numFmtId="16" fontId="160" fillId="4" borderId="8" xfId="0" quotePrefix="1" applyNumberFormat="1" applyFont="1" applyFill="1" applyBorder="1" applyAlignment="1">
      <alignment horizontal="center" vertical="center"/>
    </xf>
    <xf numFmtId="43" fontId="160" fillId="4" borderId="8" xfId="32" applyFont="1" applyFill="1" applyBorder="1" applyAlignment="1">
      <alignment horizontal="center" vertical="center"/>
    </xf>
    <xf numFmtId="175" fontId="160" fillId="4" borderId="8" xfId="0" applyNumberFormat="1" applyFont="1" applyFill="1" applyBorder="1" applyAlignment="1">
      <alignment horizontal="center" vertical="center"/>
    </xf>
    <xf numFmtId="0" fontId="160" fillId="4" borderId="8" xfId="0" applyFont="1" applyFill="1" applyBorder="1" applyAlignment="1">
      <alignment vertical="center" wrapText="1"/>
    </xf>
    <xf numFmtId="0" fontId="48" fillId="2" borderId="8" xfId="34" applyFont="1" applyFill="1" applyBorder="1" applyAlignment="1">
      <alignment horizontal="center" vertical="center"/>
    </xf>
    <xf numFmtId="14" fontId="48" fillId="2" borderId="8" xfId="34" applyNumberFormat="1" applyFont="1" applyFill="1" applyBorder="1" applyAlignment="1">
      <alignment horizontal="center" vertical="center"/>
    </xf>
    <xf numFmtId="0" fontId="48" fillId="2" borderId="8" xfId="34" applyFont="1" applyFill="1" applyBorder="1" applyAlignment="1">
      <alignment vertical="center"/>
    </xf>
    <xf numFmtId="0" fontId="2" fillId="2" borderId="8" xfId="34" applyFont="1" applyFill="1" applyBorder="1" applyAlignment="1">
      <alignment horizontal="center" vertical="center" wrapText="1"/>
    </xf>
    <xf numFmtId="0" fontId="2" fillId="2" borderId="8" xfId="34" applyFont="1" applyFill="1" applyBorder="1" applyAlignment="1">
      <alignment horizontal="center" vertical="center"/>
    </xf>
    <xf numFmtId="0" fontId="2" fillId="2" borderId="8" xfId="34" applyFont="1" applyFill="1" applyBorder="1" applyAlignment="1">
      <alignment horizontal="left" vertical="center" wrapText="1"/>
    </xf>
    <xf numFmtId="0" fontId="135" fillId="2" borderId="8" xfId="0" applyFont="1" applyFill="1" applyBorder="1" applyAlignment="1">
      <alignment horizontal="left" vertical="center" wrapText="1"/>
    </xf>
    <xf numFmtId="0" fontId="135" fillId="2" borderId="19" xfId="0" applyFont="1" applyFill="1" applyBorder="1" applyAlignment="1">
      <alignment horizontal="left" vertical="center" wrapText="1"/>
    </xf>
    <xf numFmtId="0" fontId="128" fillId="0" borderId="8" xfId="0" applyFont="1" applyBorder="1" applyAlignment="1">
      <alignment horizontal="center" wrapText="1"/>
    </xf>
    <xf numFmtId="0" fontId="128" fillId="0" borderId="19" xfId="0" applyFont="1" applyBorder="1" applyAlignment="1">
      <alignment horizontal="center" wrapText="1"/>
    </xf>
    <xf numFmtId="0" fontId="96" fillId="0" borderId="7" xfId="0" applyFont="1" applyBorder="1" applyAlignment="1">
      <alignment horizontal="center" vertical="center" wrapText="1"/>
    </xf>
    <xf numFmtId="0" fontId="96" fillId="0" borderId="44" xfId="0" applyFont="1" applyBorder="1" applyAlignment="1">
      <alignment horizontal="center" vertical="center" wrapText="1"/>
    </xf>
    <xf numFmtId="0" fontId="96" fillId="0" borderId="33" xfId="0" applyFont="1" applyBorder="1" applyAlignment="1">
      <alignment horizontal="center" vertical="center" wrapText="1"/>
    </xf>
    <xf numFmtId="0" fontId="125" fillId="28" borderId="46" xfId="0" applyFont="1" applyFill="1" applyBorder="1" applyAlignment="1">
      <alignment horizontal="center" vertical="center" wrapText="1"/>
    </xf>
    <xf numFmtId="0" fontId="125" fillId="28" borderId="53" xfId="0" applyFont="1" applyFill="1" applyBorder="1" applyAlignment="1">
      <alignment horizontal="center" vertical="center" wrapText="1"/>
    </xf>
    <xf numFmtId="0" fontId="132" fillId="2" borderId="8" xfId="0" applyFont="1" applyFill="1" applyBorder="1" applyAlignment="1">
      <alignment horizontal="left" vertical="center" wrapText="1"/>
    </xf>
    <xf numFmtId="0" fontId="132" fillId="2" borderId="19" xfId="0" applyFont="1" applyFill="1" applyBorder="1" applyAlignment="1">
      <alignment horizontal="left" vertical="center" wrapText="1"/>
    </xf>
    <xf numFmtId="0" fontId="129" fillId="2" borderId="8" xfId="0" applyFont="1" applyFill="1" applyBorder="1" applyAlignment="1">
      <alignment horizontal="left" vertical="center" wrapText="1"/>
    </xf>
    <xf numFmtId="0" fontId="129" fillId="2" borderId="19" xfId="0" applyFont="1" applyFill="1" applyBorder="1" applyAlignment="1">
      <alignment horizontal="left" vertical="center" wrapText="1"/>
    </xf>
    <xf numFmtId="0" fontId="134" fillId="2" borderId="11" xfId="0" applyFont="1" applyFill="1" applyBorder="1" applyAlignment="1">
      <alignment horizontal="left" vertical="center" wrapText="1"/>
    </xf>
    <xf numFmtId="0" fontId="129" fillId="2" borderId="23" xfId="0" applyFont="1" applyFill="1" applyBorder="1" applyAlignment="1">
      <alignment horizontal="left" vertical="center" wrapText="1"/>
    </xf>
    <xf numFmtId="0" fontId="125" fillId="27" borderId="8" xfId="0" applyFont="1" applyFill="1" applyBorder="1" applyAlignment="1">
      <alignment horizontal="left" vertical="center" wrapText="1"/>
    </xf>
    <xf numFmtId="0" fontId="127" fillId="0" borderId="8" xfId="0" quotePrefix="1" applyFont="1" applyBorder="1" applyAlignment="1">
      <alignment horizontal="left" vertical="center" wrapText="1"/>
    </xf>
    <xf numFmtId="0" fontId="127" fillId="0" borderId="8" xfId="0" applyFont="1" applyBorder="1" applyAlignment="1">
      <alignment horizontal="left" vertical="center" wrapText="1"/>
    </xf>
    <xf numFmtId="0" fontId="125" fillId="27" borderId="11" xfId="0" applyFont="1" applyFill="1" applyBorder="1" applyAlignment="1">
      <alignment horizontal="center" vertical="center" wrapText="1"/>
    </xf>
    <xf numFmtId="0" fontId="125" fillId="27" borderId="12" xfId="0" applyFont="1" applyFill="1" applyBorder="1" applyAlignment="1">
      <alignment horizontal="center" vertical="center" wrapText="1"/>
    </xf>
    <xf numFmtId="0" fontId="125" fillId="27" borderId="15" xfId="0" applyFont="1" applyFill="1" applyBorder="1" applyAlignment="1">
      <alignment horizontal="center" vertical="center" wrapText="1"/>
    </xf>
    <xf numFmtId="0" fontId="125" fillId="27" borderId="11" xfId="0" applyFont="1" applyFill="1" applyBorder="1" applyAlignment="1">
      <alignment horizontal="left" vertical="center" wrapText="1"/>
    </xf>
    <xf numFmtId="0" fontId="125" fillId="27" borderId="12" xfId="0" applyFont="1" applyFill="1" applyBorder="1" applyAlignment="1">
      <alignment horizontal="left" vertical="center" wrapText="1"/>
    </xf>
    <xf numFmtId="0" fontId="125" fillId="27" borderId="15" xfId="0" applyFont="1" applyFill="1" applyBorder="1" applyAlignment="1">
      <alignment horizontal="left" vertical="center" wrapText="1"/>
    </xf>
    <xf numFmtId="0" fontId="126" fillId="0" borderId="8" xfId="0" applyFont="1" applyBorder="1" applyAlignment="1">
      <alignment horizontal="left" vertical="center" wrapText="1"/>
    </xf>
    <xf numFmtId="0" fontId="106" fillId="0" borderId="8" xfId="0" applyFont="1" applyBorder="1" applyAlignment="1">
      <alignment horizontal="center" vertical="center" wrapText="1" readingOrder="1"/>
    </xf>
    <xf numFmtId="0" fontId="106" fillId="5" borderId="7" xfId="0" applyFont="1" applyFill="1" applyBorder="1" applyAlignment="1">
      <alignment horizontal="center" vertical="center" wrapText="1" readingOrder="1"/>
    </xf>
    <xf numFmtId="0" fontId="106" fillId="5" borderId="33" xfId="0" applyFont="1" applyFill="1" applyBorder="1" applyAlignment="1">
      <alignment horizontal="center" vertical="center" wrapText="1" readingOrder="1"/>
    </xf>
    <xf numFmtId="0" fontId="120" fillId="25" borderId="8" xfId="0" applyFont="1" applyFill="1" applyBorder="1" applyAlignment="1">
      <alignment horizontal="center" vertical="center" wrapText="1" readingOrder="1"/>
    </xf>
    <xf numFmtId="16" fontId="106" fillId="0" borderId="8" xfId="0" applyNumberFormat="1" applyFont="1" applyBorder="1" applyAlignment="1">
      <alignment horizontal="center" vertical="center" wrapText="1" readingOrder="1"/>
    </xf>
    <xf numFmtId="0" fontId="106" fillId="5" borderId="8" xfId="0" applyFont="1" applyFill="1" applyBorder="1" applyAlignment="1">
      <alignment horizontal="center" vertical="center" wrapText="1" readingOrder="1"/>
    </xf>
    <xf numFmtId="0" fontId="101" fillId="0" borderId="8" xfId="10" applyFont="1" applyBorder="1" applyAlignment="1">
      <alignment horizontal="center" vertical="center" wrapText="1"/>
    </xf>
    <xf numFmtId="167" fontId="87" fillId="0" borderId="8" xfId="10" applyNumberFormat="1" applyFont="1" applyBorder="1" applyAlignment="1">
      <alignment horizontal="center" vertical="center" wrapText="1"/>
    </xf>
    <xf numFmtId="167" fontId="87" fillId="0" borderId="7" xfId="10" applyNumberFormat="1" applyFont="1" applyBorder="1" applyAlignment="1">
      <alignment horizontal="center" vertical="center" wrapText="1"/>
    </xf>
    <xf numFmtId="167" fontId="87" fillId="0" borderId="33" xfId="10" applyNumberFormat="1" applyFont="1" applyBorder="1" applyAlignment="1">
      <alignment horizontal="center" vertical="center" wrapText="1"/>
    </xf>
    <xf numFmtId="168" fontId="87" fillId="0" borderId="8" xfId="10" applyNumberFormat="1" applyFont="1" applyBorder="1" applyAlignment="1">
      <alignment horizontal="center" vertical="center" wrapText="1"/>
    </xf>
    <xf numFmtId="1" fontId="87" fillId="0" borderId="8" xfId="10" applyNumberFormat="1" applyFont="1" applyBorder="1" applyAlignment="1">
      <alignment horizontal="center" vertical="center" wrapText="1"/>
    </xf>
    <xf numFmtId="49" fontId="87" fillId="0" borderId="8" xfId="10" applyNumberFormat="1" applyFont="1" applyBorder="1" applyAlignment="1">
      <alignment horizontal="center" vertical="center" wrapText="1"/>
    </xf>
    <xf numFmtId="0" fontId="90" fillId="0" borderId="8" xfId="0" applyFont="1" applyBorder="1" applyAlignment="1">
      <alignment horizontal="center" vertical="center"/>
    </xf>
    <xf numFmtId="0" fontId="90"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3" fillId="0" borderId="8" xfId="0" applyFont="1" applyBorder="1" applyAlignment="1">
      <alignment horizontal="center" vertical="center"/>
    </xf>
    <xf numFmtId="0" fontId="43" fillId="0" borderId="8" xfId="0" applyFont="1" applyBorder="1" applyAlignment="1">
      <alignment horizontal="center" vertical="center" wrapText="1"/>
    </xf>
    <xf numFmtId="0" fontId="184" fillId="42" borderId="71" xfId="0" applyFont="1" applyFill="1" applyBorder="1" applyAlignment="1">
      <alignment horizontal="left" vertical="center" wrapText="1" readingOrder="1"/>
    </xf>
    <xf numFmtId="0" fontId="184" fillId="42" borderId="73" xfId="0" applyFont="1" applyFill="1" applyBorder="1" applyAlignment="1">
      <alignment horizontal="left" vertical="center" readingOrder="1"/>
    </xf>
    <xf numFmtId="0" fontId="184" fillId="42" borderId="71" xfId="0" applyFont="1" applyFill="1" applyBorder="1" applyAlignment="1">
      <alignment horizontal="center" vertical="center" readingOrder="1"/>
    </xf>
    <xf numFmtId="0" fontId="184" fillId="42" borderId="73" xfId="0" applyFont="1" applyFill="1" applyBorder="1" applyAlignment="1">
      <alignment horizontal="center" vertical="center" readingOrder="1"/>
    </xf>
    <xf numFmtId="0" fontId="182" fillId="42" borderId="71" xfId="0" applyFont="1" applyFill="1" applyBorder="1" applyAlignment="1">
      <alignment horizontal="center" vertical="center" readingOrder="1"/>
    </xf>
    <xf numFmtId="0" fontId="182" fillId="42" borderId="72" xfId="0" applyFont="1" applyFill="1" applyBorder="1" applyAlignment="1">
      <alignment horizontal="center" vertical="center" readingOrder="1"/>
    </xf>
    <xf numFmtId="0" fontId="184" fillId="42" borderId="71" xfId="0" applyFont="1" applyFill="1" applyBorder="1" applyAlignment="1">
      <alignment horizontal="center" vertical="center" wrapText="1" readingOrder="1"/>
    </xf>
    <xf numFmtId="0" fontId="184" fillId="42" borderId="72" xfId="0" applyFont="1" applyFill="1" applyBorder="1" applyAlignment="1">
      <alignment horizontal="center" vertical="center" readingOrder="1"/>
    </xf>
    <xf numFmtId="0" fontId="186" fillId="43" borderId="8" xfId="0" applyFont="1" applyFill="1" applyBorder="1" applyAlignment="1">
      <alignment horizontal="center" vertical="center" wrapText="1" readingOrder="1"/>
    </xf>
    <xf numFmtId="0" fontId="185" fillId="43" borderId="8" xfId="0" applyFont="1" applyFill="1" applyBorder="1" applyAlignment="1">
      <alignment horizontal="center" vertical="center" wrapText="1" readingOrder="1"/>
    </xf>
    <xf numFmtId="0" fontId="131" fillId="0" borderId="7" xfId="26" applyFont="1" applyBorder="1" applyAlignment="1">
      <alignment horizontal="center" vertical="center" wrapText="1"/>
    </xf>
    <xf numFmtId="0" fontId="131" fillId="0" borderId="33" xfId="26" applyFont="1" applyBorder="1" applyAlignment="1">
      <alignment horizontal="center" vertical="center" wrapText="1"/>
    </xf>
    <xf numFmtId="0" fontId="90" fillId="6" borderId="8" xfId="26" applyFont="1" applyFill="1" applyBorder="1" applyAlignment="1">
      <alignment horizontal="center"/>
    </xf>
    <xf numFmtId="0" fontId="158" fillId="31" borderId="11" xfId="26" applyFont="1" applyFill="1" applyBorder="1" applyAlignment="1">
      <alignment horizontal="center" vertical="center" wrapText="1"/>
    </xf>
    <xf numFmtId="0" fontId="158" fillId="31" borderId="12" xfId="26" applyFont="1" applyFill="1" applyBorder="1" applyAlignment="1">
      <alignment horizontal="center" vertical="center" wrapText="1"/>
    </xf>
    <xf numFmtId="0" fontId="158" fillId="31" borderId="15" xfId="26" applyFont="1" applyFill="1" applyBorder="1" applyAlignment="1">
      <alignment horizontal="center" vertical="center" wrapText="1"/>
    </xf>
    <xf numFmtId="0" fontId="57" fillId="0" borderId="13" xfId="26" applyBorder="1" applyAlignment="1">
      <alignment horizontal="center"/>
    </xf>
    <xf numFmtId="0" fontId="57" fillId="0" borderId="51" xfId="26" applyBorder="1" applyAlignment="1">
      <alignment horizontal="center"/>
    </xf>
    <xf numFmtId="0" fontId="57" fillId="0" borderId="24" xfId="26" applyBorder="1" applyAlignment="1">
      <alignment horizontal="center"/>
    </xf>
    <xf numFmtId="0" fontId="57" fillId="0" borderId="21" xfId="26" applyBorder="1" applyAlignment="1">
      <alignment horizontal="center"/>
    </xf>
    <xf numFmtId="0" fontId="57" fillId="0" borderId="0" xfId="26" applyAlignment="1">
      <alignment horizontal="center"/>
    </xf>
    <xf numFmtId="0" fontId="57" fillId="0" borderId="17" xfId="26" applyBorder="1" applyAlignment="1">
      <alignment horizontal="center"/>
    </xf>
    <xf numFmtId="0" fontId="57" fillId="0" borderId="14" xfId="26" applyBorder="1" applyAlignment="1">
      <alignment horizontal="center"/>
    </xf>
    <xf numFmtId="0" fontId="57" fillId="0" borderId="32" xfId="26" applyBorder="1" applyAlignment="1">
      <alignment horizontal="center"/>
    </xf>
    <xf numFmtId="0" fontId="57" fillId="0" borderId="25" xfId="26" applyBorder="1" applyAlignment="1">
      <alignment horizontal="center"/>
    </xf>
    <xf numFmtId="0" fontId="131" fillId="0" borderId="13" xfId="26" applyFont="1" applyBorder="1" applyAlignment="1">
      <alignment horizontal="left" vertical="center" wrapText="1"/>
    </xf>
    <xf numFmtId="0" fontId="131" fillId="0" borderId="51" xfId="26" applyFont="1" applyBorder="1" applyAlignment="1">
      <alignment horizontal="left" vertical="center" wrapText="1"/>
    </xf>
    <xf numFmtId="0" fontId="131" fillId="0" borderId="24" xfId="26" applyFont="1" applyBorder="1" applyAlignment="1">
      <alignment horizontal="left" vertical="center" wrapText="1"/>
    </xf>
    <xf numFmtId="0" fontId="131" fillId="0" borderId="14" xfId="26" applyFont="1" applyBorder="1" applyAlignment="1">
      <alignment horizontal="left" vertical="center" wrapText="1"/>
    </xf>
    <xf numFmtId="0" fontId="131" fillId="0" borderId="32" xfId="26" applyFont="1" applyBorder="1" applyAlignment="1">
      <alignment horizontal="left" vertical="center" wrapText="1"/>
    </xf>
    <xf numFmtId="0" fontId="131" fillId="0" borderId="25" xfId="26" applyFont="1" applyBorder="1" applyAlignment="1">
      <alignment horizontal="left" vertical="center" wrapText="1"/>
    </xf>
    <xf numFmtId="0" fontId="161" fillId="0" borderId="8" xfId="26" applyFont="1" applyBorder="1" applyAlignment="1">
      <alignment horizontal="left" vertical="center" wrapText="1"/>
    </xf>
    <xf numFmtId="0" fontId="160" fillId="0" borderId="8" xfId="26" applyFont="1" applyBorder="1" applyAlignment="1">
      <alignment horizontal="left" vertical="center" wrapText="1"/>
    </xf>
    <xf numFmtId="0" fontId="131" fillId="0" borderId="8" xfId="26" applyFont="1" applyBorder="1" applyAlignment="1">
      <alignment horizontal="center" wrapText="1"/>
    </xf>
    <xf numFmtId="0" fontId="57" fillId="0" borderId="8" xfId="26" applyBorder="1" applyAlignment="1">
      <alignment horizontal="center"/>
    </xf>
    <xf numFmtId="0" fontId="157" fillId="0" borderId="8" xfId="26" applyFont="1" applyBorder="1" applyAlignment="1">
      <alignment vertical="center" wrapText="1"/>
    </xf>
    <xf numFmtId="0" fontId="131" fillId="0" borderId="11" xfId="26" quotePrefix="1" applyFont="1" applyBorder="1" applyAlignment="1">
      <alignment horizontal="left" vertical="center" wrapText="1"/>
    </xf>
    <xf numFmtId="0" fontId="131" fillId="0" borderId="12" xfId="26" quotePrefix="1" applyFont="1" applyBorder="1" applyAlignment="1">
      <alignment horizontal="left" vertical="center" wrapText="1"/>
    </xf>
    <xf numFmtId="0" fontId="131" fillId="0" borderId="15" xfId="26" quotePrefix="1" applyFont="1" applyBorder="1" applyAlignment="1">
      <alignment horizontal="left" vertical="center" wrapText="1"/>
    </xf>
    <xf numFmtId="0" fontId="131" fillId="0" borderId="8" xfId="26" quotePrefix="1" applyFont="1" applyBorder="1" applyAlignment="1">
      <alignment horizontal="center" vertical="center" wrapText="1"/>
    </xf>
    <xf numFmtId="0" fontId="158" fillId="31" borderId="8" xfId="26" applyFont="1" applyFill="1" applyBorder="1" applyAlignment="1">
      <alignment horizontal="center" wrapText="1"/>
    </xf>
    <xf numFmtId="0" fontId="158" fillId="31" borderId="8" xfId="26" applyFont="1" applyFill="1" applyBorder="1" applyAlignment="1">
      <alignment horizontal="center" vertical="center" wrapText="1"/>
    </xf>
    <xf numFmtId="0" fontId="131" fillId="0" borderId="8" xfId="26" applyFont="1" applyBorder="1" applyAlignment="1">
      <alignment horizontal="left" wrapText="1"/>
    </xf>
    <xf numFmtId="0" fontId="145" fillId="0" borderId="11" xfId="0" applyFont="1" applyBorder="1" applyAlignment="1">
      <alignment horizontal="left" vertical="center" wrapText="1"/>
    </xf>
    <xf numFmtId="0" fontId="145" fillId="0" borderId="23" xfId="0" applyFont="1" applyBorder="1" applyAlignment="1">
      <alignment horizontal="left" vertical="center" wrapText="1"/>
    </xf>
    <xf numFmtId="0" fontId="140" fillId="0" borderId="16" xfId="0" applyFont="1" applyBorder="1" applyAlignment="1">
      <alignment horizontal="center" vertical="center" wrapText="1"/>
    </xf>
    <xf numFmtId="0" fontId="140" fillId="0" borderId="47" xfId="0" applyFont="1" applyBorder="1" applyAlignment="1">
      <alignment horizontal="center" vertical="center" wrapText="1"/>
    </xf>
    <xf numFmtId="0" fontId="0" fillId="0" borderId="10" xfId="0" applyBorder="1" applyAlignment="1">
      <alignment horizontal="center" vertical="center" wrapText="1"/>
    </xf>
    <xf numFmtId="0" fontId="140" fillId="2" borderId="64" xfId="0" applyFont="1" applyFill="1" applyBorder="1" applyAlignment="1">
      <alignment horizontal="center" vertical="center" wrapText="1"/>
    </xf>
    <xf numFmtId="0" fontId="140" fillId="2" borderId="14" xfId="0" applyFont="1" applyFill="1" applyBorder="1" applyAlignment="1">
      <alignment horizontal="center" vertical="center" wrapText="1"/>
    </xf>
    <xf numFmtId="0" fontId="140" fillId="0" borderId="8" xfId="0" applyFont="1" applyBorder="1" applyAlignment="1">
      <alignment horizontal="center" vertical="center" wrapText="1"/>
    </xf>
    <xf numFmtId="0" fontId="140" fillId="2" borderId="7" xfId="0" applyFont="1" applyFill="1" applyBorder="1" applyAlignment="1">
      <alignment horizontal="center" vertical="center" wrapText="1"/>
    </xf>
    <xf numFmtId="0" fontId="140" fillId="2" borderId="33" xfId="0" applyFont="1" applyFill="1" applyBorder="1" applyAlignment="1">
      <alignment horizontal="center" vertical="center" wrapText="1"/>
    </xf>
    <xf numFmtId="15" fontId="140" fillId="2" borderId="7" xfId="0" applyNumberFormat="1" applyFont="1" applyFill="1" applyBorder="1" applyAlignment="1">
      <alignment horizontal="center" vertical="center" wrapText="1"/>
    </xf>
    <xf numFmtId="15" fontId="140" fillId="2" borderId="33" xfId="0" applyNumberFormat="1" applyFont="1" applyFill="1" applyBorder="1" applyAlignment="1">
      <alignment horizontal="center" vertical="center" wrapText="1"/>
    </xf>
    <xf numFmtId="15" fontId="140" fillId="2" borderId="50" xfId="0" applyNumberFormat="1" applyFont="1" applyFill="1" applyBorder="1" applyAlignment="1">
      <alignment horizontal="center" vertical="center" wrapText="1"/>
    </xf>
    <xf numFmtId="15" fontId="140" fillId="2" borderId="41" xfId="0" applyNumberFormat="1" applyFont="1" applyFill="1" applyBorder="1" applyAlignment="1">
      <alignment horizontal="center" vertical="center" wrapText="1"/>
    </xf>
    <xf numFmtId="0" fontId="140" fillId="0" borderId="19" xfId="0" applyFont="1" applyBorder="1" applyAlignment="1">
      <alignment horizontal="center" vertical="center" wrapText="1"/>
    </xf>
    <xf numFmtId="1" fontId="140" fillId="2" borderId="11" xfId="0" applyNumberFormat="1" applyFont="1" applyFill="1" applyBorder="1" applyAlignment="1">
      <alignment horizontal="left" vertical="center" wrapText="1"/>
    </xf>
    <xf numFmtId="0" fontId="140" fillId="2" borderId="23" xfId="0" applyFont="1" applyFill="1" applyBorder="1" applyAlignment="1">
      <alignment horizontal="left" vertical="center" wrapText="1"/>
    </xf>
    <xf numFmtId="0" fontId="140" fillId="11" borderId="46" xfId="0" applyFont="1" applyFill="1" applyBorder="1" applyAlignment="1">
      <alignment horizontal="center" vertical="center" wrapText="1"/>
    </xf>
    <xf numFmtId="0" fontId="140" fillId="11" borderId="53" xfId="0" applyFont="1" applyFill="1" applyBorder="1" applyAlignment="1">
      <alignment horizontal="center" vertical="center" wrapText="1"/>
    </xf>
    <xf numFmtId="0" fontId="140" fillId="11" borderId="46" xfId="0" applyFont="1" applyFill="1" applyBorder="1" applyAlignment="1">
      <alignment horizontal="left" vertical="center" wrapText="1"/>
    </xf>
    <xf numFmtId="0" fontId="140" fillId="11" borderId="53" xfId="0" applyFont="1" applyFill="1" applyBorder="1" applyAlignment="1">
      <alignment horizontal="left" vertical="center" wrapText="1"/>
    </xf>
    <xf numFmtId="1" fontId="140" fillId="2" borderId="23" xfId="0" applyNumberFormat="1" applyFont="1" applyFill="1" applyBorder="1" applyAlignment="1">
      <alignment horizontal="left" vertical="center" wrapText="1"/>
    </xf>
    <xf numFmtId="0" fontId="140" fillId="0" borderId="7" xfId="0" applyFont="1" applyBorder="1" applyAlignment="1">
      <alignment horizontal="center" vertical="center" wrapText="1"/>
    </xf>
    <xf numFmtId="0" fontId="140" fillId="0" borderId="50" xfId="0" applyFont="1" applyBorder="1" applyAlignment="1">
      <alignment horizontal="center" vertical="center" wrapText="1"/>
    </xf>
    <xf numFmtId="0" fontId="140" fillId="2" borderId="11" xfId="0" applyFont="1" applyFill="1" applyBorder="1" applyAlignment="1">
      <alignment horizontal="center" vertical="center" wrapText="1"/>
    </xf>
    <xf numFmtId="0" fontId="140" fillId="2" borderId="23" xfId="0" applyFont="1" applyFill="1" applyBorder="1" applyAlignment="1">
      <alignment horizontal="center" vertical="center" wrapText="1"/>
    </xf>
    <xf numFmtId="0" fontId="140" fillId="2" borderId="11" xfId="0" applyFont="1" applyFill="1" applyBorder="1" applyAlignment="1">
      <alignment horizontal="left" vertical="center" wrapText="1"/>
    </xf>
    <xf numFmtId="0" fontId="140" fillId="11" borderId="8" xfId="0" applyFont="1" applyFill="1" applyBorder="1" applyAlignment="1">
      <alignment horizontal="center" vertical="center" wrapText="1"/>
    </xf>
    <xf numFmtId="16" fontId="140" fillId="0" borderId="8" xfId="0" quotePrefix="1" applyNumberFormat="1" applyFont="1" applyBorder="1" applyAlignment="1">
      <alignment horizontal="center" vertical="center" wrapText="1"/>
    </xf>
    <xf numFmtId="16" fontId="140" fillId="0" borderId="8" xfId="0" applyNumberFormat="1" applyFont="1" applyBorder="1" applyAlignment="1">
      <alignment horizontal="center" vertical="center" wrapText="1"/>
    </xf>
    <xf numFmtId="0" fontId="139" fillId="21" borderId="9" xfId="0" applyFont="1" applyFill="1" applyBorder="1" applyAlignment="1">
      <alignment horizontal="center" vertical="center" wrapText="1"/>
    </xf>
    <xf numFmtId="0" fontId="139" fillId="21" borderId="10" xfId="0" applyFont="1" applyFill="1" applyBorder="1" applyAlignment="1">
      <alignment horizontal="center" vertical="center" wrapText="1"/>
    </xf>
    <xf numFmtId="0" fontId="139" fillId="21" borderId="29" xfId="0" applyFont="1" applyFill="1" applyBorder="1" applyAlignment="1">
      <alignment horizontal="center" vertical="center" wrapText="1"/>
    </xf>
    <xf numFmtId="15" fontId="140" fillId="2" borderId="8" xfId="0" applyNumberFormat="1" applyFont="1" applyFill="1" applyBorder="1" applyAlignment="1">
      <alignment horizontal="left" vertical="center"/>
    </xf>
    <xf numFmtId="15" fontId="140" fillId="2" borderId="11" xfId="0" applyNumberFormat="1" applyFont="1" applyFill="1" applyBorder="1" applyAlignment="1">
      <alignment horizontal="left" vertical="center" wrapText="1"/>
    </xf>
    <xf numFmtId="15" fontId="140" fillId="2" borderId="12" xfId="0" applyNumberFormat="1" applyFont="1" applyFill="1" applyBorder="1" applyAlignment="1">
      <alignment horizontal="left" vertical="center" wrapText="1"/>
    </xf>
    <xf numFmtId="15" fontId="140" fillId="2" borderId="15" xfId="0" applyNumberFormat="1" applyFont="1" applyFill="1" applyBorder="1" applyAlignment="1">
      <alignment horizontal="left" vertical="center" wrapText="1"/>
    </xf>
    <xf numFmtId="0" fontId="172" fillId="39" borderId="35" xfId="27" applyFont="1" applyFill="1" applyBorder="1" applyAlignment="1">
      <alignment horizontal="center" vertical="center"/>
    </xf>
    <xf numFmtId="0" fontId="172" fillId="39" borderId="36" xfId="27" applyFont="1" applyFill="1" applyBorder="1" applyAlignment="1">
      <alignment horizontal="center" vertical="center"/>
    </xf>
    <xf numFmtId="176" fontId="165" fillId="36" borderId="7" xfId="28" applyFont="1" applyFill="1" applyBorder="1" applyAlignment="1">
      <alignment horizontal="center" vertical="center"/>
    </xf>
    <xf numFmtId="176" fontId="165" fillId="36" borderId="44" xfId="28" applyFont="1" applyFill="1" applyBorder="1" applyAlignment="1">
      <alignment horizontal="center" vertical="center"/>
    </xf>
    <xf numFmtId="176" fontId="165" fillId="36" borderId="40" xfId="28" applyFont="1" applyFill="1" applyBorder="1" applyAlignment="1">
      <alignment horizontal="center" vertical="center"/>
    </xf>
    <xf numFmtId="0" fontId="165" fillId="0" borderId="30" xfId="27" applyFont="1" applyBorder="1" applyAlignment="1">
      <alignment horizontal="center" vertical="center"/>
    </xf>
    <xf numFmtId="0" fontId="165" fillId="0" borderId="38" xfId="27" applyFont="1" applyBorder="1" applyAlignment="1">
      <alignment horizontal="center" vertical="center"/>
    </xf>
    <xf numFmtId="0" fontId="165" fillId="0" borderId="8" xfId="27" applyFont="1" applyBorder="1" applyAlignment="1">
      <alignment horizontal="center" vertical="center"/>
    </xf>
    <xf numFmtId="0" fontId="165" fillId="0" borderId="16" xfId="27" applyFont="1" applyBorder="1" applyAlignment="1">
      <alignment horizontal="center" vertical="center"/>
    </xf>
    <xf numFmtId="0" fontId="165" fillId="0" borderId="8" xfId="27" applyFont="1" applyBorder="1" applyAlignment="1">
      <alignment horizontal="center" vertical="center" wrapText="1"/>
    </xf>
    <xf numFmtId="0" fontId="165" fillId="0" borderId="16" xfId="27" applyFont="1" applyBorder="1" applyAlignment="1">
      <alignment horizontal="center" vertical="center" wrapText="1"/>
    </xf>
    <xf numFmtId="0" fontId="165" fillId="36" borderId="8" xfId="27" applyFont="1" applyFill="1" applyBorder="1" applyAlignment="1">
      <alignment horizontal="center" vertical="center" wrapText="1"/>
    </xf>
    <xf numFmtId="0" fontId="165" fillId="36" borderId="16" xfId="27" applyFont="1" applyFill="1" applyBorder="1" applyAlignment="1">
      <alignment horizontal="center" vertical="center" wrapText="1"/>
    </xf>
    <xf numFmtId="176" fontId="165" fillId="36" borderId="8" xfId="28" applyFont="1" applyFill="1" applyBorder="1" applyAlignment="1">
      <alignment horizontal="center" vertical="center"/>
    </xf>
    <xf numFmtId="176" fontId="165" fillId="36" borderId="16" xfId="28" applyFont="1" applyFill="1" applyBorder="1" applyAlignment="1">
      <alignment horizontal="center" vertical="center"/>
    </xf>
    <xf numFmtId="0" fontId="165" fillId="36" borderId="50" xfId="27" applyFont="1" applyFill="1" applyBorder="1" applyAlignment="1">
      <alignment horizontal="left" vertical="center" wrapText="1"/>
    </xf>
    <xf numFmtId="0" fontId="165" fillId="36" borderId="52" xfId="27" applyFont="1" applyFill="1" applyBorder="1" applyAlignment="1">
      <alignment horizontal="left" vertical="center"/>
    </xf>
    <xf numFmtId="0" fontId="165" fillId="36" borderId="49" xfId="27" applyFont="1" applyFill="1" applyBorder="1" applyAlignment="1">
      <alignment horizontal="left" vertical="center"/>
    </xf>
    <xf numFmtId="0" fontId="165" fillId="36" borderId="41" xfId="27" applyFont="1" applyFill="1" applyBorder="1" applyAlignment="1">
      <alignment horizontal="left" vertical="center"/>
    </xf>
    <xf numFmtId="176" fontId="165" fillId="38" borderId="7" xfId="28" applyFont="1" applyFill="1" applyBorder="1" applyAlignment="1">
      <alignment horizontal="center" vertical="center"/>
    </xf>
    <xf numFmtId="176" fontId="165" fillId="38" borderId="33" xfId="28" applyFont="1" applyFill="1" applyBorder="1" applyAlignment="1">
      <alignment horizontal="center" vertical="center"/>
    </xf>
    <xf numFmtId="0" fontId="165" fillId="38" borderId="19" xfId="27" applyFont="1" applyFill="1" applyBorder="1" applyAlignment="1">
      <alignment horizontal="left" vertical="center" wrapText="1"/>
    </xf>
    <xf numFmtId="0" fontId="171" fillId="0" borderId="0" xfId="27" applyFont="1" applyAlignment="1">
      <alignment horizontal="center" wrapText="1"/>
    </xf>
    <xf numFmtId="0" fontId="165" fillId="38" borderId="7" xfId="27" applyFont="1" applyFill="1" applyBorder="1" applyAlignment="1">
      <alignment horizontal="center" vertical="center"/>
    </xf>
    <xf numFmtId="0" fontId="165" fillId="38" borderId="33" xfId="27" applyFont="1" applyFill="1" applyBorder="1" applyAlignment="1">
      <alignment horizontal="center" vertical="center"/>
    </xf>
    <xf numFmtId="176" fontId="165" fillId="38" borderId="8" xfId="28" applyFont="1" applyFill="1" applyBorder="1" applyAlignment="1">
      <alignment horizontal="center" vertical="center"/>
    </xf>
    <xf numFmtId="0" fontId="170" fillId="35" borderId="1" xfId="27" applyFont="1" applyFill="1" applyBorder="1" applyAlignment="1">
      <alignment horizontal="center" vertical="center"/>
    </xf>
    <xf numFmtId="0" fontId="170" fillId="35" borderId="2" xfId="27" applyFont="1" applyFill="1" applyBorder="1" applyAlignment="1">
      <alignment horizontal="center" vertical="center"/>
    </xf>
    <xf numFmtId="0" fontId="170" fillId="35" borderId="18" xfId="27" applyFont="1" applyFill="1" applyBorder="1" applyAlignment="1">
      <alignment horizontal="center" vertical="center"/>
    </xf>
    <xf numFmtId="0" fontId="166" fillId="33" borderId="46" xfId="27" applyFont="1" applyFill="1" applyBorder="1" applyAlignment="1">
      <alignment horizontal="center" vertical="center" wrapText="1"/>
    </xf>
    <xf numFmtId="0" fontId="166" fillId="33" borderId="53" xfId="27" applyFont="1" applyFill="1" applyBorder="1" applyAlignment="1">
      <alignment horizontal="center" vertical="center" wrapText="1"/>
    </xf>
    <xf numFmtId="0" fontId="166" fillId="33" borderId="8" xfId="27" applyFont="1" applyFill="1" applyBorder="1" applyAlignment="1">
      <alignment horizontal="center" vertical="center" wrapText="1"/>
    </xf>
    <xf numFmtId="0" fontId="166" fillId="33" borderId="19" xfId="27" applyFont="1" applyFill="1" applyBorder="1" applyAlignment="1">
      <alignment horizontal="center" vertical="center" wrapText="1"/>
    </xf>
    <xf numFmtId="0" fontId="166" fillId="33" borderId="11" xfId="27" applyFont="1" applyFill="1" applyBorder="1" applyAlignment="1">
      <alignment horizontal="center" vertical="center"/>
    </xf>
    <xf numFmtId="0" fontId="166" fillId="33" borderId="12" xfId="27" applyFont="1" applyFill="1" applyBorder="1" applyAlignment="1">
      <alignment horizontal="center" vertical="center"/>
    </xf>
    <xf numFmtId="0" fontId="166" fillId="33" borderId="23" xfId="27" applyFont="1" applyFill="1" applyBorder="1" applyAlignment="1">
      <alignment horizontal="center" vertical="center"/>
    </xf>
    <xf numFmtId="0" fontId="166" fillId="33" borderId="26" xfId="27" applyFont="1" applyFill="1" applyBorder="1" applyAlignment="1">
      <alignment horizontal="center" vertical="center"/>
    </xf>
    <xf numFmtId="0" fontId="166" fillId="33" borderId="48" xfId="27" applyFont="1" applyFill="1" applyBorder="1" applyAlignment="1">
      <alignment horizontal="center" vertical="center"/>
    </xf>
    <xf numFmtId="0" fontId="166" fillId="33" borderId="27" xfId="27" applyFont="1" applyFill="1" applyBorder="1" applyAlignment="1">
      <alignment horizontal="center" vertical="center"/>
    </xf>
    <xf numFmtId="0" fontId="180" fillId="0" borderId="8" xfId="0" applyFont="1" applyBorder="1" applyAlignment="1">
      <alignment horizontal="center" vertical="center"/>
    </xf>
    <xf numFmtId="0" fontId="180" fillId="0" borderId="8" xfId="0" applyFont="1" applyBorder="1" applyAlignment="1">
      <alignment horizontal="center" vertical="center" wrapText="1"/>
    </xf>
    <xf numFmtId="0" fontId="188" fillId="0" borderId="8" xfId="27" applyFont="1" applyBorder="1" applyAlignment="1">
      <alignment horizontal="center" vertical="center"/>
    </xf>
    <xf numFmtId="0" fontId="90" fillId="0" borderId="11" xfId="0" applyFont="1" applyBorder="1" applyAlignment="1">
      <alignment horizontal="center"/>
    </xf>
    <xf numFmtId="0" fontId="90" fillId="0" borderId="15" xfId="0" applyFont="1" applyBorder="1" applyAlignment="1">
      <alignment horizontal="center"/>
    </xf>
    <xf numFmtId="0" fontId="90" fillId="0" borderId="32" xfId="0" applyFont="1" applyBorder="1" applyAlignment="1">
      <alignment horizontal="center"/>
    </xf>
    <xf numFmtId="166" fontId="193" fillId="34" borderId="8" xfId="7" applyNumberFormat="1" applyFont="1" applyFill="1" applyBorder="1" applyAlignment="1">
      <alignment horizontal="center" vertical="center" wrapText="1"/>
    </xf>
    <xf numFmtId="0" fontId="193" fillId="34" borderId="8" xfId="7" applyFont="1" applyFill="1" applyBorder="1" applyAlignment="1">
      <alignment horizontal="center" vertical="center" wrapText="1"/>
    </xf>
    <xf numFmtId="0" fontId="193" fillId="2" borderId="8" xfId="7" applyFont="1" applyFill="1" applyBorder="1" applyAlignment="1">
      <alignment horizontal="center" vertical="center" wrapText="1"/>
    </xf>
    <xf numFmtId="0" fontId="191" fillId="2" borderId="8" xfId="7" applyFont="1" applyFill="1" applyBorder="1" applyAlignment="1">
      <alignment horizontal="center" vertical="center"/>
    </xf>
    <xf numFmtId="166" fontId="191" fillId="2" borderId="8" xfId="7" applyNumberFormat="1" applyFont="1" applyFill="1" applyBorder="1" applyAlignment="1">
      <alignment horizontal="center" vertical="center" wrapText="1"/>
    </xf>
    <xf numFmtId="166" fontId="191" fillId="2" borderId="8" xfId="7" applyNumberFormat="1" applyFont="1" applyFill="1" applyBorder="1" applyAlignment="1">
      <alignment horizontal="center" vertical="center"/>
    </xf>
    <xf numFmtId="0" fontId="90" fillId="0" borderId="8" xfId="0" applyFont="1" applyBorder="1" applyAlignment="1">
      <alignment horizontal="center"/>
    </xf>
    <xf numFmtId="0" fontId="39" fillId="0" borderId="8" xfId="0" applyFont="1" applyBorder="1" applyAlignment="1">
      <alignment horizontal="center" vertical="center"/>
    </xf>
    <xf numFmtId="2" fontId="39" fillId="0" borderId="7" xfId="33" applyNumberFormat="1" applyFont="1" applyBorder="1" applyAlignment="1">
      <alignment horizontal="center" vertical="center"/>
    </xf>
    <xf numFmtId="0" fontId="39" fillId="0" borderId="33" xfId="33" applyFont="1" applyBorder="1" applyAlignment="1">
      <alignment horizontal="center" vertical="center"/>
    </xf>
    <xf numFmtId="166" fontId="39" fillId="0" borderId="8" xfId="0" applyNumberFormat="1" applyFont="1" applyBorder="1" applyAlignment="1">
      <alignment horizontal="center" vertical="center"/>
    </xf>
    <xf numFmtId="0" fontId="90" fillId="34" borderId="8" xfId="33" applyFont="1" applyFill="1" applyBorder="1" applyAlignment="1">
      <alignment horizontal="center" vertical="center" wrapText="1"/>
    </xf>
    <xf numFmtId="166" fontId="90" fillId="34" borderId="8" xfId="33" applyNumberFormat="1" applyFont="1" applyFill="1" applyBorder="1" applyAlignment="1">
      <alignment horizontal="center" vertical="center" wrapText="1"/>
    </xf>
    <xf numFmtId="166" fontId="91" fillId="0" borderId="8" xfId="0" applyNumberFormat="1" applyFont="1" applyBorder="1" applyAlignment="1">
      <alignment horizontal="center" vertical="center"/>
    </xf>
    <xf numFmtId="2" fontId="91" fillId="0" borderId="8" xfId="0" applyNumberFormat="1" applyFont="1" applyBorder="1" applyAlignment="1">
      <alignment horizontal="center" vertical="center"/>
    </xf>
    <xf numFmtId="0" fontId="95" fillId="6" borderId="8" xfId="33" applyFont="1" applyFill="1" applyBorder="1" applyAlignment="1">
      <alignment horizontal="center" vertical="center" wrapText="1"/>
    </xf>
    <xf numFmtId="2" fontId="90" fillId="34" borderId="8" xfId="33" applyNumberFormat="1" applyFont="1" applyFill="1" applyBorder="1" applyAlignment="1">
      <alignment horizontal="center" vertical="center" wrapText="1"/>
    </xf>
    <xf numFmtId="0" fontId="91" fillId="0" borderId="8" xfId="0" applyFont="1" applyBorder="1" applyAlignment="1">
      <alignment horizontal="center" vertical="center"/>
    </xf>
    <xf numFmtId="0" fontId="39" fillId="0" borderId="8" xfId="0" applyFont="1" applyBorder="1" applyAlignment="1">
      <alignment horizontal="center" vertical="center" wrapText="1"/>
    </xf>
    <xf numFmtId="2" fontId="91" fillId="0" borderId="8" xfId="13" applyNumberFormat="1" applyFont="1" applyBorder="1" applyAlignment="1">
      <alignment horizontal="center" vertical="center" wrapText="1"/>
    </xf>
    <xf numFmtId="166" fontId="91" fillId="0" borderId="8" xfId="13" applyNumberFormat="1" applyFont="1" applyBorder="1" applyAlignment="1">
      <alignment horizontal="center" vertical="center" wrapText="1"/>
    </xf>
    <xf numFmtId="166" fontId="39" fillId="0" borderId="8" xfId="0" applyNumberFormat="1" applyFont="1" applyBorder="1" applyAlignment="1">
      <alignment horizontal="center" vertical="center" wrapText="1"/>
    </xf>
    <xf numFmtId="2" fontId="39" fillId="0" borderId="8" xfId="0" applyNumberFormat="1" applyFont="1" applyBorder="1" applyAlignment="1">
      <alignment horizontal="center" vertical="center" wrapText="1"/>
    </xf>
    <xf numFmtId="166" fontId="91" fillId="0" borderId="8" xfId="0" applyNumberFormat="1" applyFont="1" applyBorder="1" applyAlignment="1">
      <alignment horizontal="center" vertical="center" wrapText="1"/>
    </xf>
    <xf numFmtId="0" fontId="160" fillId="5" borderId="7" xfId="0" applyFont="1" applyFill="1" applyBorder="1" applyAlignment="1">
      <alignment horizontal="center" vertical="center"/>
    </xf>
    <xf numFmtId="0" fontId="160" fillId="5" borderId="33" xfId="0" applyFont="1" applyFill="1" applyBorder="1" applyAlignment="1">
      <alignment horizontal="center" vertical="center"/>
    </xf>
    <xf numFmtId="0" fontId="161" fillId="3" borderId="7" xfId="0" applyFont="1" applyFill="1" applyBorder="1" applyAlignment="1">
      <alignment horizontal="center" vertical="center"/>
    </xf>
    <xf numFmtId="0" fontId="161" fillId="3" borderId="33" xfId="0" applyFont="1" applyFill="1" applyBorder="1" applyAlignment="1">
      <alignment horizontal="center" vertical="center"/>
    </xf>
    <xf numFmtId="0" fontId="161" fillId="3" borderId="11" xfId="0" applyFont="1" applyFill="1" applyBorder="1" applyAlignment="1">
      <alignment horizontal="center" vertical="center"/>
    </xf>
    <xf numFmtId="0" fontId="161" fillId="3" borderId="12" xfId="0" applyFont="1" applyFill="1" applyBorder="1" applyAlignment="1">
      <alignment horizontal="center" vertical="center"/>
    </xf>
    <xf numFmtId="0" fontId="161" fillId="3" borderId="15" xfId="0" applyFont="1" applyFill="1" applyBorder="1" applyAlignment="1">
      <alignment horizontal="center" vertical="center"/>
    </xf>
    <xf numFmtId="0" fontId="191" fillId="0" borderId="7" xfId="7" applyFont="1" applyBorder="1" applyAlignment="1">
      <alignment horizontal="center" vertical="center"/>
    </xf>
    <xf numFmtId="0" fontId="191" fillId="0" borderId="44" xfId="7" applyFont="1" applyBorder="1" applyAlignment="1">
      <alignment horizontal="center" vertical="center"/>
    </xf>
    <xf numFmtId="0" fontId="191" fillId="0" borderId="33" xfId="7" applyFont="1" applyBorder="1" applyAlignment="1">
      <alignment horizontal="center" vertical="center"/>
    </xf>
    <xf numFmtId="0" fontId="191" fillId="2" borderId="44" xfId="7" applyFont="1" applyFill="1" applyBorder="1" applyAlignment="1">
      <alignment horizontal="center" vertical="center"/>
    </xf>
    <xf numFmtId="0" fontId="162" fillId="0" borderId="0" xfId="10" applyFont="1" applyAlignment="1">
      <alignment horizontal="left" vertical="center"/>
    </xf>
    <xf numFmtId="0" fontId="161" fillId="3" borderId="7" xfId="0" applyFont="1" applyFill="1" applyBorder="1" applyAlignment="1">
      <alignment horizontal="center" vertical="center" wrapText="1"/>
    </xf>
    <xf numFmtId="0" fontId="161" fillId="3" borderId="33" xfId="0" applyFont="1" applyFill="1" applyBorder="1" applyAlignment="1">
      <alignment horizontal="center" vertical="center" wrapText="1"/>
    </xf>
    <xf numFmtId="0" fontId="91" fillId="0" borderId="8" xfId="0" applyFont="1" applyBorder="1" applyAlignment="1">
      <alignment horizontal="center" vertical="center" wrapText="1"/>
    </xf>
    <xf numFmtId="0" fontId="90" fillId="46" borderId="8" xfId="0" applyFont="1" applyFill="1" applyBorder="1" applyAlignment="1">
      <alignment horizontal="center"/>
    </xf>
    <xf numFmtId="0" fontId="90" fillId="6" borderId="8" xfId="0" applyFont="1" applyFill="1" applyBorder="1" applyAlignment="1">
      <alignment horizontal="center"/>
    </xf>
    <xf numFmtId="15" fontId="90" fillId="0" borderId="8" xfId="35" applyNumberFormat="1" applyFont="1" applyBorder="1" applyAlignment="1">
      <alignment horizontal="center"/>
    </xf>
    <xf numFmtId="0" fontId="90" fillId="0" borderId="8" xfId="35" applyFont="1" applyBorder="1" applyAlignment="1">
      <alignment horizontal="center"/>
    </xf>
    <xf numFmtId="0" fontId="90" fillId="2" borderId="8" xfId="35" applyFont="1" applyFill="1" applyBorder="1" applyAlignment="1">
      <alignment horizontal="left"/>
    </xf>
    <xf numFmtId="0" fontId="90" fillId="2" borderId="11" xfId="35" applyFont="1" applyFill="1" applyBorder="1" applyAlignment="1">
      <alignment horizontal="center" vertical="center"/>
    </xf>
    <xf numFmtId="0" fontId="90" fillId="2" borderId="15" xfId="35" applyFont="1" applyFill="1" applyBorder="1" applyAlignment="1">
      <alignment horizontal="center" vertical="center"/>
    </xf>
    <xf numFmtId="0" fontId="83" fillId="6" borderId="8" xfId="34" applyFont="1" applyFill="1" applyBorder="1" applyAlignment="1">
      <alignment horizontal="center" vertical="top"/>
    </xf>
    <xf numFmtId="0" fontId="90" fillId="0" borderId="12" xfId="0" applyFont="1" applyBorder="1" applyAlignment="1">
      <alignment horizontal="center"/>
    </xf>
    <xf numFmtId="0" fontId="90" fillId="0" borderId="7"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7" xfId="0" applyFont="1" applyBorder="1" applyAlignment="1">
      <alignment horizontal="center" vertical="center"/>
    </xf>
    <xf numFmtId="0" fontId="90" fillId="0" borderId="33" xfId="0" applyFont="1" applyBorder="1" applyAlignment="1">
      <alignment horizontal="center" vertical="center"/>
    </xf>
    <xf numFmtId="0" fontId="39" fillId="0" borderId="7" xfId="0" applyFont="1" applyBorder="1" applyAlignment="1">
      <alignment horizontal="left" vertical="center" wrapText="1"/>
    </xf>
    <xf numFmtId="0" fontId="49" fillId="0" borderId="44" xfId="0" applyFont="1" applyBorder="1" applyAlignment="1">
      <alignment horizontal="left" vertical="center" wrapText="1"/>
    </xf>
    <xf numFmtId="0" fontId="49" fillId="0" borderId="33" xfId="0" applyFont="1" applyBorder="1" applyAlignment="1">
      <alignment horizontal="left" vertical="center" wrapText="1"/>
    </xf>
    <xf numFmtId="0" fontId="32" fillId="0" borderId="7" xfId="39" applyBorder="1" applyAlignment="1">
      <alignment horizontal="center" vertical="center"/>
    </xf>
    <xf numFmtId="0" fontId="32" fillId="0" borderId="44" xfId="39" applyBorder="1" applyAlignment="1">
      <alignment horizontal="center" vertical="center"/>
    </xf>
    <xf numFmtId="0" fontId="32" fillId="0" borderId="33" xfId="39" applyBorder="1" applyAlignment="1">
      <alignment horizontal="center" vertical="center"/>
    </xf>
    <xf numFmtId="0" fontId="90" fillId="6" borderId="8" xfId="39" applyFont="1" applyFill="1" applyBorder="1" applyAlignment="1">
      <alignment horizontal="center" vertical="center" wrapText="1"/>
    </xf>
    <xf numFmtId="0" fontId="90" fillId="46" borderId="8" xfId="39" applyFont="1" applyFill="1" applyBorder="1" applyAlignment="1">
      <alignment horizontal="center"/>
    </xf>
    <xf numFmtId="0" fontId="90" fillId="6" borderId="8" xfId="39" applyFont="1" applyFill="1" applyBorder="1" applyAlignment="1">
      <alignment horizontal="center" vertical="center"/>
    </xf>
    <xf numFmtId="0" fontId="32" fillId="0" borderId="8" xfId="39" applyBorder="1" applyAlignment="1">
      <alignment horizontal="center" vertical="center"/>
    </xf>
    <xf numFmtId="0" fontId="90" fillId="46" borderId="8" xfId="39" applyFont="1" applyFill="1" applyBorder="1" applyAlignment="1">
      <alignment horizontal="center" vertical="center"/>
    </xf>
    <xf numFmtId="0" fontId="90" fillId="6" borderId="11" xfId="39" applyFont="1" applyFill="1" applyBorder="1" applyAlignment="1">
      <alignment horizontal="center"/>
    </xf>
    <xf numFmtId="0" fontId="90" fillId="6" borderId="12" xfId="39" applyFont="1" applyFill="1" applyBorder="1" applyAlignment="1">
      <alignment horizontal="center"/>
    </xf>
    <xf numFmtId="0" fontId="90" fillId="6" borderId="15" xfId="39" applyFont="1" applyFill="1" applyBorder="1" applyAlignment="1">
      <alignment horizontal="center"/>
    </xf>
    <xf numFmtId="0" fontId="90" fillId="6" borderId="8" xfId="39" applyFont="1" applyFill="1" applyBorder="1" applyAlignment="1">
      <alignment horizontal="center"/>
    </xf>
    <xf numFmtId="0" fontId="114" fillId="0" borderId="8" xfId="29" applyFont="1" applyBorder="1" applyAlignment="1">
      <alignment horizontal="center" vertical="center" wrapText="1"/>
    </xf>
    <xf numFmtId="0" fontId="114" fillId="0" borderId="8" xfId="29" applyFont="1" applyBorder="1" applyAlignment="1">
      <alignment horizontal="center" vertical="center"/>
    </xf>
    <xf numFmtId="0" fontId="114" fillId="6" borderId="8" xfId="29" applyFont="1" applyFill="1" applyBorder="1" applyAlignment="1">
      <alignment horizontal="center" vertical="center" wrapText="1"/>
    </xf>
    <xf numFmtId="0" fontId="87" fillId="0" borderId="8" xfId="10" applyFont="1" applyBorder="1" applyAlignment="1">
      <alignment horizontal="center" vertical="center"/>
    </xf>
    <xf numFmtId="0" fontId="101" fillId="0" borderId="21" xfId="10" applyFont="1" applyBorder="1" applyAlignment="1">
      <alignment horizontal="center" vertical="center" wrapText="1"/>
    </xf>
    <xf numFmtId="1" fontId="87" fillId="0" borderId="7" xfId="10" applyNumberFormat="1" applyFont="1" applyBorder="1" applyAlignment="1">
      <alignment horizontal="center" vertical="center" wrapText="1"/>
    </xf>
    <xf numFmtId="1" fontId="87" fillId="0" borderId="33" xfId="10" applyNumberFormat="1" applyFont="1" applyBorder="1" applyAlignment="1">
      <alignment horizontal="center" vertical="center" wrapText="1"/>
    </xf>
    <xf numFmtId="0" fontId="101" fillId="0" borderId="0" xfId="10" applyFont="1" applyAlignment="1">
      <alignment horizontal="center" vertical="center" wrapText="1"/>
    </xf>
    <xf numFmtId="0" fontId="114" fillId="0" borderId="8" xfId="0" applyFont="1" applyBorder="1" applyAlignment="1">
      <alignment horizontal="center"/>
    </xf>
    <xf numFmtId="0" fontId="114" fillId="0" borderId="11" xfId="0" applyFont="1" applyBorder="1" applyAlignment="1">
      <alignment horizontal="right" vertical="center"/>
    </xf>
    <xf numFmtId="0" fontId="114" fillId="0" borderId="12" xfId="0" applyFont="1" applyBorder="1" applyAlignment="1">
      <alignment horizontal="right" vertical="center"/>
    </xf>
    <xf numFmtId="0" fontId="114" fillId="0" borderId="15" xfId="0" applyFont="1" applyBorder="1" applyAlignment="1">
      <alignment horizontal="right" vertical="center"/>
    </xf>
    <xf numFmtId="0" fontId="83" fillId="0" borderId="1" xfId="0" applyFont="1" applyBorder="1" applyAlignment="1">
      <alignment horizontal="center"/>
    </xf>
    <xf numFmtId="0" fontId="83" fillId="0" borderId="2" xfId="0" applyFont="1" applyBorder="1" applyAlignment="1">
      <alignment horizontal="center"/>
    </xf>
    <xf numFmtId="0" fontId="0" fillId="0" borderId="0" xfId="0" applyAlignment="1">
      <alignment horizontal="center" vertical="center"/>
    </xf>
    <xf numFmtId="49" fontId="107" fillId="19" borderId="34" xfId="0" applyNumberFormat="1" applyFont="1" applyFill="1" applyBorder="1" applyAlignment="1">
      <alignment horizontal="center" vertical="center" wrapText="1"/>
    </xf>
    <xf numFmtId="49" fontId="107" fillId="19" borderId="30" xfId="0" applyNumberFormat="1" applyFont="1" applyFill="1" applyBorder="1" applyAlignment="1">
      <alignment horizontal="center" vertical="center" wrapText="1"/>
    </xf>
    <xf numFmtId="49" fontId="107" fillId="19" borderId="42" xfId="0" applyNumberFormat="1" applyFont="1" applyFill="1" applyBorder="1" applyAlignment="1">
      <alignment horizontal="center" vertical="center" wrapText="1"/>
    </xf>
    <xf numFmtId="49" fontId="107" fillId="19" borderId="63" xfId="0" applyNumberFormat="1" applyFont="1" applyFill="1" applyBorder="1" applyAlignment="1">
      <alignment horizontal="center" vertical="center" wrapText="1"/>
    </xf>
    <xf numFmtId="49" fontId="107" fillId="19" borderId="44" xfId="0" applyNumberFormat="1" applyFont="1" applyFill="1" applyBorder="1" applyAlignment="1">
      <alignment horizontal="center" vertical="center" wrapText="1"/>
    </xf>
    <xf numFmtId="49" fontId="107" fillId="19" borderId="46" xfId="0" applyNumberFormat="1" applyFont="1" applyFill="1" applyBorder="1" applyAlignment="1">
      <alignment horizontal="center" vertical="center" wrapText="1"/>
    </xf>
    <xf numFmtId="49" fontId="107" fillId="19" borderId="8" xfId="0" applyNumberFormat="1" applyFont="1" applyFill="1" applyBorder="1" applyAlignment="1">
      <alignment horizontal="center" vertical="center" wrapText="1"/>
    </xf>
    <xf numFmtId="49" fontId="107" fillId="19" borderId="7" xfId="0" applyNumberFormat="1" applyFont="1" applyFill="1" applyBorder="1" applyAlignment="1">
      <alignment horizontal="center" vertical="center" wrapText="1"/>
    </xf>
    <xf numFmtId="1" fontId="107" fillId="19" borderId="46" xfId="0" applyNumberFormat="1" applyFont="1" applyFill="1" applyBorder="1" applyAlignment="1">
      <alignment horizontal="center" vertical="center" wrapText="1"/>
    </xf>
    <xf numFmtId="1" fontId="107" fillId="19" borderId="8" xfId="0" applyNumberFormat="1" applyFont="1" applyFill="1" applyBorder="1" applyAlignment="1">
      <alignment horizontal="center" vertical="center" wrapText="1"/>
    </xf>
    <xf numFmtId="1" fontId="107" fillId="19" borderId="7" xfId="0" applyNumberFormat="1" applyFont="1" applyFill="1" applyBorder="1" applyAlignment="1">
      <alignment horizontal="center" vertical="center" wrapText="1"/>
    </xf>
    <xf numFmtId="49" fontId="107" fillId="19" borderId="33" xfId="0" applyNumberFormat="1" applyFont="1" applyFill="1" applyBorder="1" applyAlignment="1">
      <alignment horizontal="center" vertical="center" wrapText="1"/>
    </xf>
    <xf numFmtId="49" fontId="107" fillId="19" borderId="64" xfId="0" applyNumberFormat="1" applyFont="1" applyFill="1" applyBorder="1" applyAlignment="1">
      <alignment horizontal="center" vertical="center" wrapText="1"/>
    </xf>
    <xf numFmtId="49" fontId="107" fillId="19" borderId="65" xfId="0" applyNumberFormat="1" applyFont="1" applyFill="1" applyBorder="1" applyAlignment="1">
      <alignment horizontal="center" vertical="center" wrapText="1"/>
    </xf>
    <xf numFmtId="49" fontId="107" fillId="19" borderId="14" xfId="0" applyNumberFormat="1" applyFont="1" applyFill="1" applyBorder="1" applyAlignment="1">
      <alignment horizontal="center" vertical="center" wrapText="1"/>
    </xf>
    <xf numFmtId="49" fontId="107" fillId="19" borderId="25" xfId="0" applyNumberFormat="1" applyFont="1" applyFill="1" applyBorder="1" applyAlignment="1">
      <alignment horizontal="center" vertical="center" wrapText="1"/>
    </xf>
    <xf numFmtId="49" fontId="107" fillId="19" borderId="38" xfId="0" applyNumberFormat="1" applyFont="1" applyFill="1" applyBorder="1" applyAlignment="1">
      <alignment horizontal="center" vertical="center" wrapText="1"/>
    </xf>
    <xf numFmtId="49" fontId="107" fillId="19" borderId="40" xfId="0" applyNumberFormat="1" applyFont="1" applyFill="1" applyBorder="1" applyAlignment="1">
      <alignment horizontal="center" vertical="center" wrapText="1"/>
    </xf>
    <xf numFmtId="49" fontId="107" fillId="19" borderId="16" xfId="0" applyNumberFormat="1" applyFont="1" applyFill="1" applyBorder="1" applyAlignment="1">
      <alignment horizontal="center" vertical="center" wrapText="1"/>
    </xf>
    <xf numFmtId="1" fontId="107" fillId="19" borderId="16" xfId="0" applyNumberFormat="1" applyFont="1" applyFill="1" applyBorder="1" applyAlignment="1">
      <alignment horizontal="center" vertical="center" wrapText="1"/>
    </xf>
    <xf numFmtId="0" fontId="148" fillId="0" borderId="56" xfId="0" applyFont="1" applyBorder="1" applyAlignment="1">
      <alignment horizontal="left"/>
    </xf>
    <xf numFmtId="0" fontId="148" fillId="0" borderId="32" xfId="0" applyFont="1" applyBorder="1" applyAlignment="1">
      <alignment horizontal="left"/>
    </xf>
    <xf numFmtId="0" fontId="148" fillId="0" borderId="8" xfId="0" applyFont="1" applyBorder="1" applyAlignment="1">
      <alignment horizontal="center"/>
    </xf>
    <xf numFmtId="0" fontId="148" fillId="15" borderId="8" xfId="0" applyFont="1" applyFill="1" applyBorder="1" applyAlignment="1">
      <alignment horizontal="center"/>
    </xf>
    <xf numFmtId="0" fontId="148" fillId="15" borderId="8" xfId="0" applyFont="1" applyFill="1" applyBorder="1" applyAlignment="1">
      <alignment horizontal="center" vertical="center" wrapText="1"/>
    </xf>
    <xf numFmtId="0" fontId="148" fillId="15" borderId="8" xfId="0" applyFont="1" applyFill="1" applyBorder="1" applyAlignment="1">
      <alignment horizontal="center" vertical="center"/>
    </xf>
    <xf numFmtId="0" fontId="83" fillId="0" borderId="56" xfId="0" applyFont="1" applyBorder="1" applyAlignment="1">
      <alignment horizontal="center"/>
    </xf>
    <xf numFmtId="0" fontId="83" fillId="0" borderId="32" xfId="0" applyFont="1" applyBorder="1" applyAlignment="1">
      <alignment horizontal="center"/>
    </xf>
    <xf numFmtId="0" fontId="83" fillId="15" borderId="8" xfId="0" applyFont="1" applyFill="1" applyBorder="1" applyAlignment="1">
      <alignment horizontal="center"/>
    </xf>
    <xf numFmtId="0" fontId="83" fillId="15" borderId="8" xfId="0" applyFont="1" applyFill="1" applyBorder="1" applyAlignment="1">
      <alignment horizontal="center" vertical="center" wrapText="1"/>
    </xf>
    <xf numFmtId="0" fontId="83" fillId="15" borderId="8" xfId="0" applyFont="1" applyFill="1" applyBorder="1" applyAlignment="1">
      <alignment horizontal="center" vertical="center"/>
    </xf>
    <xf numFmtId="0" fontId="152" fillId="0" borderId="38" xfId="22" applyFont="1" applyBorder="1" applyAlignment="1">
      <alignment horizontal="center" vertical="center"/>
    </xf>
    <xf numFmtId="0" fontId="152" fillId="0" borderId="16" xfId="22" applyFont="1" applyBorder="1" applyAlignment="1">
      <alignment horizontal="center" vertical="center"/>
    </xf>
    <xf numFmtId="0" fontId="148" fillId="0" borderId="0" xfId="22" applyFont="1" applyAlignment="1">
      <alignment horizontal="center" vertical="center"/>
    </xf>
    <xf numFmtId="0" fontId="148" fillId="0" borderId="0" xfId="22" applyFont="1" applyAlignment="1">
      <alignment horizontal="left" vertical="center"/>
    </xf>
    <xf numFmtId="0" fontId="148" fillId="0" borderId="0" xfId="22" applyFont="1" applyAlignment="1">
      <alignment horizontal="center" vertical="center" wrapText="1"/>
    </xf>
    <xf numFmtId="0" fontId="148" fillId="0" borderId="0" xfId="22" applyFont="1" applyAlignment="1">
      <alignment horizontal="left" vertical="center" wrapText="1"/>
    </xf>
    <xf numFmtId="0" fontId="151" fillId="0" borderId="0" xfId="22" applyFont="1" applyAlignment="1">
      <alignment horizontal="center" vertical="center"/>
    </xf>
    <xf numFmtId="0" fontId="152" fillId="0" borderId="36" xfId="10" applyFont="1" applyBorder="1" applyAlignment="1">
      <alignment horizontal="center" vertical="center" wrapText="1"/>
    </xf>
    <xf numFmtId="0" fontId="152" fillId="0" borderId="34" xfId="22" applyFont="1" applyBorder="1" applyAlignment="1">
      <alignment horizontal="center" vertical="center"/>
    </xf>
    <xf numFmtId="0" fontId="152"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0" fillId="0" borderId="46" xfId="0" applyFont="1" applyBorder="1" applyAlignment="1">
      <alignment horizontal="center" vertical="center" wrapText="1"/>
    </xf>
    <xf numFmtId="0" fontId="90" fillId="0" borderId="16" xfId="0" applyFont="1" applyBorder="1" applyAlignment="1">
      <alignment horizontal="center" vertical="center" wrapText="1"/>
    </xf>
    <xf numFmtId="0" fontId="95" fillId="0" borderId="46" xfId="0" applyFont="1" applyBorder="1" applyAlignment="1">
      <alignment horizontal="center" vertical="center" wrapText="1"/>
    </xf>
    <xf numFmtId="0" fontId="95" fillId="0" borderId="16" xfId="0" applyFont="1" applyBorder="1" applyAlignment="1">
      <alignment horizontal="center" vertical="center" wrapText="1"/>
    </xf>
    <xf numFmtId="0" fontId="90" fillId="6" borderId="4" xfId="0" applyFont="1" applyFill="1" applyBorder="1" applyAlignment="1">
      <alignment horizontal="left" vertical="center"/>
    </xf>
    <xf numFmtId="0" fontId="90" fillId="6" borderId="5" xfId="0" applyFont="1" applyFill="1" applyBorder="1" applyAlignment="1">
      <alignment horizontal="left" vertical="center"/>
    </xf>
    <xf numFmtId="0" fontId="90" fillId="6" borderId="1" xfId="0" applyFont="1" applyFill="1" applyBorder="1" applyAlignment="1">
      <alignment horizontal="left" vertical="center"/>
    </xf>
    <xf numFmtId="0" fontId="90" fillId="6" borderId="43" xfId="0" applyFont="1" applyFill="1" applyBorder="1" applyAlignment="1">
      <alignment horizontal="left" vertical="center"/>
    </xf>
    <xf numFmtId="0" fontId="90" fillId="6" borderId="2" xfId="0" applyFont="1" applyFill="1" applyBorder="1" applyAlignment="1">
      <alignment horizontal="left" vertical="center"/>
    </xf>
    <xf numFmtId="0" fontId="90" fillId="0" borderId="34" xfId="0" applyFont="1" applyBorder="1" applyAlignment="1">
      <alignment horizontal="center" vertical="center" wrapText="1"/>
    </xf>
    <xf numFmtId="0" fontId="90" fillId="0" borderId="30" xfId="0" applyFont="1" applyBorder="1" applyAlignment="1">
      <alignment horizontal="center" vertical="center" wrapText="1"/>
    </xf>
    <xf numFmtId="0" fontId="90" fillId="0" borderId="38" xfId="0" applyFont="1" applyBorder="1" applyAlignment="1">
      <alignment horizontal="center" vertical="center" wrapText="1"/>
    </xf>
    <xf numFmtId="0" fontId="90" fillId="0" borderId="29" xfId="0" applyFont="1" applyBorder="1" applyAlignment="1">
      <alignment horizontal="center" vertical="center"/>
    </xf>
    <xf numFmtId="0" fontId="90" fillId="0" borderId="22" xfId="0" applyFont="1" applyBorder="1" applyAlignment="1">
      <alignment horizontal="center" vertical="center"/>
    </xf>
    <xf numFmtId="0" fontId="90" fillId="0" borderId="28" xfId="0" applyFont="1" applyBorder="1" applyAlignment="1">
      <alignment horizontal="center" vertical="center"/>
    </xf>
    <xf numFmtId="0" fontId="82" fillId="10" borderId="9" xfId="0" applyFont="1" applyFill="1" applyBorder="1" applyAlignment="1">
      <alignment horizontal="center" vertical="center"/>
    </xf>
    <xf numFmtId="0" fontId="82" fillId="10" borderId="10" xfId="0" applyFont="1" applyFill="1" applyBorder="1" applyAlignment="1">
      <alignment horizontal="center" vertical="center"/>
    </xf>
    <xf numFmtId="0" fontId="82" fillId="10" borderId="29" xfId="0" applyFont="1" applyFill="1" applyBorder="1" applyAlignment="1">
      <alignment horizontal="center" vertical="center"/>
    </xf>
    <xf numFmtId="0" fontId="82" fillId="11" borderId="35" xfId="0" applyFont="1" applyFill="1" applyBorder="1" applyAlignment="1">
      <alignment horizontal="center" vertical="center"/>
    </xf>
    <xf numFmtId="0" fontId="82" fillId="11" borderId="36" xfId="0" applyFont="1" applyFill="1" applyBorder="1" applyAlignment="1">
      <alignment horizontal="center" vertical="center"/>
    </xf>
    <xf numFmtId="0" fontId="82" fillId="11" borderId="45" xfId="0" applyFont="1" applyFill="1" applyBorder="1" applyAlignment="1">
      <alignment horizontal="center" vertical="center"/>
    </xf>
    <xf numFmtId="0" fontId="82" fillId="11" borderId="1" xfId="0" applyFont="1" applyFill="1" applyBorder="1" applyAlignment="1">
      <alignment horizontal="center" vertical="center"/>
    </xf>
    <xf numFmtId="0" fontId="82" fillId="11" borderId="2" xfId="0" applyFont="1" applyFill="1" applyBorder="1" applyAlignment="1">
      <alignment horizontal="center" vertical="center"/>
    </xf>
    <xf numFmtId="0" fontId="82" fillId="11" borderId="18" xfId="0" applyFont="1" applyFill="1" applyBorder="1" applyAlignment="1">
      <alignment horizontal="center" vertical="center"/>
    </xf>
    <xf numFmtId="0" fontId="90" fillId="0" borderId="37" xfId="0" applyFont="1" applyBorder="1" applyAlignment="1">
      <alignment horizontal="center" vertical="center"/>
    </xf>
    <xf numFmtId="0" fontId="90" fillId="0" borderId="34" xfId="0" applyFont="1" applyBorder="1" applyAlignment="1">
      <alignment horizontal="center" vertical="center"/>
    </xf>
    <xf numFmtId="0" fontId="90" fillId="0" borderId="46" xfId="0" applyFont="1" applyBorder="1" applyAlignment="1">
      <alignment horizontal="center" vertical="center"/>
    </xf>
    <xf numFmtId="0" fontId="95" fillId="0" borderId="33" xfId="0" applyFont="1" applyBorder="1" applyAlignment="1">
      <alignment horizontal="center" vertical="center" wrapText="1"/>
    </xf>
    <xf numFmtId="0" fontId="90" fillId="0" borderId="41" xfId="0" applyFont="1" applyBorder="1" applyAlignment="1">
      <alignment horizontal="center" vertical="center"/>
    </xf>
    <xf numFmtId="0" fontId="90" fillId="0" borderId="47" xfId="0" applyFont="1" applyBorder="1" applyAlignment="1">
      <alignment horizontal="center" vertical="center"/>
    </xf>
    <xf numFmtId="0" fontId="90" fillId="0" borderId="53" xfId="0" applyFont="1" applyBorder="1" applyAlignment="1">
      <alignment horizontal="center" vertical="center"/>
    </xf>
    <xf numFmtId="0" fontId="92" fillId="7" borderId="8" xfId="13" applyFont="1" applyFill="1" applyBorder="1" applyAlignment="1">
      <alignment horizontal="center" vertical="top" wrapText="1"/>
    </xf>
    <xf numFmtId="0" fontId="93"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86"/>
      <c r="B1" s="1197" t="s">
        <v>569</v>
      </c>
      <c r="C1" s="1197"/>
      <c r="D1" s="1206" t="s">
        <v>2</v>
      </c>
      <c r="E1" s="1206"/>
      <c r="F1" s="1200" t="s">
        <v>570</v>
      </c>
      <c r="G1" s="1202"/>
      <c r="H1" s="410">
        <f ca="1">TODAY()</f>
        <v>46062</v>
      </c>
      <c r="I1" s="1200" t="s">
        <v>571</v>
      </c>
      <c r="J1" s="1201"/>
      <c r="K1" s="1202"/>
      <c r="L1" s="431">
        <v>45041</v>
      </c>
      <c r="M1" s="1203" t="s">
        <v>572</v>
      </c>
      <c r="N1" s="1204"/>
      <c r="O1" s="1205"/>
      <c r="P1" s="1199" t="s">
        <v>573</v>
      </c>
      <c r="Q1" s="1199"/>
      <c r="S1" s="406"/>
      <c r="T1" s="406"/>
      <c r="U1" s="406"/>
    </row>
    <row r="2" spans="1:32">
      <c r="A2" s="1187"/>
      <c r="B2" s="1197" t="s">
        <v>574</v>
      </c>
      <c r="C2" s="1197"/>
      <c r="D2" s="1198" t="s">
        <v>1</v>
      </c>
      <c r="E2" s="1199"/>
      <c r="F2" s="1199"/>
      <c r="G2" s="1199"/>
      <c r="H2" s="1199"/>
      <c r="I2" s="1200" t="s">
        <v>575</v>
      </c>
      <c r="J2" s="1201"/>
      <c r="K2" s="1202"/>
      <c r="L2" s="431">
        <v>45498</v>
      </c>
      <c r="M2" s="1203" t="s">
        <v>576</v>
      </c>
      <c r="N2" s="1204"/>
      <c r="O2" s="1205"/>
      <c r="P2" s="1199" t="s">
        <v>577</v>
      </c>
      <c r="Q2" s="1199"/>
      <c r="S2" s="406"/>
      <c r="T2" s="406"/>
      <c r="U2" s="406"/>
    </row>
    <row r="3" spans="1:32">
      <c r="A3" s="1187"/>
      <c r="B3" s="1197" t="s">
        <v>578</v>
      </c>
      <c r="C3" s="1197"/>
      <c r="D3" s="1198" t="s">
        <v>579</v>
      </c>
      <c r="E3" s="1199"/>
      <c r="F3" s="1199"/>
      <c r="G3" s="1199"/>
      <c r="H3" s="1199"/>
      <c r="I3" s="1200" t="s">
        <v>580</v>
      </c>
      <c r="J3" s="1201"/>
      <c r="K3" s="1202"/>
      <c r="L3" s="431">
        <v>45498</v>
      </c>
      <c r="M3" s="1203" t="s">
        <v>581</v>
      </c>
      <c r="N3" s="1204"/>
      <c r="O3" s="1205"/>
      <c r="P3" s="1199" t="s">
        <v>582</v>
      </c>
      <c r="Q3" s="1199"/>
      <c r="S3" s="406"/>
      <c r="T3" s="406"/>
      <c r="U3" s="406"/>
    </row>
    <row r="4" spans="1:32" ht="28">
      <c r="A4" s="1188"/>
      <c r="B4" s="1197" t="s">
        <v>583</v>
      </c>
      <c r="C4" s="1197"/>
      <c r="D4" s="1198" t="s">
        <v>584</v>
      </c>
      <c r="E4" s="1199"/>
      <c r="F4" s="1199"/>
      <c r="G4" s="1199"/>
      <c r="H4" s="1199"/>
      <c r="I4" s="1200" t="s">
        <v>585</v>
      </c>
      <c r="J4" s="1201"/>
      <c r="K4" s="1202"/>
      <c r="L4" s="432" t="s">
        <v>586</v>
      </c>
      <c r="M4" s="1203" t="s">
        <v>587</v>
      </c>
      <c r="N4" s="1204"/>
      <c r="O4" s="1205"/>
      <c r="P4" s="1199" t="s">
        <v>588</v>
      </c>
      <c r="Q4" s="119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89" t="s">
        <v>19</v>
      </c>
      <c r="Q5" s="119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91" t="s">
        <v>604</v>
      </c>
      <c r="Q6" s="119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93" t="s">
        <v>606</v>
      </c>
      <c r="Q7" s="119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95" t="s">
        <v>607</v>
      </c>
      <c r="Q8" s="119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82"/>
      <c r="Q9" s="118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82"/>
      <c r="Q10" s="118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82" t="s">
        <v>611</v>
      </c>
      <c r="Q11" s="118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82" t="s">
        <v>613</v>
      </c>
      <c r="Q12" s="118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84"/>
      <c r="Q13" s="118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10" t="s">
        <v>617</v>
      </c>
      <c r="C2" s="1210"/>
      <c r="D2" s="1210" t="s">
        <v>618</v>
      </c>
      <c r="E2" s="1210"/>
      <c r="F2" s="1210" t="s">
        <v>619</v>
      </c>
      <c r="G2" s="1210"/>
      <c r="H2" s="396" t="s">
        <v>616</v>
      </c>
      <c r="I2" s="1210" t="s">
        <v>620</v>
      </c>
      <c r="J2" s="1210" t="s">
        <v>28</v>
      </c>
      <c r="K2" s="1210"/>
    </row>
    <row r="3" spans="1:11" ht="35.25" customHeight="1">
      <c r="A3" s="396" t="s">
        <v>621</v>
      </c>
      <c r="B3" s="1210"/>
      <c r="C3" s="1210"/>
      <c r="D3" s="1210" t="s">
        <v>622</v>
      </c>
      <c r="E3" s="1210"/>
      <c r="F3" s="1210" t="s">
        <v>623</v>
      </c>
      <c r="G3" s="1210"/>
      <c r="H3" s="396" t="s">
        <v>624</v>
      </c>
      <c r="I3" s="1210"/>
      <c r="J3" s="1210" t="s">
        <v>625</v>
      </c>
      <c r="K3" s="1210"/>
    </row>
    <row r="4" spans="1:11">
      <c r="A4" s="397"/>
      <c r="B4" s="396" t="s">
        <v>626</v>
      </c>
      <c r="C4" s="396" t="s">
        <v>627</v>
      </c>
      <c r="D4" s="396" t="s">
        <v>626</v>
      </c>
      <c r="E4" s="396" t="s">
        <v>627</v>
      </c>
      <c r="F4" s="396" t="s">
        <v>626</v>
      </c>
      <c r="G4" s="396" t="s">
        <v>627</v>
      </c>
      <c r="H4" s="397"/>
      <c r="I4" s="121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07" t="s">
        <v>633</v>
      </c>
      <c r="B6" s="1211">
        <v>45076</v>
      </c>
      <c r="C6" s="1212" t="s">
        <v>629</v>
      </c>
      <c r="D6" s="1211">
        <v>45137</v>
      </c>
      <c r="E6" s="1212" t="s">
        <v>629</v>
      </c>
      <c r="F6" s="1211">
        <v>45126</v>
      </c>
      <c r="G6" s="1212" t="s">
        <v>634</v>
      </c>
      <c r="H6" s="1212" t="s">
        <v>631</v>
      </c>
      <c r="I6" s="1212" t="s">
        <v>635</v>
      </c>
      <c r="J6" s="1207" t="s">
        <v>636</v>
      </c>
      <c r="K6" s="1208" t="s">
        <v>629</v>
      </c>
    </row>
    <row r="7" spans="1:11">
      <c r="A7" s="1207"/>
      <c r="B7" s="1211"/>
      <c r="C7" s="1212"/>
      <c r="D7" s="1211"/>
      <c r="E7" s="1212"/>
      <c r="F7" s="1211"/>
      <c r="G7" s="1212"/>
      <c r="H7" s="1212"/>
      <c r="I7" s="1212"/>
      <c r="J7" s="1207"/>
      <c r="K7" s="120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46062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18" t="s">
        <v>40</v>
      </c>
      <c r="B4" s="1218" t="s">
        <v>41</v>
      </c>
      <c r="C4" s="1219" t="s">
        <v>42</v>
      </c>
      <c r="D4" s="1214" t="s">
        <v>43</v>
      </c>
      <c r="E4" s="1214" t="s">
        <v>44</v>
      </c>
      <c r="F4" s="1214" t="s">
        <v>45</v>
      </c>
      <c r="G4" s="1215" t="s">
        <v>46</v>
      </c>
      <c r="H4" s="1217" t="s">
        <v>47</v>
      </c>
      <c r="I4" s="1214" t="s">
        <v>48</v>
      </c>
      <c r="J4" s="1213" t="s">
        <v>49</v>
      </c>
      <c r="K4" s="1213" t="s">
        <v>50</v>
      </c>
      <c r="L4" s="1213" t="s">
        <v>51</v>
      </c>
      <c r="M4" s="1213" t="s">
        <v>19</v>
      </c>
    </row>
    <row r="5" spans="1:13" s="159" customFormat="1" ht="12">
      <c r="A5" s="1218"/>
      <c r="B5" s="1218"/>
      <c r="C5" s="1219"/>
      <c r="D5" s="1214"/>
      <c r="E5" s="1214"/>
      <c r="F5" s="1214"/>
      <c r="G5" s="1216"/>
      <c r="H5" s="1217"/>
      <c r="I5" s="1214"/>
      <c r="J5" s="1213"/>
      <c r="K5" s="1213"/>
      <c r="L5" s="1213"/>
      <c r="M5" s="121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79" priority="221" stopIfTrue="1"/>
  </conditionalFormatting>
  <conditionalFormatting sqref="D1:D65220">
    <cfRule type="duplicateValues" dxfId="3578" priority="224" stopIfTrue="1"/>
  </conditionalFormatting>
  <conditionalFormatting sqref="D6">
    <cfRule type="expression" dxfId="3577" priority="23" stopIfTrue="1">
      <formula>IF(#REF!="TEN",TRUE,FALSE)</formula>
    </cfRule>
  </conditionalFormatting>
  <conditionalFormatting sqref="D10:D12">
    <cfRule type="expression" dxfId="3576"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223">
        <v>1</v>
      </c>
      <c r="D3" s="1222" t="s">
        <v>2715</v>
      </c>
      <c r="E3" s="33" t="s">
        <v>2712</v>
      </c>
      <c r="F3" s="33" t="s">
        <v>615</v>
      </c>
      <c r="G3" s="33">
        <v>144</v>
      </c>
      <c r="H3" s="33">
        <v>70</v>
      </c>
      <c r="I3" s="854">
        <v>129.35999999999999</v>
      </c>
      <c r="J3" s="854">
        <f t="shared" ref="J3:J10" si="0">G3-I3</f>
        <v>14.640000000000015</v>
      </c>
      <c r="K3" s="33"/>
      <c r="L3" s="33">
        <v>2</v>
      </c>
      <c r="M3" s="75"/>
    </row>
    <row r="4" spans="3:13">
      <c r="C4" s="1223"/>
      <c r="D4" s="1222"/>
      <c r="E4" s="33" t="s">
        <v>28</v>
      </c>
      <c r="F4" s="33" t="s">
        <v>608</v>
      </c>
      <c r="G4" s="33">
        <v>434</v>
      </c>
      <c r="H4" s="33">
        <v>17</v>
      </c>
      <c r="I4" s="33">
        <v>2</v>
      </c>
      <c r="J4" s="854">
        <f t="shared" si="0"/>
        <v>432</v>
      </c>
      <c r="K4" s="33">
        <v>4</v>
      </c>
      <c r="L4" s="33">
        <v>3</v>
      </c>
      <c r="M4" s="75"/>
    </row>
    <row r="5" spans="3:13">
      <c r="C5" s="1223">
        <v>2</v>
      </c>
      <c r="D5" s="1222" t="s">
        <v>2716</v>
      </c>
      <c r="E5" s="33" t="s">
        <v>2712</v>
      </c>
      <c r="F5" s="33" t="s">
        <v>615</v>
      </c>
      <c r="G5" s="854">
        <v>33.103000000000002</v>
      </c>
      <c r="H5" s="33">
        <v>20</v>
      </c>
      <c r="I5" s="854">
        <v>8.56</v>
      </c>
      <c r="J5" s="854">
        <f t="shared" si="0"/>
        <v>24.542999999999999</v>
      </c>
      <c r="K5" s="33">
        <v>0.3</v>
      </c>
      <c r="L5" s="33">
        <v>1</v>
      </c>
      <c r="M5" s="75"/>
    </row>
    <row r="6" spans="3:13">
      <c r="C6" s="1223"/>
      <c r="D6" s="1222"/>
      <c r="E6" s="33" t="s">
        <v>28</v>
      </c>
      <c r="F6" s="33" t="s">
        <v>608</v>
      </c>
      <c r="G6" s="33">
        <v>129</v>
      </c>
      <c r="H6" s="33"/>
      <c r="I6" s="33"/>
      <c r="J6" s="854">
        <f t="shared" si="0"/>
        <v>129</v>
      </c>
      <c r="K6" s="33"/>
      <c r="L6" s="33"/>
      <c r="M6" s="75"/>
    </row>
    <row r="7" spans="3:13">
      <c r="C7" s="1223">
        <v>3</v>
      </c>
      <c r="D7" s="1222" t="s">
        <v>2718</v>
      </c>
      <c r="E7" s="33" t="s">
        <v>2712</v>
      </c>
      <c r="F7" s="33" t="s">
        <v>615</v>
      </c>
      <c r="G7" s="854">
        <v>2.1800000000000002</v>
      </c>
      <c r="H7" s="854">
        <v>2.1800000000000002</v>
      </c>
      <c r="I7" s="854">
        <v>2.1800000000000002</v>
      </c>
      <c r="J7" s="755">
        <f t="shared" si="0"/>
        <v>0</v>
      </c>
      <c r="K7" s="75"/>
      <c r="L7" s="75"/>
      <c r="M7" s="75"/>
    </row>
    <row r="8" spans="3:13">
      <c r="C8" s="1223"/>
      <c r="D8" s="1222"/>
      <c r="E8" s="33" t="s">
        <v>28</v>
      </c>
      <c r="F8" s="33" t="s">
        <v>608</v>
      </c>
      <c r="G8" s="33">
        <v>14</v>
      </c>
      <c r="H8" s="33">
        <v>6</v>
      </c>
      <c r="I8" s="75"/>
      <c r="J8" s="854">
        <f t="shared" si="0"/>
        <v>14</v>
      </c>
      <c r="K8" s="75"/>
      <c r="L8" s="75"/>
      <c r="M8" s="75"/>
    </row>
    <row r="9" spans="3:13">
      <c r="C9" s="1220"/>
      <c r="D9" s="1221"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220"/>
      <c r="D10" s="1221"/>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23" t="s">
        <v>2719</v>
      </c>
      <c r="C3" s="858" t="s">
        <v>2726</v>
      </c>
      <c r="D3" s="1224" t="s">
        <v>2395</v>
      </c>
      <c r="E3" s="1223">
        <v>25</v>
      </c>
      <c r="F3" s="33">
        <v>10</v>
      </c>
      <c r="G3" s="1223">
        <v>35</v>
      </c>
      <c r="H3" s="33">
        <v>10</v>
      </c>
      <c r="I3" s="1223">
        <v>40</v>
      </c>
      <c r="J3" s="33">
        <v>20</v>
      </c>
      <c r="K3" s="1223">
        <f>E3+G3+I3</f>
        <v>100</v>
      </c>
      <c r="L3" s="1223">
        <f>F3+H3+J3+F5+H5+J5</f>
        <v>110</v>
      </c>
    </row>
    <row r="4" spans="2:12">
      <c r="B4" s="1223"/>
      <c r="C4" s="858" t="s">
        <v>2717</v>
      </c>
      <c r="D4" s="1224"/>
      <c r="E4" s="1223"/>
      <c r="F4" s="33">
        <v>3</v>
      </c>
      <c r="G4" s="1223"/>
      <c r="H4" s="33">
        <v>3</v>
      </c>
      <c r="I4" s="1223"/>
      <c r="J4" s="33">
        <v>6</v>
      </c>
      <c r="K4" s="1223"/>
      <c r="L4" s="1223"/>
    </row>
    <row r="5" spans="2:12">
      <c r="B5" s="1223"/>
      <c r="C5" s="858" t="s">
        <v>2726</v>
      </c>
      <c r="D5" s="1224" t="s">
        <v>2400</v>
      </c>
      <c r="E5" s="1223"/>
      <c r="F5" s="33">
        <v>15</v>
      </c>
      <c r="G5" s="1223"/>
      <c r="H5" s="33">
        <v>25</v>
      </c>
      <c r="I5" s="1223"/>
      <c r="J5" s="33">
        <v>30</v>
      </c>
      <c r="K5" s="1223"/>
      <c r="L5" s="1223"/>
    </row>
    <row r="6" spans="2:12">
      <c r="B6" s="1223"/>
      <c r="C6" s="858" t="s">
        <v>2717</v>
      </c>
      <c r="D6" s="1224"/>
      <c r="E6" s="1223"/>
      <c r="F6" s="33">
        <v>5</v>
      </c>
      <c r="G6" s="1223"/>
      <c r="H6" s="33">
        <v>6</v>
      </c>
      <c r="I6" s="1223"/>
      <c r="J6" s="33">
        <v>6</v>
      </c>
      <c r="K6" s="1223"/>
      <c r="L6" s="1223"/>
    </row>
    <row r="7" spans="2:12">
      <c r="B7" s="1225" t="s">
        <v>2728</v>
      </c>
      <c r="C7" s="858" t="s">
        <v>2726</v>
      </c>
      <c r="D7" s="1224" t="s">
        <v>2395</v>
      </c>
      <c r="E7" s="1223">
        <v>2</v>
      </c>
      <c r="F7" s="33"/>
      <c r="G7" s="1223">
        <v>7</v>
      </c>
      <c r="H7" s="33">
        <v>5</v>
      </c>
      <c r="I7" s="1223">
        <v>10</v>
      </c>
      <c r="J7" s="33">
        <v>8</v>
      </c>
      <c r="K7" s="1223">
        <f>E7+G7+I7</f>
        <v>19</v>
      </c>
      <c r="L7" s="1223">
        <f>F7+H7+J7</f>
        <v>13</v>
      </c>
    </row>
    <row r="8" spans="2:12">
      <c r="B8" s="1222"/>
      <c r="C8" s="858" t="s">
        <v>2717</v>
      </c>
      <c r="D8" s="1224"/>
      <c r="E8" s="1223"/>
      <c r="F8" s="33"/>
      <c r="G8" s="1223"/>
      <c r="H8" s="33">
        <v>3</v>
      </c>
      <c r="I8" s="1223"/>
      <c r="J8" s="33">
        <v>4</v>
      </c>
      <c r="K8" s="1223"/>
      <c r="L8" s="1223"/>
    </row>
    <row r="9" spans="2:12">
      <c r="B9" s="1225" t="s">
        <v>2729</v>
      </c>
      <c r="C9" s="858" t="s">
        <v>2726</v>
      </c>
      <c r="D9" s="1224" t="s">
        <v>2727</v>
      </c>
      <c r="E9" s="1223">
        <v>2</v>
      </c>
      <c r="F9" s="33"/>
      <c r="G9" s="1223">
        <v>2</v>
      </c>
      <c r="H9" s="33">
        <v>1</v>
      </c>
      <c r="I9" s="1223"/>
      <c r="J9" s="33">
        <v>1</v>
      </c>
      <c r="K9" s="1223">
        <f>E9+G9+I9</f>
        <v>4</v>
      </c>
      <c r="L9" s="1223">
        <f>F9+H9+J9</f>
        <v>2</v>
      </c>
    </row>
    <row r="10" spans="2:12">
      <c r="B10" s="1222"/>
      <c r="C10" s="858" t="s">
        <v>2717</v>
      </c>
      <c r="D10" s="1224"/>
      <c r="E10" s="1223"/>
      <c r="F10" s="33"/>
      <c r="G10" s="1223"/>
      <c r="H10" s="33">
        <v>1</v>
      </c>
      <c r="I10" s="1223"/>
      <c r="J10" s="33">
        <v>1</v>
      </c>
      <c r="K10" s="1223"/>
      <c r="L10" s="1223"/>
    </row>
    <row r="11" spans="2:12">
      <c r="B11" s="1221" t="s">
        <v>994</v>
      </c>
      <c r="C11" s="10" t="s">
        <v>2726</v>
      </c>
      <c r="D11" s="9"/>
      <c r="E11" s="1220">
        <f>E9+E7+E3</f>
        <v>29</v>
      </c>
      <c r="F11" s="9">
        <f>F3+F5+F7+F9</f>
        <v>25</v>
      </c>
      <c r="G11" s="1220">
        <f>G9+G7+G3</f>
        <v>44</v>
      </c>
      <c r="H11" s="9">
        <f>H3+H5+H7+H9</f>
        <v>41</v>
      </c>
      <c r="I11" s="1220">
        <f>I9+I7+I3</f>
        <v>50</v>
      </c>
      <c r="J11" s="9">
        <f>J3+J5+J7+J9</f>
        <v>59</v>
      </c>
      <c r="K11" s="1220">
        <f>K9+K7+K3</f>
        <v>123</v>
      </c>
      <c r="L11" s="1220">
        <f>L9+L7+L3</f>
        <v>125</v>
      </c>
    </row>
    <row r="12" spans="2:12">
      <c r="B12" s="1221"/>
      <c r="C12" s="10" t="s">
        <v>2717</v>
      </c>
      <c r="D12" s="9"/>
      <c r="E12" s="1220"/>
      <c r="F12" s="9">
        <f>F6+F4+F8+F10</f>
        <v>8</v>
      </c>
      <c r="G12" s="1220"/>
      <c r="H12" s="9">
        <f>H6+H4+H8+H10</f>
        <v>13</v>
      </c>
      <c r="I12" s="1220"/>
      <c r="J12" s="9">
        <f>J6+J4+J8+J10</f>
        <v>17</v>
      </c>
      <c r="K12" s="1220"/>
      <c r="L12" s="1220"/>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30" t="s">
        <v>2426</v>
      </c>
      <c r="E6" s="1230" t="s">
        <v>2732</v>
      </c>
      <c r="F6" s="1230" t="s">
        <v>1433</v>
      </c>
      <c r="G6" s="861" t="s">
        <v>1439</v>
      </c>
      <c r="H6" s="1230" t="s">
        <v>2195</v>
      </c>
      <c r="I6" s="860" t="s">
        <v>2733</v>
      </c>
      <c r="J6" s="1230" t="s">
        <v>19</v>
      </c>
    </row>
    <row r="7" spans="4:10" ht="18.5">
      <c r="D7" s="1231"/>
      <c r="E7" s="1231"/>
      <c r="F7" s="1231"/>
      <c r="G7" s="863" t="s">
        <v>615</v>
      </c>
      <c r="H7" s="1231"/>
      <c r="I7" s="862" t="s">
        <v>2734</v>
      </c>
      <c r="J7" s="1231"/>
    </row>
    <row r="8" spans="4:10" ht="35">
      <c r="D8" s="1228" t="s">
        <v>2719</v>
      </c>
      <c r="E8" s="864" t="s">
        <v>2395</v>
      </c>
      <c r="F8" s="864" t="s">
        <v>2735</v>
      </c>
      <c r="G8" s="864">
        <v>47</v>
      </c>
      <c r="H8" s="1232" t="s">
        <v>2747</v>
      </c>
      <c r="I8" s="859" t="s">
        <v>2743</v>
      </c>
      <c r="J8" s="1226" t="s">
        <v>2748</v>
      </c>
    </row>
    <row r="9" spans="4:10" ht="52.5">
      <c r="D9" s="1229"/>
      <c r="E9" s="1228" t="s">
        <v>2400</v>
      </c>
      <c r="F9" s="864" t="s">
        <v>2736</v>
      </c>
      <c r="G9" s="864">
        <v>47</v>
      </c>
      <c r="H9" s="1229"/>
      <c r="I9" s="859" t="s">
        <v>2744</v>
      </c>
      <c r="J9" s="1227"/>
    </row>
    <row r="10" spans="4:10" ht="35">
      <c r="D10" s="1229"/>
      <c r="E10" s="1229"/>
      <c r="F10" s="864" t="s">
        <v>2737</v>
      </c>
      <c r="G10" s="864">
        <v>48</v>
      </c>
      <c r="H10" s="1229"/>
      <c r="I10" s="859" t="s">
        <v>2745</v>
      </c>
      <c r="J10" s="1227"/>
    </row>
    <row r="11" spans="4:10" ht="70" customHeight="1">
      <c r="D11" s="864" t="s">
        <v>2728</v>
      </c>
      <c r="E11" s="864"/>
      <c r="F11" s="864" t="s">
        <v>2738</v>
      </c>
      <c r="G11" s="864">
        <v>33</v>
      </c>
      <c r="H11" s="1229"/>
      <c r="I11" s="859" t="s">
        <v>2746</v>
      </c>
      <c r="J11" s="867" t="s">
        <v>2739</v>
      </c>
    </row>
    <row r="12" spans="4:10" ht="17.5">
      <c r="D12" s="865" t="s">
        <v>2740</v>
      </c>
      <c r="E12" s="865" t="s">
        <v>2741</v>
      </c>
      <c r="F12" s="865" t="s">
        <v>2742</v>
      </c>
      <c r="G12" s="865">
        <v>2.1</v>
      </c>
      <c r="H12" s="1233"/>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34" t="s">
        <v>2719</v>
      </c>
      <c r="C4" s="869" t="s">
        <v>2395</v>
      </c>
      <c r="D4" s="869" t="s">
        <v>2735</v>
      </c>
      <c r="E4" s="869">
        <v>133</v>
      </c>
      <c r="F4" s="870">
        <v>41</v>
      </c>
      <c r="G4" s="869">
        <v>40</v>
      </c>
      <c r="H4" s="870">
        <f>F4-G4</f>
        <v>1</v>
      </c>
    </row>
    <row r="5" spans="2:8" ht="19">
      <c r="B5" s="1234"/>
      <c r="C5" s="1234" t="s">
        <v>2400</v>
      </c>
      <c r="D5" s="869" t="s">
        <v>2736</v>
      </c>
      <c r="E5" s="869">
        <v>129</v>
      </c>
      <c r="F5" s="869">
        <v>60</v>
      </c>
      <c r="G5" s="869">
        <v>50</v>
      </c>
      <c r="H5" s="870">
        <f>F5-G5</f>
        <v>10</v>
      </c>
    </row>
    <row r="6" spans="2:8" ht="19">
      <c r="B6" s="1234"/>
      <c r="C6" s="1234"/>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35" t="s">
        <v>994</v>
      </c>
      <c r="C9" s="1235"/>
      <c r="D9" s="1235"/>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zoomScale="90" zoomScaleNormal="90" workbookViewId="0">
      <selection sqref="A1:O4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61"/>
      <c r="B1" s="662" t="s">
        <v>569</v>
      </c>
      <c r="C1" s="663" t="s">
        <v>1768</v>
      </c>
      <c r="D1" s="662" t="s">
        <v>570</v>
      </c>
      <c r="E1" s="671">
        <v>46061</v>
      </c>
      <c r="F1" s="662"/>
      <c r="G1" s="663"/>
      <c r="H1" s="662" t="s">
        <v>1755</v>
      </c>
      <c r="I1" s="663" t="s">
        <v>1769</v>
      </c>
      <c r="J1" s="1260"/>
      <c r="K1" s="1260"/>
      <c r="L1" s="1260"/>
      <c r="M1" s="1260"/>
      <c r="N1" s="1260"/>
      <c r="O1" s="1260"/>
    </row>
    <row r="2" spans="1:18" ht="53" customHeight="1">
      <c r="A2" s="1261"/>
      <c r="B2" s="662" t="s">
        <v>574</v>
      </c>
      <c r="C2" s="1262" t="s">
        <v>1770</v>
      </c>
      <c r="D2" s="1263"/>
      <c r="E2" s="1264"/>
      <c r="F2" s="662" t="s">
        <v>571</v>
      </c>
      <c r="G2" s="671">
        <v>45793</v>
      </c>
      <c r="H2" s="662" t="s">
        <v>1774</v>
      </c>
      <c r="I2" s="663" t="s">
        <v>573</v>
      </c>
      <c r="J2" s="1260"/>
      <c r="K2" s="1260"/>
      <c r="L2" s="1260"/>
      <c r="M2" s="1260"/>
      <c r="N2" s="1260"/>
      <c r="O2" s="1260"/>
    </row>
    <row r="3" spans="1:18" ht="29.25" customHeight="1">
      <c r="A3" s="1261"/>
      <c r="B3" s="662" t="s">
        <v>578</v>
      </c>
      <c r="C3" s="1265" t="s">
        <v>1772</v>
      </c>
      <c r="D3" s="1265"/>
      <c r="E3" s="1265"/>
      <c r="F3" s="662" t="s">
        <v>575</v>
      </c>
      <c r="G3" s="671">
        <v>46461</v>
      </c>
      <c r="H3" s="662" t="s">
        <v>576</v>
      </c>
      <c r="I3" s="663" t="s">
        <v>1771</v>
      </c>
      <c r="J3" s="1260"/>
      <c r="K3" s="1260"/>
      <c r="L3" s="1260"/>
      <c r="M3" s="1260"/>
      <c r="N3" s="1260"/>
      <c r="O3" s="1260"/>
    </row>
    <row r="4" spans="1:18" ht="30" customHeight="1">
      <c r="A4" s="1261"/>
      <c r="B4" s="662" t="s">
        <v>1756</v>
      </c>
      <c r="C4" s="1265"/>
      <c r="D4" s="1265"/>
      <c r="E4" s="1265"/>
      <c r="F4" s="662" t="s">
        <v>1836</v>
      </c>
      <c r="G4" s="663" t="s">
        <v>1778</v>
      </c>
      <c r="H4" s="662" t="s">
        <v>587</v>
      </c>
      <c r="I4" s="663" t="s">
        <v>1773</v>
      </c>
      <c r="J4" s="1260"/>
      <c r="K4" s="1260"/>
      <c r="L4" s="1260"/>
      <c r="M4" s="1260"/>
      <c r="N4" s="1260"/>
      <c r="O4" s="1260"/>
    </row>
    <row r="5" spans="1:18">
      <c r="A5" s="1238" t="s">
        <v>2771</v>
      </c>
      <c r="B5" s="1238"/>
      <c r="C5" s="1238"/>
      <c r="D5" s="1238"/>
      <c r="E5" s="1238"/>
      <c r="F5" s="1238"/>
      <c r="G5" s="1238"/>
      <c r="H5" s="1238"/>
      <c r="I5" s="1238"/>
      <c r="J5" s="1238"/>
      <c r="K5" s="1238"/>
      <c r="L5" s="1238"/>
      <c r="M5" s="1238"/>
      <c r="N5" s="1238"/>
      <c r="O5" s="1238"/>
    </row>
    <row r="6" spans="1:18">
      <c r="A6" s="1266" t="s">
        <v>1757</v>
      </c>
      <c r="B6" s="1266"/>
      <c r="C6" s="1266"/>
      <c r="D6" s="1266"/>
      <c r="E6" s="1266"/>
      <c r="F6" s="1266"/>
      <c r="G6" s="1266"/>
      <c r="H6" s="1266"/>
      <c r="I6" s="1266"/>
      <c r="J6" s="1266"/>
      <c r="K6" s="1266"/>
      <c r="L6" s="1266"/>
      <c r="M6" s="1266"/>
      <c r="N6" s="1266"/>
      <c r="O6" s="1266"/>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67" t="s">
        <v>19</v>
      </c>
      <c r="O7" s="1267"/>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58" t="s">
        <v>2859</v>
      </c>
      <c r="O8" s="1258"/>
      <c r="P8" s="818"/>
    </row>
    <row r="9" spans="1:18">
      <c r="A9" s="663" t="s">
        <v>28</v>
      </c>
      <c r="B9" s="663">
        <v>129</v>
      </c>
      <c r="C9" s="663">
        <v>58</v>
      </c>
      <c r="D9" s="664">
        <v>55</v>
      </c>
      <c r="E9" s="663">
        <v>16</v>
      </c>
      <c r="F9" s="663">
        <v>24</v>
      </c>
      <c r="G9" s="665">
        <v>1</v>
      </c>
      <c r="H9" s="665">
        <v>3</v>
      </c>
      <c r="I9" s="663">
        <f>+C9+E9</f>
        <v>74</v>
      </c>
      <c r="J9" s="663">
        <f t="shared" si="1"/>
        <v>58</v>
      </c>
      <c r="K9" s="663">
        <f t="shared" si="2"/>
        <v>71</v>
      </c>
      <c r="L9" s="663">
        <v>6</v>
      </c>
      <c r="M9" s="663">
        <v>8</v>
      </c>
      <c r="N9" s="1258"/>
      <c r="O9" s="1258"/>
      <c r="R9" s="1135"/>
    </row>
    <row r="10" spans="1:18" s="644" customFormat="1">
      <c r="A10" s="666" t="s">
        <v>609</v>
      </c>
      <c r="B10" s="663">
        <v>129</v>
      </c>
      <c r="C10" s="666">
        <v>65</v>
      </c>
      <c r="D10" s="968">
        <v>46</v>
      </c>
      <c r="E10" s="663">
        <v>16</v>
      </c>
      <c r="F10" s="666">
        <v>24</v>
      </c>
      <c r="G10" s="667"/>
      <c r="H10" s="667"/>
      <c r="I10" s="663">
        <f t="shared" si="0"/>
        <v>81</v>
      </c>
      <c r="J10" s="663">
        <f t="shared" si="1"/>
        <v>46</v>
      </c>
      <c r="K10" s="663">
        <f t="shared" si="2"/>
        <v>83</v>
      </c>
      <c r="L10" s="666"/>
      <c r="M10" s="666"/>
      <c r="N10" s="1257"/>
      <c r="O10" s="1258"/>
      <c r="R10" s="1136"/>
    </row>
    <row r="11" spans="1:18">
      <c r="A11" s="668" t="s">
        <v>610</v>
      </c>
      <c r="B11" s="663">
        <v>129</v>
      </c>
      <c r="C11" s="668">
        <v>29</v>
      </c>
      <c r="D11" s="1112">
        <v>10</v>
      </c>
      <c r="E11" s="668">
        <v>16</v>
      </c>
      <c r="F11" s="668">
        <v>24</v>
      </c>
      <c r="G11" s="669"/>
      <c r="H11" s="669">
        <v>3</v>
      </c>
      <c r="I11" s="663">
        <f t="shared" si="0"/>
        <v>45</v>
      </c>
      <c r="J11" s="664">
        <f>+H11+D11</f>
        <v>13</v>
      </c>
      <c r="K11" s="663">
        <f t="shared" si="2"/>
        <v>116</v>
      </c>
      <c r="L11" s="668">
        <v>3</v>
      </c>
      <c r="M11" s="668">
        <v>3</v>
      </c>
      <c r="N11" s="1268"/>
      <c r="O11" s="1268"/>
      <c r="R11" s="1137"/>
    </row>
    <row r="12" spans="1:18">
      <c r="A12" s="668" t="s">
        <v>612</v>
      </c>
      <c r="B12" s="663">
        <v>129</v>
      </c>
      <c r="C12" s="668">
        <v>29</v>
      </c>
      <c r="D12" s="797">
        <v>0</v>
      </c>
      <c r="E12" s="668">
        <v>16</v>
      </c>
      <c r="F12" s="668">
        <v>24</v>
      </c>
      <c r="G12" s="669"/>
      <c r="H12" s="669"/>
      <c r="I12" s="663">
        <f t="shared" si="0"/>
        <v>45</v>
      </c>
      <c r="J12" s="663">
        <f t="shared" si="1"/>
        <v>0</v>
      </c>
      <c r="K12" s="663">
        <f t="shared" si="2"/>
        <v>129</v>
      </c>
      <c r="L12" s="668">
        <v>0</v>
      </c>
      <c r="M12" s="668">
        <v>0</v>
      </c>
      <c r="N12" s="1259"/>
      <c r="O12" s="1259"/>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59"/>
      <c r="O13" s="1259"/>
    </row>
    <row r="14" spans="1:18">
      <c r="A14" s="1238" t="s">
        <v>2857</v>
      </c>
      <c r="B14" s="1238"/>
      <c r="C14" s="1238"/>
      <c r="D14" s="1238"/>
      <c r="E14" s="1238"/>
      <c r="F14" s="1238"/>
      <c r="G14" s="1238"/>
      <c r="H14" s="1238"/>
      <c r="I14" s="1238"/>
      <c r="J14" s="1238"/>
      <c r="K14" s="1238"/>
      <c r="L14" s="1238"/>
      <c r="M14" s="1238"/>
      <c r="N14" s="1238"/>
      <c r="O14" s="1238"/>
    </row>
    <row r="15" spans="1:18">
      <c r="A15" s="1266" t="s">
        <v>1757</v>
      </c>
      <c r="B15" s="1266"/>
      <c r="C15" s="1266"/>
      <c r="D15" s="1266"/>
      <c r="E15" s="1266"/>
      <c r="F15" s="1266"/>
      <c r="G15" s="1266"/>
      <c r="H15" s="1266"/>
      <c r="I15" s="1266"/>
      <c r="J15" s="1266"/>
      <c r="K15" s="1266"/>
      <c r="L15" s="1266"/>
      <c r="M15" s="1266"/>
      <c r="N15" s="1266"/>
      <c r="O15" s="1266"/>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67" t="s">
        <v>19</v>
      </c>
      <c r="O16" s="1267"/>
    </row>
    <row r="17" spans="1:23" ht="26.5" customHeight="1">
      <c r="A17" s="663" t="s">
        <v>27</v>
      </c>
      <c r="B17" s="664">
        <v>90</v>
      </c>
      <c r="C17" s="663">
        <v>95</v>
      </c>
      <c r="D17" s="664">
        <v>90</v>
      </c>
      <c r="E17" s="663"/>
      <c r="F17" s="663"/>
      <c r="G17" s="951"/>
      <c r="H17" s="799"/>
      <c r="I17" s="663">
        <f t="shared" ref="I17:I22" si="3">+C17+E17</f>
        <v>95</v>
      </c>
      <c r="J17" s="664">
        <v>85</v>
      </c>
      <c r="K17" s="664">
        <f t="shared" ref="K17:K22" si="4">+B17-J17</f>
        <v>5</v>
      </c>
      <c r="L17" s="663"/>
      <c r="M17" s="663">
        <v>2</v>
      </c>
      <c r="N17" s="1258" t="s">
        <v>3289</v>
      </c>
      <c r="O17" s="1258"/>
      <c r="R17" s="1139"/>
      <c r="S17" s="1139"/>
      <c r="T17" s="1139"/>
      <c r="U17" s="1139"/>
      <c r="V17" s="1138"/>
      <c r="W17" s="1138"/>
    </row>
    <row r="18" spans="1:23">
      <c r="A18" s="663" t="s">
        <v>28</v>
      </c>
      <c r="B18" s="663">
        <v>258</v>
      </c>
      <c r="C18" s="663">
        <v>104</v>
      </c>
      <c r="D18" s="664">
        <v>105</v>
      </c>
      <c r="E18" s="663">
        <v>29</v>
      </c>
      <c r="F18" s="663">
        <v>35</v>
      </c>
      <c r="G18" s="665">
        <v>1</v>
      </c>
      <c r="H18" s="665">
        <v>4</v>
      </c>
      <c r="I18" s="663">
        <f>+C18+E18</f>
        <v>133</v>
      </c>
      <c r="J18" s="663">
        <f t="shared" ref="J18:J22" si="5">+H18+D18</f>
        <v>109</v>
      </c>
      <c r="K18" s="663">
        <f t="shared" si="4"/>
        <v>149</v>
      </c>
      <c r="L18" s="663">
        <v>10</v>
      </c>
      <c r="M18" s="663">
        <v>10</v>
      </c>
      <c r="N18" s="1258"/>
      <c r="O18" s="1258"/>
      <c r="R18" s="1109"/>
    </row>
    <row r="19" spans="1:23">
      <c r="A19" s="666" t="s">
        <v>609</v>
      </c>
      <c r="B19" s="663">
        <v>258</v>
      </c>
      <c r="C19" s="666">
        <v>104</v>
      </c>
      <c r="D19" s="968">
        <v>84</v>
      </c>
      <c r="E19" s="663">
        <v>29</v>
      </c>
      <c r="F19" s="666">
        <v>35</v>
      </c>
      <c r="G19" s="667"/>
      <c r="H19" s="667">
        <v>11</v>
      </c>
      <c r="I19" s="663">
        <f t="shared" si="3"/>
        <v>133</v>
      </c>
      <c r="J19" s="663">
        <f t="shared" si="5"/>
        <v>95</v>
      </c>
      <c r="K19" s="663">
        <f t="shared" si="4"/>
        <v>163</v>
      </c>
      <c r="L19" s="666">
        <v>0</v>
      </c>
      <c r="M19" s="666"/>
      <c r="N19" s="1257"/>
      <c r="O19" s="1258"/>
    </row>
    <row r="20" spans="1:23">
      <c r="A20" s="668" t="s">
        <v>610</v>
      </c>
      <c r="B20" s="663">
        <v>258</v>
      </c>
      <c r="C20" s="668">
        <v>51</v>
      </c>
      <c r="D20" s="797">
        <v>0</v>
      </c>
      <c r="E20" s="668">
        <v>29</v>
      </c>
      <c r="F20" s="668">
        <v>40</v>
      </c>
      <c r="G20" s="669">
        <v>1</v>
      </c>
      <c r="H20" s="669">
        <v>3</v>
      </c>
      <c r="I20" s="663">
        <f t="shared" si="3"/>
        <v>80</v>
      </c>
      <c r="J20" s="663">
        <f t="shared" si="5"/>
        <v>3</v>
      </c>
      <c r="K20" s="663">
        <f t="shared" si="4"/>
        <v>255</v>
      </c>
      <c r="L20" s="668">
        <v>4</v>
      </c>
      <c r="M20" s="668">
        <v>4</v>
      </c>
      <c r="N20" s="1259"/>
      <c r="O20" s="1259"/>
    </row>
    <row r="21" spans="1:23">
      <c r="A21" s="668" t="s">
        <v>612</v>
      </c>
      <c r="B21" s="663">
        <v>258</v>
      </c>
      <c r="C21" s="668">
        <v>51</v>
      </c>
      <c r="D21" s="797">
        <v>0</v>
      </c>
      <c r="E21" s="668">
        <v>29</v>
      </c>
      <c r="F21" s="668">
        <v>40</v>
      </c>
      <c r="G21" s="669"/>
      <c r="H21" s="669"/>
      <c r="I21" s="663">
        <f t="shared" si="3"/>
        <v>80</v>
      </c>
      <c r="J21" s="663">
        <f t="shared" si="5"/>
        <v>0</v>
      </c>
      <c r="K21" s="663">
        <f t="shared" si="4"/>
        <v>258</v>
      </c>
      <c r="L21" s="668">
        <v>0</v>
      </c>
      <c r="M21" s="668">
        <v>0</v>
      </c>
      <c r="N21" s="1259"/>
      <c r="O21" s="1259"/>
    </row>
    <row r="22" spans="1:23">
      <c r="A22" s="668" t="s">
        <v>614</v>
      </c>
      <c r="B22" s="664">
        <v>90</v>
      </c>
      <c r="C22" s="668">
        <v>0</v>
      </c>
      <c r="D22" s="797">
        <v>0</v>
      </c>
      <c r="E22" s="668"/>
      <c r="F22" s="668"/>
      <c r="G22" s="669"/>
      <c r="H22" s="669"/>
      <c r="I22" s="663">
        <f t="shared" si="3"/>
        <v>0</v>
      </c>
      <c r="J22" s="663">
        <f t="shared" si="5"/>
        <v>0</v>
      </c>
      <c r="K22" s="664">
        <f t="shared" si="4"/>
        <v>90</v>
      </c>
      <c r="L22" s="668">
        <v>0</v>
      </c>
      <c r="M22" s="668">
        <v>0</v>
      </c>
      <c r="N22" s="1259"/>
      <c r="O22" s="1259"/>
    </row>
    <row r="23" spans="1:23">
      <c r="A23" s="1238" t="s">
        <v>1776</v>
      </c>
      <c r="B23" s="1238"/>
      <c r="C23" s="1238"/>
      <c r="D23" s="1238"/>
      <c r="E23" s="1238"/>
      <c r="F23" s="1238"/>
      <c r="G23" s="1238"/>
      <c r="H23" s="1238"/>
      <c r="I23" s="1238"/>
      <c r="J23" s="1238"/>
      <c r="K23" s="1238"/>
      <c r="L23" s="1238"/>
      <c r="M23" s="1238"/>
      <c r="N23" s="1238"/>
      <c r="O23" s="1238"/>
    </row>
    <row r="24" spans="1:23">
      <c r="A24" s="1266" t="s">
        <v>1757</v>
      </c>
      <c r="B24" s="1266"/>
      <c r="C24" s="1266"/>
      <c r="D24" s="1266"/>
      <c r="E24" s="1266"/>
      <c r="F24" s="1266"/>
      <c r="G24" s="1266"/>
      <c r="H24" s="1266"/>
      <c r="I24" s="1266"/>
      <c r="J24" s="1266"/>
      <c r="K24" s="1266"/>
      <c r="L24" s="1266"/>
      <c r="M24" s="1266"/>
      <c r="N24" s="1266"/>
      <c r="O24" s="1266"/>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67" t="s">
        <v>19</v>
      </c>
      <c r="O25" s="1267"/>
    </row>
    <row r="26" spans="1:23" ht="35" customHeight="1">
      <c r="A26" s="663" t="s">
        <v>27</v>
      </c>
      <c r="B26" s="664">
        <v>33.103000000000002</v>
      </c>
      <c r="C26" s="664">
        <v>33.103000000000002</v>
      </c>
      <c r="D26" s="664">
        <v>33.103000000000002</v>
      </c>
      <c r="E26" s="664"/>
      <c r="F26" s="663"/>
      <c r="G26" s="799"/>
      <c r="H26" s="1032"/>
      <c r="I26" s="664">
        <f t="shared" ref="I26:I31" si="6">+C26+E26</f>
        <v>33.103000000000002</v>
      </c>
      <c r="J26" s="664">
        <f>+H26+D26</f>
        <v>33.103000000000002</v>
      </c>
      <c r="K26" s="664">
        <f t="shared" ref="K26" si="7">+B26-J26</f>
        <v>0</v>
      </c>
      <c r="L26" s="663"/>
      <c r="M26" s="663">
        <v>1</v>
      </c>
      <c r="N26" s="1258" t="s">
        <v>3350</v>
      </c>
      <c r="O26" s="1258"/>
      <c r="Q26" s="818"/>
    </row>
    <row r="27" spans="1:23">
      <c r="A27" s="663" t="s">
        <v>28</v>
      </c>
      <c r="B27" s="663">
        <v>129</v>
      </c>
      <c r="C27" s="663">
        <v>31</v>
      </c>
      <c r="D27" s="663">
        <v>27</v>
      </c>
      <c r="E27" s="663">
        <v>8</v>
      </c>
      <c r="F27" s="663">
        <v>13</v>
      </c>
      <c r="G27" s="665"/>
      <c r="H27" s="665"/>
      <c r="I27" s="663">
        <f t="shared" si="6"/>
        <v>39</v>
      </c>
      <c r="J27" s="663">
        <f t="shared" ref="J27:J31" si="8">+H27+D27</f>
        <v>27</v>
      </c>
      <c r="K27" s="664">
        <f t="shared" ref="K27" si="9">+B27-J27</f>
        <v>102</v>
      </c>
      <c r="L27" s="663">
        <v>6</v>
      </c>
      <c r="M27" s="663">
        <v>7</v>
      </c>
      <c r="N27" s="1258"/>
      <c r="O27" s="1257"/>
      <c r="R27" s="1109"/>
    </row>
    <row r="28" spans="1:23">
      <c r="A28" s="666" t="s">
        <v>609</v>
      </c>
      <c r="B28" s="663">
        <v>129</v>
      </c>
      <c r="C28" s="666">
        <v>31</v>
      </c>
      <c r="D28" s="666">
        <v>23</v>
      </c>
      <c r="E28" s="666">
        <v>8</v>
      </c>
      <c r="F28" s="666">
        <v>13</v>
      </c>
      <c r="G28" s="667"/>
      <c r="H28" s="667"/>
      <c r="I28" s="663">
        <f t="shared" si="6"/>
        <v>39</v>
      </c>
      <c r="J28" s="663">
        <f t="shared" si="8"/>
        <v>23</v>
      </c>
      <c r="K28" s="664">
        <f t="shared" ref="K28:K31" si="10">+B28-J28</f>
        <v>106</v>
      </c>
      <c r="L28" s="666">
        <v>0</v>
      </c>
      <c r="M28" s="666"/>
      <c r="N28" s="1257"/>
      <c r="O28" s="1258"/>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59"/>
      <c r="O29" s="1259"/>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59"/>
      <c r="O30" s="1259"/>
    </row>
    <row r="31" spans="1:23">
      <c r="A31" s="668" t="s">
        <v>614</v>
      </c>
      <c r="B31" s="664">
        <v>33.103000000000002</v>
      </c>
      <c r="C31" s="668">
        <v>0</v>
      </c>
      <c r="D31" s="1112">
        <v>0</v>
      </c>
      <c r="E31" s="668"/>
      <c r="F31" s="668"/>
      <c r="G31" s="669"/>
      <c r="H31" s="669"/>
      <c r="I31" s="663">
        <f t="shared" si="6"/>
        <v>0</v>
      </c>
      <c r="J31" s="663">
        <f t="shared" si="8"/>
        <v>0</v>
      </c>
      <c r="K31" s="664">
        <f t="shared" si="10"/>
        <v>33.103000000000002</v>
      </c>
      <c r="L31" s="668">
        <v>0</v>
      </c>
      <c r="M31" s="668">
        <v>0</v>
      </c>
      <c r="N31" s="1259"/>
      <c r="O31" s="1259"/>
    </row>
    <row r="32" spans="1:23">
      <c r="A32" s="1238" t="s">
        <v>1777</v>
      </c>
      <c r="B32" s="1238"/>
      <c r="C32" s="1238"/>
      <c r="D32" s="1238"/>
      <c r="E32" s="1238"/>
      <c r="F32" s="1238"/>
      <c r="G32" s="1238"/>
      <c r="H32" s="1238"/>
      <c r="I32" s="1238"/>
      <c r="J32" s="1238"/>
      <c r="K32" s="1238"/>
      <c r="L32" s="1238"/>
      <c r="M32" s="1238"/>
      <c r="N32" s="1238"/>
      <c r="O32" s="1238"/>
    </row>
    <row r="33" spans="1:15">
      <c r="A33" s="1266" t="s">
        <v>1757</v>
      </c>
      <c r="B33" s="1266"/>
      <c r="C33" s="1266"/>
      <c r="D33" s="1266"/>
      <c r="E33" s="1266"/>
      <c r="F33" s="1266"/>
      <c r="G33" s="1266"/>
      <c r="H33" s="1266"/>
      <c r="I33" s="1266"/>
      <c r="J33" s="1266"/>
      <c r="K33" s="1266"/>
      <c r="L33" s="1266"/>
      <c r="M33" s="1266"/>
      <c r="N33" s="1266"/>
      <c r="O33" s="1266"/>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67" t="s">
        <v>19</v>
      </c>
      <c r="O34" s="1267"/>
    </row>
    <row r="35" spans="1:15" ht="18.5" customHeight="1">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58"/>
      <c r="O35" s="1258"/>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57" t="s">
        <v>3386</v>
      </c>
      <c r="O36" s="1258"/>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57"/>
      <c r="O37" s="1258"/>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59"/>
      <c r="O38" s="1259"/>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59"/>
      <c r="O39" s="1259"/>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59"/>
      <c r="O40" s="1259"/>
    </row>
    <row r="41" spans="1:15">
      <c r="A41" s="1238" t="s">
        <v>2867</v>
      </c>
      <c r="B41" s="1238"/>
      <c r="C41" s="1238"/>
      <c r="D41" s="1238"/>
      <c r="E41" s="1238"/>
      <c r="F41" s="1238"/>
      <c r="G41" s="1238"/>
      <c r="H41" s="1238"/>
      <c r="I41" s="1238"/>
      <c r="J41" s="1238"/>
      <c r="K41" s="1238"/>
      <c r="L41" s="1238"/>
      <c r="M41" s="1238"/>
      <c r="N41" s="1238"/>
      <c r="O41" s="1238"/>
    </row>
    <row r="42" spans="1:15" ht="37.5">
      <c r="A42" s="662" t="s">
        <v>2426</v>
      </c>
      <c r="B42" s="662" t="s">
        <v>2868</v>
      </c>
      <c r="C42" s="662" t="s">
        <v>2858</v>
      </c>
      <c r="D42" s="662" t="s">
        <v>3334</v>
      </c>
      <c r="E42" s="662" t="s">
        <v>3335</v>
      </c>
      <c r="F42" s="1239" t="s">
        <v>19</v>
      </c>
      <c r="G42" s="1240"/>
      <c r="H42" s="1241"/>
      <c r="I42" s="1242"/>
      <c r="J42" s="1243"/>
      <c r="K42" s="1243"/>
      <c r="L42" s="1243"/>
      <c r="M42" s="1243"/>
      <c r="N42" s="1243"/>
      <c r="O42" s="1244"/>
    </row>
    <row r="43" spans="1:15" ht="30" customHeight="1">
      <c r="A43" s="1236" t="s">
        <v>2719</v>
      </c>
      <c r="B43" s="950" t="s">
        <v>2869</v>
      </c>
      <c r="C43" s="948">
        <v>387</v>
      </c>
      <c r="D43" s="948">
        <f>100+120+150+64</f>
        <v>434</v>
      </c>
      <c r="E43" s="948">
        <f>136+152</f>
        <v>288</v>
      </c>
      <c r="F43" s="1251"/>
      <c r="G43" s="1252"/>
      <c r="H43" s="1253"/>
      <c r="I43" s="1245"/>
      <c r="J43" s="1246"/>
      <c r="K43" s="1246"/>
      <c r="L43" s="1246"/>
      <c r="M43" s="1246"/>
      <c r="N43" s="1246"/>
      <c r="O43" s="1247"/>
    </row>
    <row r="44" spans="1:15" ht="30" customHeight="1">
      <c r="A44" s="1237"/>
      <c r="B44" s="950" t="s">
        <v>2870</v>
      </c>
      <c r="C44" s="948">
        <v>387</v>
      </c>
      <c r="D44" s="948">
        <f>101+115</f>
        <v>216</v>
      </c>
      <c r="E44" s="948">
        <v>216</v>
      </c>
      <c r="F44" s="1254"/>
      <c r="G44" s="1255"/>
      <c r="H44" s="1256"/>
      <c r="I44" s="1245"/>
      <c r="J44" s="1246"/>
      <c r="K44" s="1246"/>
      <c r="L44" s="1246"/>
      <c r="M44" s="1246"/>
      <c r="N44" s="1246"/>
      <c r="O44" s="1247"/>
    </row>
    <row r="45" spans="1:15" ht="30" customHeight="1">
      <c r="A45" s="1236" t="s">
        <v>2871</v>
      </c>
      <c r="B45" s="950" t="s">
        <v>2869</v>
      </c>
      <c r="C45" s="948">
        <v>129</v>
      </c>
      <c r="D45" s="948">
        <v>129</v>
      </c>
      <c r="E45" s="948">
        <v>48</v>
      </c>
      <c r="F45" s="1251"/>
      <c r="G45" s="1252"/>
      <c r="H45" s="1253"/>
      <c r="I45" s="1245"/>
      <c r="J45" s="1246"/>
      <c r="K45" s="1246"/>
      <c r="L45" s="1246"/>
      <c r="M45" s="1246"/>
      <c r="N45" s="1246"/>
      <c r="O45" s="1247"/>
    </row>
    <row r="46" spans="1:15" ht="30" customHeight="1">
      <c r="A46" s="1237"/>
      <c r="B46" s="950" t="s">
        <v>2870</v>
      </c>
      <c r="C46" s="948">
        <v>129</v>
      </c>
      <c r="D46" s="948">
        <v>100</v>
      </c>
      <c r="E46" s="948">
        <v>26</v>
      </c>
      <c r="F46" s="1254"/>
      <c r="G46" s="1255"/>
      <c r="H46" s="1256"/>
      <c r="I46" s="1245"/>
      <c r="J46" s="1246"/>
      <c r="K46" s="1246"/>
      <c r="L46" s="1246"/>
      <c r="M46" s="1246"/>
      <c r="N46" s="1246"/>
      <c r="O46" s="1247"/>
    </row>
    <row r="47" spans="1:15" ht="30" customHeight="1">
      <c r="A47" s="1236" t="s">
        <v>2872</v>
      </c>
      <c r="B47" s="950" t="s">
        <v>2869</v>
      </c>
      <c r="C47" s="948">
        <v>16</v>
      </c>
      <c r="D47" s="948">
        <v>14</v>
      </c>
      <c r="E47" s="948">
        <v>10</v>
      </c>
      <c r="F47" s="1251"/>
      <c r="G47" s="1252"/>
      <c r="H47" s="1253"/>
      <c r="I47" s="1245"/>
      <c r="J47" s="1246"/>
      <c r="K47" s="1246"/>
      <c r="L47" s="1246"/>
      <c r="M47" s="1246"/>
      <c r="N47" s="1246"/>
      <c r="O47" s="1247"/>
    </row>
    <row r="48" spans="1:15" ht="30" customHeight="1">
      <c r="A48" s="1237"/>
      <c r="B48" s="950" t="s">
        <v>2870</v>
      </c>
      <c r="C48" s="948">
        <v>16</v>
      </c>
      <c r="D48" s="948">
        <v>14</v>
      </c>
      <c r="E48" s="948"/>
      <c r="F48" s="1254"/>
      <c r="G48" s="1255"/>
      <c r="H48" s="1256"/>
      <c r="I48" s="1248"/>
      <c r="J48" s="1249"/>
      <c r="K48" s="1249"/>
      <c r="L48" s="1249"/>
      <c r="M48" s="1249"/>
      <c r="N48" s="1249"/>
      <c r="O48" s="1250"/>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99" t="s">
        <v>0</v>
      </c>
      <c r="B1" s="1300"/>
      <c r="C1" s="1300"/>
      <c r="D1" s="1300"/>
      <c r="E1" s="1300"/>
      <c r="F1" s="1300"/>
      <c r="G1" s="1300"/>
      <c r="H1" s="1300"/>
      <c r="I1" s="1300"/>
      <c r="J1" s="1300"/>
      <c r="K1" s="1300"/>
      <c r="L1" s="1300"/>
      <c r="M1" s="1300"/>
      <c r="N1" s="1300"/>
      <c r="O1" s="1300"/>
      <c r="P1" s="1300"/>
      <c r="Q1" s="1300"/>
      <c r="R1" s="1301"/>
    </row>
    <row r="2" spans="1:20" ht="13.5" customHeight="1">
      <c r="A2" s="1274" t="s">
        <v>1</v>
      </c>
      <c r="C2" s="464"/>
      <c r="D2" s="464" t="s">
        <v>2</v>
      </c>
      <c r="E2" s="464"/>
      <c r="F2" s="464"/>
      <c r="G2" s="1277" t="s">
        <v>3</v>
      </c>
      <c r="H2" s="466"/>
      <c r="I2" s="501" t="s">
        <v>4</v>
      </c>
      <c r="J2" s="502"/>
      <c r="K2" s="466"/>
      <c r="L2" s="1302" t="s">
        <v>5</v>
      </c>
      <c r="M2" s="1302"/>
      <c r="N2" s="1303">
        <v>45747</v>
      </c>
      <c r="O2" s="1304"/>
      <c r="P2" s="1305"/>
      <c r="Q2" s="1279" t="s">
        <v>6</v>
      </c>
      <c r="R2" s="1281">
        <f ca="1">TODAY()</f>
        <v>46062</v>
      </c>
    </row>
    <row r="3" spans="1:20" ht="12.65" customHeight="1">
      <c r="A3" s="1275"/>
      <c r="C3" s="465"/>
      <c r="D3" s="465" t="s">
        <v>7</v>
      </c>
      <c r="E3" s="465"/>
      <c r="F3" s="465"/>
      <c r="G3" s="1278"/>
      <c r="I3" s="503" t="s">
        <v>8</v>
      </c>
      <c r="J3" s="504"/>
      <c r="K3" s="505"/>
      <c r="L3" s="1302" t="s">
        <v>5</v>
      </c>
      <c r="M3" s="1302"/>
      <c r="N3" s="1303">
        <v>45747</v>
      </c>
      <c r="O3" s="1304"/>
      <c r="P3" s="1305"/>
      <c r="Q3" s="1280"/>
      <c r="R3" s="128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76" t="s">
        <v>10</v>
      </c>
      <c r="B5" s="469" t="s">
        <v>11</v>
      </c>
      <c r="C5" s="1276" t="s">
        <v>12</v>
      </c>
      <c r="D5" s="1276" t="s">
        <v>13</v>
      </c>
      <c r="E5" s="1276"/>
      <c r="F5" s="1276" t="s">
        <v>14</v>
      </c>
      <c r="G5" s="1276"/>
      <c r="H5" s="1297" t="s">
        <v>1704</v>
      </c>
      <c r="I5" s="1298"/>
      <c r="J5" s="469" t="s">
        <v>16</v>
      </c>
      <c r="K5" s="1297" t="s">
        <v>1741</v>
      </c>
      <c r="L5" s="1298"/>
      <c r="M5" s="1298"/>
      <c r="N5" s="1298"/>
      <c r="O5" s="1276" t="s">
        <v>18</v>
      </c>
      <c r="P5" s="1276"/>
      <c r="Q5" s="1276" t="s">
        <v>19</v>
      </c>
      <c r="R5" s="1283"/>
    </row>
    <row r="6" spans="1:20" ht="21" customHeight="1" thickBot="1">
      <c r="A6" s="1276"/>
      <c r="B6" s="469"/>
      <c r="C6" s="127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76"/>
      <c r="R6" s="128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96"/>
      <c r="R7" s="129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93"/>
      <c r="R8" s="1294"/>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93"/>
      <c r="R9" s="1294"/>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88"/>
      <c r="R10" s="1289"/>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93"/>
      <c r="R11" s="1294"/>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93"/>
      <c r="R12" s="1294"/>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88"/>
      <c r="R13" s="1289"/>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95"/>
      <c r="R14" s="1285"/>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95"/>
      <c r="R15" s="1285"/>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91"/>
      <c r="R16" s="129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88"/>
      <c r="R17" s="1289"/>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84"/>
      <c r="R18" s="129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84" t="s">
        <v>1754</v>
      </c>
      <c r="R19" s="1285"/>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91"/>
      <c r="R20" s="129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86"/>
      <c r="R21" s="128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84"/>
      <c r="R22" s="1285"/>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84"/>
      <c r="R23" s="1285"/>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71"/>
      <c r="R24" s="127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86"/>
      <c r="R25" s="128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84"/>
      <c r="R26" s="1285"/>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69"/>
      <c r="R27" s="1270"/>
    </row>
    <row r="28" spans="1:19">
      <c r="A28" s="498" t="s">
        <v>31</v>
      </c>
      <c r="B28" s="479"/>
      <c r="C28" s="499"/>
      <c r="D28" s="479"/>
      <c r="E28" s="479"/>
      <c r="F28" s="479"/>
      <c r="G28" s="479"/>
      <c r="H28" s="479"/>
      <c r="I28" s="479"/>
      <c r="J28" s="479"/>
      <c r="K28" s="479"/>
      <c r="L28" s="526" t="s">
        <v>1718</v>
      </c>
      <c r="M28" s="479"/>
      <c r="N28" s="479"/>
      <c r="O28" s="479"/>
      <c r="P28" s="479"/>
      <c r="Q28" s="1271"/>
      <c r="R28" s="1272"/>
    </row>
    <row r="29" spans="1:19">
      <c r="Q29" s="1273"/>
      <c r="R29" s="1273"/>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35" t="s">
        <v>1789</v>
      </c>
      <c r="D1" s="1335"/>
      <c r="E1" s="1335"/>
      <c r="F1" s="1335"/>
      <c r="G1" s="1335"/>
      <c r="H1" s="1336"/>
      <c r="W1" s="674"/>
      <c r="X1" s="674"/>
      <c r="Y1" s="674"/>
      <c r="Z1" s="675" t="s">
        <v>1790</v>
      </c>
      <c r="AA1" s="675" t="s">
        <v>1791</v>
      </c>
    </row>
    <row r="2" spans="1:27" s="676" customFormat="1">
      <c r="B2" s="677" t="s">
        <v>1792</v>
      </c>
      <c r="C2" s="1337" t="s">
        <v>1793</v>
      </c>
      <c r="D2" s="1337"/>
      <c r="E2" s="1337"/>
      <c r="F2" s="1337"/>
      <c r="G2" s="1337"/>
      <c r="H2" s="1338"/>
      <c r="W2" s="674"/>
      <c r="X2" s="674"/>
      <c r="Y2" s="674"/>
      <c r="Z2" s="675" t="s">
        <v>1794</v>
      </c>
      <c r="AA2" s="675" t="s">
        <v>1795</v>
      </c>
    </row>
    <row r="3" spans="1:27" s="672" customFormat="1">
      <c r="B3" s="677" t="s">
        <v>1796</v>
      </c>
      <c r="C3" s="1337" t="s">
        <v>1768</v>
      </c>
      <c r="D3" s="1337"/>
      <c r="E3" s="1337"/>
      <c r="F3" s="1337"/>
      <c r="G3" s="1337"/>
      <c r="H3" s="1338"/>
      <c r="W3" s="674"/>
      <c r="X3" s="674"/>
      <c r="Y3" s="674"/>
      <c r="Z3" s="675"/>
      <c r="AA3" s="675" t="s">
        <v>1794</v>
      </c>
    </row>
    <row r="4" spans="1:27">
      <c r="A4" s="672"/>
      <c r="B4" s="677" t="s">
        <v>1797</v>
      </c>
      <c r="C4" s="1339" t="s">
        <v>1798</v>
      </c>
      <c r="D4" s="1340"/>
      <c r="E4" s="1340"/>
      <c r="F4" s="1340"/>
      <c r="G4" s="1340"/>
      <c r="H4" s="1341"/>
      <c r="W4" s="679"/>
      <c r="X4" s="679"/>
      <c r="Y4" s="679"/>
      <c r="Z4" s="679"/>
      <c r="AA4" s="679"/>
    </row>
    <row r="5" spans="1:27" ht="12" thickBot="1">
      <c r="A5" s="672"/>
      <c r="B5" s="680" t="s">
        <v>1799</v>
      </c>
      <c r="C5" s="1342" t="s">
        <v>1800</v>
      </c>
      <c r="D5" s="1343"/>
      <c r="E5" s="1343"/>
      <c r="F5" s="1343"/>
      <c r="G5" s="1343"/>
      <c r="H5" s="1344"/>
      <c r="W5" s="679"/>
      <c r="X5" s="679"/>
      <c r="Y5" s="679"/>
      <c r="Z5" s="679"/>
      <c r="AA5" s="679"/>
    </row>
    <row r="6" spans="1:27" ht="12" thickBot="1">
      <c r="B6" s="681"/>
      <c r="C6" s="682"/>
      <c r="D6" s="682"/>
      <c r="E6" s="682"/>
      <c r="F6" s="682"/>
      <c r="G6" s="682"/>
      <c r="H6" s="682"/>
      <c r="I6" s="682"/>
      <c r="J6" s="682"/>
      <c r="K6" s="682"/>
      <c r="L6" s="682"/>
    </row>
    <row r="7" spans="1:27" ht="25" customHeight="1" thickBot="1">
      <c r="B7" s="1332" t="s">
        <v>1801</v>
      </c>
      <c r="C7" s="1333"/>
      <c r="D7" s="1333"/>
      <c r="E7" s="1333"/>
      <c r="F7" s="1333"/>
      <c r="G7" s="1334"/>
      <c r="H7" s="1332" t="s">
        <v>1802</v>
      </c>
      <c r="I7" s="1333"/>
      <c r="J7" s="1333"/>
      <c r="K7" s="1333"/>
      <c r="L7" s="1333"/>
      <c r="M7" s="1334"/>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11" t="s">
        <v>2395</v>
      </c>
      <c r="C9" s="1315" t="s">
        <v>1814</v>
      </c>
      <c r="D9" s="687" t="s">
        <v>1815</v>
      </c>
      <c r="E9" s="1315"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311"/>
      <c r="C10" s="1315"/>
      <c r="D10" s="687" t="s">
        <v>1818</v>
      </c>
      <c r="E10" s="1315"/>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3192</v>
      </c>
    </row>
    <row r="11" spans="1:27" ht="20" customHeight="1">
      <c r="B11" s="1311"/>
      <c r="C11" s="1315"/>
      <c r="D11" s="687" t="s">
        <v>1820</v>
      </c>
      <c r="E11" s="1315"/>
      <c r="F11" s="1329" t="s">
        <v>1821</v>
      </c>
      <c r="G11" s="1331">
        <v>2.1800000000000002</v>
      </c>
      <c r="H11" s="1325">
        <v>2.1800000000000002</v>
      </c>
      <c r="I11" s="1325">
        <f t="shared" si="0"/>
        <v>0</v>
      </c>
      <c r="J11" s="1325">
        <v>2.1800000000000002</v>
      </c>
      <c r="K11" s="1325">
        <v>2.1800000000000002</v>
      </c>
      <c r="L11" s="1325">
        <f t="shared" si="1"/>
        <v>0</v>
      </c>
      <c r="M11" s="1327" t="s">
        <v>2390</v>
      </c>
      <c r="N11" s="1328"/>
      <c r="O11" s="1328"/>
      <c r="P11" s="1328"/>
      <c r="Q11" s="1328"/>
      <c r="R11" s="1328"/>
      <c r="S11" s="1328"/>
      <c r="T11" s="1328"/>
      <c r="U11" s="1328"/>
      <c r="V11" s="1328"/>
      <c r="W11" s="1328"/>
    </row>
    <row r="12" spans="1:27" ht="20" customHeight="1">
      <c r="B12" s="1311"/>
      <c r="C12" s="1315"/>
      <c r="D12" s="687" t="s">
        <v>1822</v>
      </c>
      <c r="E12" s="1315"/>
      <c r="F12" s="1330"/>
      <c r="G12" s="1331"/>
      <c r="H12" s="1326"/>
      <c r="I12" s="1326">
        <f t="shared" si="0"/>
        <v>0</v>
      </c>
      <c r="J12" s="1326"/>
      <c r="K12" s="1326"/>
      <c r="L12" s="1326">
        <f t="shared" si="1"/>
        <v>0</v>
      </c>
      <c r="M12" s="1327"/>
    </row>
    <row r="13" spans="1:27" ht="25.5" customHeight="1">
      <c r="B13" s="1311" t="s">
        <v>2400</v>
      </c>
      <c r="C13" s="1315" t="s">
        <v>1823</v>
      </c>
      <c r="D13" s="687" t="s">
        <v>1824</v>
      </c>
      <c r="E13" s="1315" t="s">
        <v>1825</v>
      </c>
      <c r="F13" s="1317" t="s">
        <v>1826</v>
      </c>
      <c r="G13" s="1319">
        <v>47.25</v>
      </c>
      <c r="H13" s="1319">
        <v>46.473999999999997</v>
      </c>
      <c r="I13" s="1319">
        <f t="shared" si="0"/>
        <v>0.77600000000000335</v>
      </c>
      <c r="J13" s="1319">
        <v>45.892000000000003</v>
      </c>
      <c r="K13" s="1319">
        <f>13.05+32.842</f>
        <v>45.891999999999996</v>
      </c>
      <c r="L13" s="1319">
        <f t="shared" si="1"/>
        <v>0</v>
      </c>
      <c r="M13" s="1321"/>
    </row>
    <row r="14" spans="1:27" ht="20" customHeight="1">
      <c r="B14" s="1311"/>
      <c r="C14" s="1315"/>
      <c r="D14" s="687" t="s">
        <v>1827</v>
      </c>
      <c r="E14" s="1315"/>
      <c r="F14" s="1317"/>
      <c r="G14" s="1319"/>
      <c r="H14" s="1319"/>
      <c r="I14" s="1319">
        <f t="shared" si="0"/>
        <v>0</v>
      </c>
      <c r="J14" s="1319"/>
      <c r="K14" s="1319"/>
      <c r="L14" s="1319">
        <f t="shared" si="1"/>
        <v>0</v>
      </c>
      <c r="M14" s="1322"/>
    </row>
    <row r="15" spans="1:27" ht="20" customHeight="1">
      <c r="B15" s="1311"/>
      <c r="C15" s="1315"/>
      <c r="D15" s="687" t="s">
        <v>1828</v>
      </c>
      <c r="E15" s="1315"/>
      <c r="F15" s="1317"/>
      <c r="G15" s="1319"/>
      <c r="H15" s="1319"/>
      <c r="I15" s="1319">
        <f t="shared" si="0"/>
        <v>0</v>
      </c>
      <c r="J15" s="1319"/>
      <c r="K15" s="1319"/>
      <c r="L15" s="1319">
        <f t="shared" si="1"/>
        <v>0</v>
      </c>
      <c r="M15" s="1322"/>
    </row>
    <row r="16" spans="1:27" ht="48.5" customHeight="1">
      <c r="B16" s="1311"/>
      <c r="C16" s="1315"/>
      <c r="D16" s="687" t="s">
        <v>1829</v>
      </c>
      <c r="E16" s="1315"/>
      <c r="F16" s="1317"/>
      <c r="G16" s="1319"/>
      <c r="H16" s="1319"/>
      <c r="I16" s="1319"/>
      <c r="J16" s="1319"/>
      <c r="K16" s="1319"/>
      <c r="L16" s="1319">
        <f t="shared" si="1"/>
        <v>0</v>
      </c>
      <c r="M16" s="1324"/>
      <c r="N16" s="798"/>
    </row>
    <row r="17" spans="2:13" ht="20" customHeight="1">
      <c r="B17" s="1311" t="s">
        <v>2400</v>
      </c>
      <c r="C17" s="1313" t="s">
        <v>1830</v>
      </c>
      <c r="D17" s="694" t="s">
        <v>1831</v>
      </c>
      <c r="E17" s="1315" t="s">
        <v>1825</v>
      </c>
      <c r="F17" s="1317" t="s">
        <v>1832</v>
      </c>
      <c r="G17" s="1319">
        <v>47.805</v>
      </c>
      <c r="H17" s="1308">
        <f>34.985+1.456+2.013+2.516</f>
        <v>40.97</v>
      </c>
      <c r="I17" s="1308">
        <f t="shared" si="0"/>
        <v>6.8350000000000009</v>
      </c>
      <c r="J17" s="1308">
        <v>47.81</v>
      </c>
      <c r="K17" s="1308">
        <v>23.518999999999998</v>
      </c>
      <c r="L17" s="1308">
        <f t="shared" si="1"/>
        <v>24.291000000000004</v>
      </c>
      <c r="M17" s="1321"/>
    </row>
    <row r="18" spans="2:13" ht="20" customHeight="1">
      <c r="B18" s="1311"/>
      <c r="C18" s="1313"/>
      <c r="D18" s="687" t="s">
        <v>1833</v>
      </c>
      <c r="E18" s="1315"/>
      <c r="F18" s="1317"/>
      <c r="G18" s="1319"/>
      <c r="H18" s="1309"/>
      <c r="I18" s="1309">
        <f t="shared" si="0"/>
        <v>0</v>
      </c>
      <c r="J18" s="1309"/>
      <c r="K18" s="1309"/>
      <c r="L18" s="1309">
        <f t="shared" si="1"/>
        <v>0</v>
      </c>
      <c r="M18" s="1322"/>
    </row>
    <row r="19" spans="2:13" ht="20" customHeight="1">
      <c r="B19" s="1311"/>
      <c r="C19" s="1313"/>
      <c r="D19" s="687" t="s">
        <v>1834</v>
      </c>
      <c r="E19" s="1315"/>
      <c r="F19" s="1317"/>
      <c r="G19" s="1319"/>
      <c r="H19" s="1309"/>
      <c r="I19" s="1309">
        <f t="shared" si="0"/>
        <v>0</v>
      </c>
      <c r="J19" s="1309"/>
      <c r="K19" s="1309"/>
      <c r="L19" s="1309">
        <f t="shared" si="1"/>
        <v>0</v>
      </c>
      <c r="M19" s="1322"/>
    </row>
    <row r="20" spans="2:13" ht="20" customHeight="1" thickBot="1">
      <c r="B20" s="1312"/>
      <c r="C20" s="1314"/>
      <c r="D20" s="695"/>
      <c r="E20" s="1316"/>
      <c r="F20" s="1318"/>
      <c r="G20" s="1320"/>
      <c r="H20" s="1310"/>
      <c r="I20" s="1310">
        <f t="shared" si="0"/>
        <v>0</v>
      </c>
      <c r="J20" s="1310"/>
      <c r="K20" s="1310"/>
      <c r="L20" s="1310">
        <f t="shared" si="1"/>
        <v>0</v>
      </c>
      <c r="M20" s="1323"/>
    </row>
    <row r="21" spans="2:13" ht="17.649999999999999" customHeight="1" thickBot="1">
      <c r="B21" s="1306" t="s">
        <v>1835</v>
      </c>
      <c r="C21" s="1307"/>
      <c r="D21" s="1307"/>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345" t="s">
        <v>2759</v>
      </c>
      <c r="H26" s="1345"/>
      <c r="I26" s="1345"/>
      <c r="J26" s="1345"/>
      <c r="K26" s="1345"/>
      <c r="L26" s="1345"/>
      <c r="M26" s="1345"/>
    </row>
    <row r="27" spans="2:13" ht="14.5">
      <c r="G27" s="1345" t="s">
        <v>1786</v>
      </c>
      <c r="H27" s="1345" t="s">
        <v>1433</v>
      </c>
      <c r="I27" s="1345" t="s">
        <v>1433</v>
      </c>
      <c r="J27" s="880" t="s">
        <v>1439</v>
      </c>
      <c r="K27" s="880" t="s">
        <v>2699</v>
      </c>
      <c r="L27" s="1346" t="s">
        <v>1004</v>
      </c>
      <c r="M27" s="1347" t="s">
        <v>19</v>
      </c>
    </row>
    <row r="28" spans="2:13" ht="14.5">
      <c r="G28" s="1345"/>
      <c r="H28" s="1345"/>
      <c r="I28" s="1345"/>
      <c r="J28" s="880" t="s">
        <v>615</v>
      </c>
      <c r="K28" s="880" t="s">
        <v>570</v>
      </c>
      <c r="L28" s="1346"/>
      <c r="M28" s="1347"/>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3149</v>
      </c>
    </row>
    <row r="43" spans="7:13" ht="14.5">
      <c r="G43" s="1345" t="s">
        <v>994</v>
      </c>
      <c r="H43" s="1345"/>
      <c r="I43" s="1345"/>
      <c r="J43" s="885">
        <f>SUM(J29:J42)</f>
        <v>127.55500000000002</v>
      </c>
      <c r="K43" s="879"/>
      <c r="L43" s="879"/>
      <c r="M43" s="886"/>
    </row>
    <row r="45" spans="7:13" ht="14.5">
      <c r="G45" s="1345" t="s">
        <v>2762</v>
      </c>
      <c r="H45" s="1345"/>
      <c r="I45" s="1345"/>
      <c r="J45" s="1345"/>
      <c r="K45" s="1345"/>
      <c r="L45" s="1345"/>
      <c r="M45" s="1345"/>
    </row>
    <row r="46" spans="7:13" ht="14.5">
      <c r="G46" s="1345" t="s">
        <v>1786</v>
      </c>
      <c r="H46" s="1345" t="s">
        <v>1433</v>
      </c>
      <c r="I46" s="1345" t="s">
        <v>1433</v>
      </c>
      <c r="J46" s="880" t="s">
        <v>1439</v>
      </c>
      <c r="K46" s="880" t="s">
        <v>2699</v>
      </c>
      <c r="L46" s="1346" t="s">
        <v>1004</v>
      </c>
      <c r="M46" s="1347" t="s">
        <v>19</v>
      </c>
    </row>
    <row r="47" spans="7:13" ht="14.5">
      <c r="G47" s="1345"/>
      <c r="H47" s="1345"/>
      <c r="I47" s="1345"/>
      <c r="J47" s="880" t="s">
        <v>615</v>
      </c>
      <c r="K47" s="880" t="s">
        <v>570</v>
      </c>
      <c r="L47" s="1346"/>
      <c r="M47" s="1347"/>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3169</v>
      </c>
      <c r="I51" s="881" t="s">
        <v>2395</v>
      </c>
      <c r="J51" s="884">
        <v>5.4630000000000001</v>
      </c>
      <c r="K51" s="969">
        <v>45985</v>
      </c>
      <c r="L51" s="969">
        <v>45994</v>
      </c>
      <c r="M51" s="883"/>
    </row>
    <row r="52" spans="7:13" ht="14.5">
      <c r="G52" s="881">
        <f>G51+1</f>
        <v>5</v>
      </c>
      <c r="H52" s="881" t="s">
        <v>3191</v>
      </c>
      <c r="I52" s="881" t="s">
        <v>2395</v>
      </c>
      <c r="J52" s="884">
        <v>3.597</v>
      </c>
      <c r="K52" s="969">
        <v>45994</v>
      </c>
      <c r="L52" s="969">
        <v>45994</v>
      </c>
      <c r="M52" s="883"/>
    </row>
    <row r="53" spans="7:13" ht="14.5">
      <c r="G53" s="1345" t="s">
        <v>994</v>
      </c>
      <c r="H53" s="1345"/>
      <c r="I53" s="1345"/>
      <c r="J53" s="885">
        <f>SUM(J48:J52)</f>
        <v>19.635000000000002</v>
      </c>
      <c r="K53" s="879"/>
      <c r="L53" s="879"/>
      <c r="M53" s="886"/>
    </row>
    <row r="55" spans="7:13" ht="14.5">
      <c r="G55" s="1345" t="s">
        <v>2763</v>
      </c>
      <c r="H55" s="1345"/>
      <c r="I55" s="1345"/>
      <c r="J55" s="1345"/>
      <c r="K55" s="1345"/>
      <c r="L55" s="1345"/>
      <c r="M55" s="1345"/>
    </row>
    <row r="56" spans="7:13" ht="14.5">
      <c r="G56" s="1345" t="s">
        <v>1786</v>
      </c>
      <c r="H56" s="1345" t="s">
        <v>1433</v>
      </c>
      <c r="I56" s="1345" t="s">
        <v>1433</v>
      </c>
      <c r="J56" s="880" t="s">
        <v>1439</v>
      </c>
      <c r="K56" s="880" t="s">
        <v>2699</v>
      </c>
      <c r="L56" s="1346" t="s">
        <v>1004</v>
      </c>
      <c r="M56" s="1347" t="s">
        <v>19</v>
      </c>
    </row>
    <row r="57" spans="7:13" ht="14.5">
      <c r="G57" s="1345"/>
      <c r="H57" s="1345"/>
      <c r="I57" s="1345"/>
      <c r="J57" s="880" t="s">
        <v>615</v>
      </c>
      <c r="K57" s="880" t="s">
        <v>570</v>
      </c>
      <c r="L57" s="1346"/>
      <c r="M57" s="1347"/>
    </row>
    <row r="58" spans="7:13" ht="50" customHeight="1">
      <c r="G58" s="889">
        <v>1</v>
      </c>
      <c r="H58" s="889" t="s">
        <v>2764</v>
      </c>
      <c r="I58" s="889" t="s">
        <v>2727</v>
      </c>
      <c r="J58" s="890">
        <v>2.1800000000000002</v>
      </c>
      <c r="K58" s="893" t="s">
        <v>2765</v>
      </c>
      <c r="L58" s="891">
        <v>45930</v>
      </c>
      <c r="M58" s="892"/>
    </row>
    <row r="59" spans="7:13" ht="14.5">
      <c r="G59" s="1345" t="s">
        <v>994</v>
      </c>
      <c r="H59" s="1345"/>
      <c r="I59" s="1345"/>
      <c r="J59" s="885">
        <f>SUM(J58:J58)</f>
        <v>2.1800000000000002</v>
      </c>
      <c r="K59" s="879"/>
      <c r="L59" s="879"/>
      <c r="M59" s="886"/>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50" t="s">
        <v>2712</v>
      </c>
      <c r="E2" s="1350"/>
      <c r="F2" s="1350"/>
      <c r="G2" s="1350"/>
      <c r="H2" s="1350"/>
      <c r="I2" s="1350"/>
    </row>
    <row r="3" spans="4:10">
      <c r="D3" s="9" t="s">
        <v>2426</v>
      </c>
      <c r="E3" s="9" t="s">
        <v>2732</v>
      </c>
      <c r="F3" s="9" t="s">
        <v>3171</v>
      </c>
      <c r="G3" s="9" t="s">
        <v>631</v>
      </c>
      <c r="H3" s="9" t="s">
        <v>2699</v>
      </c>
      <c r="I3" s="9" t="s">
        <v>629</v>
      </c>
    </row>
    <row r="4" spans="4:10">
      <c r="D4" s="13" t="s">
        <v>3170</v>
      </c>
      <c r="E4" s="13" t="s">
        <v>2395</v>
      </c>
      <c r="F4" s="13">
        <v>46.92</v>
      </c>
      <c r="G4" s="13">
        <v>46.44</v>
      </c>
      <c r="H4" s="13">
        <v>46.44</v>
      </c>
      <c r="I4" s="13">
        <v>46.44</v>
      </c>
    </row>
    <row r="5" spans="4:10">
      <c r="D5" s="13" t="s">
        <v>3170</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48" t="s">
        <v>994</v>
      </c>
      <c r="E8" s="1349"/>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119" activePane="bottomLeft" state="frozen"/>
      <selection activeCell="P124" sqref="P124"/>
      <selection pane="bottomLeft" activeCell="P124" sqref="P124"/>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69</v>
      </c>
      <c r="M4" s="990">
        <f>COUNTIF($M$8:$M$256,"C")</f>
        <v>58</v>
      </c>
      <c r="N4" s="990">
        <f>COUNTIF($N$8:$N$256,"C")</f>
        <v>46</v>
      </c>
      <c r="O4" s="990">
        <f>COUNTIF($O$8:$O$256,"C")</f>
        <v>13</v>
      </c>
      <c r="P4" s="990">
        <f>COUNTIF($P$8:$P$256,"C")</f>
        <v>0</v>
      </c>
    </row>
    <row r="5" spans="1:18" ht="25.5" customHeight="1">
      <c r="J5" s="988" t="s">
        <v>22</v>
      </c>
      <c r="K5" s="989"/>
      <c r="L5" s="990"/>
      <c r="M5" s="990">
        <f>COUNTIF($M$8:$M$256,"WIP")</f>
        <v>6</v>
      </c>
      <c r="N5" s="990">
        <f>COUNTIF($N$8:$N$256,"WIP")</f>
        <v>0</v>
      </c>
      <c r="O5" s="990">
        <f>COUNTIF($O$8:$O$256,"WIP")</f>
        <v>3</v>
      </c>
      <c r="P5" s="990">
        <f>COUNTIF($P$8:$P$256,"WIP")</f>
        <v>0</v>
      </c>
    </row>
    <row r="6" spans="1:18" s="984" customFormat="1" ht="46.75" customHeight="1">
      <c r="A6" s="1352" t="s">
        <v>1786</v>
      </c>
      <c r="B6" s="1353" t="s">
        <v>2926</v>
      </c>
      <c r="C6" s="1353" t="s">
        <v>1405</v>
      </c>
      <c r="D6" s="1352" t="s">
        <v>1927</v>
      </c>
      <c r="E6" s="1352" t="s">
        <v>1000</v>
      </c>
      <c r="F6" s="1352"/>
      <c r="G6" s="1352"/>
      <c r="H6" s="1352"/>
      <c r="I6" s="1351" t="s">
        <v>2927</v>
      </c>
      <c r="J6" s="1351" t="s">
        <v>2928</v>
      </c>
      <c r="K6" s="1351" t="s">
        <v>1926</v>
      </c>
      <c r="L6" s="1351" t="s">
        <v>1658</v>
      </c>
      <c r="M6" s="1351" t="s">
        <v>28</v>
      </c>
      <c r="N6" s="1351" t="s">
        <v>609</v>
      </c>
      <c r="O6" s="1351" t="s">
        <v>610</v>
      </c>
      <c r="P6" s="1351" t="s">
        <v>1254</v>
      </c>
      <c r="Q6" s="1351" t="s">
        <v>614</v>
      </c>
      <c r="R6" s="1351" t="s">
        <v>19</v>
      </c>
    </row>
    <row r="7" spans="1:18" s="984" customFormat="1" ht="43.25" customHeight="1">
      <c r="A7" s="1352"/>
      <c r="B7" s="1353"/>
      <c r="C7" s="1353"/>
      <c r="D7" s="1352"/>
      <c r="E7" s="992" t="s">
        <v>1934</v>
      </c>
      <c r="F7" s="992" t="s">
        <v>1935</v>
      </c>
      <c r="G7" s="992" t="s">
        <v>1936</v>
      </c>
      <c r="H7" s="992" t="s">
        <v>1937</v>
      </c>
      <c r="I7" s="1351"/>
      <c r="J7" s="1351"/>
      <c r="K7" s="1351"/>
      <c r="L7" s="1351"/>
      <c r="M7" s="1351"/>
      <c r="N7" s="1351"/>
      <c r="O7" s="1351"/>
      <c r="P7" s="1351"/>
      <c r="Q7" s="1351"/>
      <c r="R7" s="1351"/>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t="s">
        <v>1767</v>
      </c>
      <c r="J28" s="1000"/>
      <c r="K28" s="996">
        <f t="shared" si="0"/>
        <v>284.88299999999998</v>
      </c>
      <c r="L28" s="996" t="s">
        <v>2970</v>
      </c>
      <c r="M28" s="996" t="s">
        <v>1009</v>
      </c>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54"/>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54"/>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54"/>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54"/>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54"/>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54"/>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54"/>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1009</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54"/>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54"/>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54"/>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t="s">
        <v>1009</v>
      </c>
      <c r="O44" s="996"/>
      <c r="P44" s="996"/>
      <c r="Q44" s="1354"/>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54"/>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54"/>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t="s">
        <v>1009</v>
      </c>
      <c r="O48" s="996" t="s">
        <v>22</v>
      </c>
      <c r="P48" s="996"/>
      <c r="Q48" s="1354"/>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54"/>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t="s">
        <v>1009</v>
      </c>
      <c r="P50" s="996"/>
      <c r="Q50" s="1354"/>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54"/>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t="s">
        <v>1767</v>
      </c>
      <c r="J54" s="1000"/>
      <c r="K54" s="1069">
        <f>J53</f>
        <v>485.93</v>
      </c>
      <c r="L54" s="1069" t="s">
        <v>2970</v>
      </c>
      <c r="M54" s="1069" t="s">
        <v>22</v>
      </c>
      <c r="N54" s="1069"/>
      <c r="O54" s="1069"/>
      <c r="P54" s="1069"/>
      <c r="Q54" s="1127"/>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55"/>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56"/>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56"/>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56"/>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56"/>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56"/>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t="s">
        <v>22</v>
      </c>
      <c r="P66" s="1069"/>
      <c r="Q66" s="1356"/>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56"/>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56"/>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56"/>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56"/>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56"/>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56"/>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56"/>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56"/>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56"/>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56"/>
      <c r="R79" s="1070"/>
    </row>
    <row r="80" spans="1:18" s="1037" customFormat="1" ht="30" customHeight="1">
      <c r="A80" s="1042">
        <v>37</v>
      </c>
      <c r="B80" s="996" t="s">
        <v>1648</v>
      </c>
      <c r="C80" s="996" t="s">
        <v>76</v>
      </c>
      <c r="D80" s="996"/>
      <c r="E80" s="996">
        <v>0</v>
      </c>
      <c r="F80" s="996">
        <v>0</v>
      </c>
      <c r="G80" s="996">
        <v>0</v>
      </c>
      <c r="H80" s="996">
        <v>0</v>
      </c>
      <c r="I80" s="996" t="s">
        <v>2768</v>
      </c>
      <c r="J80" s="1000"/>
      <c r="K80" s="1069"/>
      <c r="L80" s="1069" t="s">
        <v>2970</v>
      </c>
      <c r="M80" s="1069" t="s">
        <v>22</v>
      </c>
      <c r="N80" s="1069"/>
      <c r="O80" s="1069"/>
      <c r="P80" s="1069"/>
      <c r="Q80" s="1356"/>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56"/>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56"/>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56"/>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56"/>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56"/>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56"/>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56"/>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56"/>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56"/>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56"/>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56"/>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56"/>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56"/>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56"/>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56"/>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56"/>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56"/>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56"/>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56"/>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1009</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54"/>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54"/>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54"/>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54"/>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54"/>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54"/>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54"/>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1009</v>
      </c>
      <c r="P114" s="996"/>
      <c r="Q114" s="1354"/>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54"/>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54"/>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54"/>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54"/>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t="s">
        <v>1009</v>
      </c>
      <c r="P120" s="996"/>
      <c r="Q120" s="1354"/>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54"/>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t="s">
        <v>1009</v>
      </c>
      <c r="P122" s="996"/>
      <c r="Q122" s="1354"/>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54"/>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t="s">
        <v>22</v>
      </c>
      <c r="P124" s="996"/>
      <c r="Q124" s="1354"/>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54"/>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54"/>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54"/>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t="s">
        <v>1009</v>
      </c>
      <c r="O128" s="996"/>
      <c r="P128" s="996"/>
      <c r="Q128" s="1354"/>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54"/>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54"/>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1009</v>
      </c>
      <c r="N132" s="996"/>
      <c r="O132" s="996"/>
      <c r="P132" s="996"/>
      <c r="Q132" s="1354"/>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54"/>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54"/>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54"/>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54"/>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54"/>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54"/>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54"/>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54"/>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54"/>
      <c r="R143" s="1071"/>
    </row>
    <row r="144" spans="1:18" s="1037" customFormat="1" ht="30" customHeight="1">
      <c r="A144" s="1042">
        <v>69</v>
      </c>
      <c r="B144" s="996" t="s">
        <v>3107</v>
      </c>
      <c r="C144" s="996" t="s">
        <v>1319</v>
      </c>
      <c r="D144" s="996" t="s">
        <v>1975</v>
      </c>
      <c r="E144" s="996">
        <v>2</v>
      </c>
      <c r="F144" s="996">
        <v>2</v>
      </c>
      <c r="G144" s="996">
        <v>2</v>
      </c>
      <c r="H144" s="996">
        <v>2</v>
      </c>
      <c r="I144" s="996" t="s">
        <v>897</v>
      </c>
      <c r="J144" s="1000"/>
      <c r="K144" s="996">
        <f>J141+J143</f>
        <v>819.90699999999993</v>
      </c>
      <c r="L144" s="996" t="s">
        <v>2970</v>
      </c>
      <c r="M144" s="996" t="s">
        <v>22</v>
      </c>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54"/>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54"/>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54"/>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54"/>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54"/>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54"/>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54"/>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54"/>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54"/>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54"/>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54"/>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54"/>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54"/>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54"/>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54"/>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54"/>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54"/>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54"/>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54"/>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54"/>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54"/>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54"/>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54"/>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54"/>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54"/>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54"/>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54"/>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54"/>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54"/>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54"/>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t="s">
        <v>1009</v>
      </c>
      <c r="O186" s="996"/>
      <c r="P186" s="996"/>
      <c r="Q186" s="1354"/>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54"/>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t="s">
        <v>1009</v>
      </c>
      <c r="O188" s="996"/>
      <c r="P188" s="996"/>
      <c r="Q188" s="1354"/>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54"/>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54"/>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54"/>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54"/>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54"/>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54"/>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54"/>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54"/>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1009</v>
      </c>
      <c r="N198" s="996"/>
      <c r="O198" s="996"/>
      <c r="P198" s="996"/>
      <c r="Q198" s="1354"/>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54"/>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54"/>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54"/>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54"/>
      <c r="R203" s="1071"/>
    </row>
    <row r="204" spans="1:18" s="1037" customFormat="1" ht="30" customHeight="1">
      <c r="A204" s="1042">
        <v>99</v>
      </c>
      <c r="B204" s="996" t="s">
        <v>564</v>
      </c>
      <c r="C204" s="996" t="s">
        <v>62</v>
      </c>
      <c r="D204" s="996"/>
      <c r="E204" s="996">
        <v>0</v>
      </c>
      <c r="F204" s="996">
        <v>0</v>
      </c>
      <c r="G204" s="996">
        <v>0</v>
      </c>
      <c r="H204" s="996">
        <v>0</v>
      </c>
      <c r="I204" s="996" t="s">
        <v>2768</v>
      </c>
      <c r="J204" s="1000"/>
      <c r="K204" s="996"/>
      <c r="L204" s="996" t="s">
        <v>2970</v>
      </c>
      <c r="M204" s="996" t="s">
        <v>1009</v>
      </c>
      <c r="N204" s="996"/>
      <c r="O204" s="996"/>
      <c r="P204" s="996"/>
      <c r="Q204" s="1354"/>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54"/>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54"/>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54"/>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54"/>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54"/>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54"/>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54"/>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54"/>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54"/>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54"/>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54"/>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54"/>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54"/>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54"/>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54"/>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54"/>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54"/>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54"/>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54"/>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54"/>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54"/>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54"/>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54"/>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54"/>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54"/>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54"/>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54"/>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54"/>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54"/>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54"/>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54"/>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54"/>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54"/>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54"/>
      <c r="R247" s="1071"/>
    </row>
    <row r="248" spans="1:18" s="1037" customFormat="1" ht="30" customHeight="1">
      <c r="A248" s="1042">
        <v>121</v>
      </c>
      <c r="B248" s="996" t="s">
        <v>2042</v>
      </c>
      <c r="C248" s="996" t="s">
        <v>53</v>
      </c>
      <c r="D248" s="996"/>
      <c r="E248" s="996">
        <v>0</v>
      </c>
      <c r="F248" s="996">
        <v>0</v>
      </c>
      <c r="G248" s="996">
        <v>0</v>
      </c>
      <c r="H248" s="996">
        <v>0</v>
      </c>
      <c r="I248" s="996" t="s">
        <v>897</v>
      </c>
      <c r="J248" s="1000"/>
      <c r="K248" s="996"/>
      <c r="L248" s="996" t="s">
        <v>2970</v>
      </c>
      <c r="M248" s="996" t="s">
        <v>22</v>
      </c>
      <c r="N248" s="996"/>
      <c r="O248" s="996"/>
      <c r="P248" s="996"/>
      <c r="Q248" s="1354"/>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54"/>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54"/>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54"/>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54"/>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54"/>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54"/>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54"/>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4"/>
    </row>
    <row r="261" spans="2:10">
      <c r="B261" s="1125"/>
    </row>
    <row r="263" spans="2:10">
      <c r="B263" s="1125"/>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1048576">
    <cfRule type="cellIs" dxfId="3575" priority="3" operator="equal">
      <formula>"WIP"</formula>
    </cfRule>
    <cfRule type="cellIs" dxfId="3574" priority="4" operator="equal">
      <formula>"C"</formula>
    </cfRule>
  </conditionalFormatting>
  <conditionalFormatting sqref="B1:B1048576">
    <cfRule type="duplicateValues" dxfId="3573" priority="1"/>
  </conditionalFormatting>
  <conditionalFormatting sqref="L1:L1048576">
    <cfRule type="cellIs" dxfId="3572"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220" t="s">
        <v>994</v>
      </c>
      <c r="I8" s="1220"/>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57" t="s">
        <v>994</v>
      </c>
      <c r="B116" s="1357"/>
      <c r="C116" s="1357"/>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66" t="s">
        <v>1920</v>
      </c>
      <c r="B3" s="1366"/>
      <c r="C3" s="1366"/>
      <c r="D3" s="1366"/>
      <c r="E3" s="1366"/>
      <c r="F3" s="1366"/>
      <c r="G3" s="1366"/>
      <c r="H3" s="1366"/>
      <c r="I3" s="906"/>
      <c r="J3" s="1366" t="s">
        <v>1921</v>
      </c>
      <c r="K3" s="1366"/>
      <c r="L3" s="1366"/>
      <c r="M3" s="1366"/>
      <c r="N3" s="1366"/>
      <c r="O3" s="1366"/>
      <c r="P3" s="1366"/>
      <c r="Q3" s="1366"/>
      <c r="R3" s="1366"/>
      <c r="S3" s="1366"/>
      <c r="T3" s="1366"/>
      <c r="U3" s="1366"/>
      <c r="V3" s="1366"/>
      <c r="W3" s="1366"/>
      <c r="X3" s="1366"/>
      <c r="Y3" s="1366"/>
      <c r="Z3" s="1366"/>
      <c r="AA3" s="1366"/>
    </row>
    <row r="4" spans="1:27" s="792" customFormat="1" ht="20" customHeight="1">
      <c r="A4" s="1362" t="s">
        <v>1922</v>
      </c>
      <c r="B4" s="1362" t="s">
        <v>1923</v>
      </c>
      <c r="C4" s="1362" t="s">
        <v>1924</v>
      </c>
      <c r="D4" s="1362" t="s">
        <v>1925</v>
      </c>
      <c r="E4" s="1362" t="s">
        <v>1926</v>
      </c>
      <c r="F4" s="1362" t="s">
        <v>1927</v>
      </c>
      <c r="G4" s="1362" t="s">
        <v>1928</v>
      </c>
      <c r="H4" s="1362"/>
      <c r="I4" s="906"/>
      <c r="J4" s="1362" t="s">
        <v>1922</v>
      </c>
      <c r="K4" s="1362" t="s">
        <v>1923</v>
      </c>
      <c r="L4" s="1362" t="s">
        <v>1924</v>
      </c>
      <c r="M4" s="1362" t="s">
        <v>1000</v>
      </c>
      <c r="N4" s="1362"/>
      <c r="O4" s="1362"/>
      <c r="P4" s="1362"/>
      <c r="Q4" s="1362" t="s">
        <v>1929</v>
      </c>
      <c r="R4" s="1362"/>
      <c r="S4" s="1362"/>
      <c r="T4" s="1362"/>
      <c r="U4" s="1363" t="s">
        <v>1925</v>
      </c>
      <c r="V4" s="1363" t="s">
        <v>1926</v>
      </c>
      <c r="W4" s="1367" t="s">
        <v>1930</v>
      </c>
      <c r="X4" s="1362" t="s">
        <v>1927</v>
      </c>
      <c r="Y4" s="1362" t="s">
        <v>1928</v>
      </c>
      <c r="Z4" s="1362"/>
      <c r="AA4" s="1362" t="s">
        <v>1931</v>
      </c>
    </row>
    <row r="5" spans="1:27" s="792" customFormat="1" ht="12" customHeight="1">
      <c r="A5" s="1362"/>
      <c r="B5" s="1362"/>
      <c r="C5" s="1362"/>
      <c r="D5" s="1362"/>
      <c r="E5" s="1362"/>
      <c r="F5" s="1362"/>
      <c r="G5" s="793" t="s">
        <v>1932</v>
      </c>
      <c r="H5" s="793" t="s">
        <v>1933</v>
      </c>
      <c r="I5" s="906"/>
      <c r="J5" s="1362"/>
      <c r="K5" s="1362"/>
      <c r="L5" s="1362"/>
      <c r="M5" s="791" t="s">
        <v>1934</v>
      </c>
      <c r="N5" s="791" t="s">
        <v>1935</v>
      </c>
      <c r="O5" s="791" t="s">
        <v>1936</v>
      </c>
      <c r="P5" s="791" t="s">
        <v>1937</v>
      </c>
      <c r="Q5" s="791" t="s">
        <v>1934</v>
      </c>
      <c r="R5" s="791" t="s">
        <v>1935</v>
      </c>
      <c r="S5" s="791" t="s">
        <v>1936</v>
      </c>
      <c r="T5" s="791" t="s">
        <v>1937</v>
      </c>
      <c r="U5" s="1363"/>
      <c r="V5" s="1363"/>
      <c r="W5" s="1367"/>
      <c r="X5" s="1362"/>
      <c r="Y5" s="793" t="s">
        <v>1932</v>
      </c>
      <c r="Z5" s="793" t="s">
        <v>1933</v>
      </c>
      <c r="AA5" s="1362"/>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64">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65">
        <v>416.65800000000002</v>
      </c>
      <c r="W256" s="759">
        <v>250.02099999999999</v>
      </c>
      <c r="X256" s="55" t="s">
        <v>2054</v>
      </c>
      <c r="Y256" s="760">
        <v>537906.36100000003</v>
      </c>
      <c r="Z256" s="760">
        <v>3560968.449</v>
      </c>
      <c r="AA256" s="761"/>
    </row>
    <row r="257" spans="1:27">
      <c r="A257" s="909"/>
      <c r="B257" s="55"/>
      <c r="C257" s="55"/>
      <c r="D257" s="55">
        <v>420.52499999999998</v>
      </c>
      <c r="E257" s="1364"/>
      <c r="F257" s="55"/>
      <c r="G257" s="761"/>
      <c r="H257" s="761"/>
      <c r="I257" s="906"/>
      <c r="J257" s="909"/>
      <c r="K257" s="55"/>
      <c r="L257" s="55"/>
      <c r="M257" s="909"/>
      <c r="N257" s="909"/>
      <c r="O257" s="909"/>
      <c r="P257" s="909"/>
      <c r="Q257" s="909"/>
      <c r="R257" s="909"/>
      <c r="S257" s="909"/>
      <c r="T257" s="909"/>
      <c r="U257" s="760">
        <v>416.65800000000002</v>
      </c>
      <c r="V257" s="1365"/>
      <c r="W257" s="759"/>
      <c r="X257" s="55"/>
      <c r="Y257" s="758"/>
      <c r="Z257" s="758"/>
      <c r="AA257" s="766" t="s">
        <v>2055</v>
      </c>
    </row>
    <row r="258" spans="1:27">
      <c r="A258" s="907">
        <f>A256+1</f>
        <v>127</v>
      </c>
      <c r="B258" s="55" t="s">
        <v>2056</v>
      </c>
      <c r="C258" s="55" t="s">
        <v>1402</v>
      </c>
      <c r="D258" s="55"/>
      <c r="E258" s="1364">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65">
        <v>389.27699999999999</v>
      </c>
      <c r="W258" s="759">
        <v>248.53</v>
      </c>
      <c r="X258" s="55" t="s">
        <v>2058</v>
      </c>
      <c r="Y258" s="760">
        <v>538071.47400000005</v>
      </c>
      <c r="Z258" s="760">
        <v>3560585.9029999999</v>
      </c>
      <c r="AA258" s="766"/>
    </row>
    <row r="259" spans="1:27">
      <c r="A259" s="909"/>
      <c r="B259" s="55"/>
      <c r="C259" s="55"/>
      <c r="D259" s="55">
        <v>394.27100000000002</v>
      </c>
      <c r="E259" s="1364"/>
      <c r="F259" s="55"/>
      <c r="G259" s="761"/>
      <c r="H259" s="761"/>
      <c r="I259" s="906"/>
      <c r="J259" s="909"/>
      <c r="K259" s="55"/>
      <c r="L259" s="55"/>
      <c r="M259" s="909"/>
      <c r="N259" s="909"/>
      <c r="O259" s="909"/>
      <c r="P259" s="909"/>
      <c r="Q259" s="909"/>
      <c r="R259" s="909"/>
      <c r="S259" s="909"/>
      <c r="T259" s="909"/>
      <c r="U259" s="760">
        <v>389.27699999999999</v>
      </c>
      <c r="V259" s="1365"/>
      <c r="W259" s="759"/>
      <c r="X259" s="55"/>
      <c r="Y259" s="758"/>
      <c r="Z259" s="758"/>
      <c r="AA259" s="766" t="s">
        <v>2059</v>
      </c>
    </row>
    <row r="260" spans="1:27">
      <c r="A260" s="907">
        <f>A258+1</f>
        <v>128</v>
      </c>
      <c r="B260" s="55" t="s">
        <v>2060</v>
      </c>
      <c r="C260" s="55" t="s">
        <v>1999</v>
      </c>
      <c r="D260" s="55"/>
      <c r="E260" s="1364">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65">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64"/>
      <c r="F261" s="55"/>
      <c r="G261" s="761"/>
      <c r="H261" s="761"/>
      <c r="I261" s="906"/>
      <c r="J261" s="909"/>
      <c r="K261" s="55"/>
      <c r="L261" s="55"/>
      <c r="M261" s="909"/>
      <c r="N261" s="909"/>
      <c r="O261" s="909"/>
      <c r="P261" s="909"/>
      <c r="Q261" s="909"/>
      <c r="R261" s="909"/>
      <c r="S261" s="909"/>
      <c r="T261" s="909"/>
      <c r="U261" s="760">
        <v>384.15100000000001</v>
      </c>
      <c r="V261" s="1365"/>
      <c r="W261" s="759"/>
      <c r="X261" s="55"/>
      <c r="Y261" s="758"/>
      <c r="Z261" s="758"/>
      <c r="AA261" s="766" t="s">
        <v>2063</v>
      </c>
    </row>
    <row r="262" spans="1:27">
      <c r="A262" s="907">
        <f>A260+1</f>
        <v>129</v>
      </c>
      <c r="B262" s="55" t="s">
        <v>702</v>
      </c>
      <c r="C262" s="55" t="s">
        <v>62</v>
      </c>
      <c r="D262" s="55"/>
      <c r="E262" s="1364"/>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65"/>
      <c r="W262" s="759">
        <v>247.77</v>
      </c>
      <c r="X262" s="55"/>
      <c r="Y262" s="760">
        <v>537931.255</v>
      </c>
      <c r="Z262" s="760">
        <v>3559868.8859999999</v>
      </c>
      <c r="AA262" s="766"/>
    </row>
    <row r="263" spans="1:27">
      <c r="A263" s="909"/>
      <c r="B263" s="55"/>
      <c r="C263" s="55"/>
      <c r="D263" s="55">
        <v>409.30599999999998</v>
      </c>
      <c r="E263" s="1364"/>
      <c r="F263" s="55"/>
      <c r="G263" s="761"/>
      <c r="H263" s="761"/>
      <c r="I263" s="906"/>
      <c r="J263" s="909"/>
      <c r="K263" s="55"/>
      <c r="L263" s="55"/>
      <c r="M263" s="909"/>
      <c r="N263" s="909"/>
      <c r="O263" s="909"/>
      <c r="P263" s="909"/>
      <c r="Q263" s="909"/>
      <c r="R263" s="909"/>
      <c r="S263" s="909"/>
      <c r="T263" s="909"/>
      <c r="U263" s="760">
        <v>409.3</v>
      </c>
      <c r="V263" s="1365"/>
      <c r="W263" s="759"/>
      <c r="X263" s="55"/>
      <c r="Y263" s="758"/>
      <c r="Z263" s="758"/>
      <c r="AA263" s="766" t="s">
        <v>2064</v>
      </c>
    </row>
    <row r="264" spans="1:27">
      <c r="A264" s="907">
        <f>A262+1</f>
        <v>130</v>
      </c>
      <c r="B264" s="55" t="s">
        <v>2065</v>
      </c>
      <c r="C264" s="55" t="s">
        <v>1277</v>
      </c>
      <c r="D264" s="55"/>
      <c r="E264" s="1364"/>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65"/>
      <c r="W264" s="759">
        <v>247.416</v>
      </c>
      <c r="X264" s="55" t="s">
        <v>2067</v>
      </c>
      <c r="Y264" s="760">
        <v>537724.41799999995</v>
      </c>
      <c r="Z264" s="760">
        <v>3559515.693</v>
      </c>
      <c r="AA264" s="766"/>
    </row>
    <row r="265" spans="1:27">
      <c r="A265" s="909"/>
      <c r="B265" s="55"/>
      <c r="C265" s="55"/>
      <c r="D265" s="55">
        <v>409.72</v>
      </c>
      <c r="E265" s="1364">
        <f>D265+D267+D269+D271+D273</f>
        <v>1906.1019999999999</v>
      </c>
      <c r="F265" s="55"/>
      <c r="G265" s="761"/>
      <c r="H265" s="761"/>
      <c r="I265" s="906"/>
      <c r="J265" s="909"/>
      <c r="K265" s="55"/>
      <c r="L265" s="55"/>
      <c r="M265" s="909"/>
      <c r="N265" s="909"/>
      <c r="O265" s="909"/>
      <c r="P265" s="909"/>
      <c r="Q265" s="909"/>
      <c r="R265" s="909"/>
      <c r="S265" s="909"/>
      <c r="T265" s="909"/>
      <c r="U265" s="760">
        <v>409.72</v>
      </c>
      <c r="V265" s="1365">
        <f>U265+U267+U269+U271+U273</f>
        <v>1906.1019999999999</v>
      </c>
      <c r="W265" s="759"/>
      <c r="X265" s="55"/>
      <c r="Y265" s="758"/>
      <c r="Z265" s="758"/>
      <c r="AA265" s="55" t="s">
        <v>2068</v>
      </c>
    </row>
    <row r="266" spans="1:27">
      <c r="A266" s="907">
        <f>A264+1</f>
        <v>131</v>
      </c>
      <c r="B266" s="55" t="s">
        <v>753</v>
      </c>
      <c r="C266" s="55" t="s">
        <v>62</v>
      </c>
      <c r="D266" s="55"/>
      <c r="E266" s="1364"/>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65"/>
      <c r="W266" s="759">
        <v>247.16399999999999</v>
      </c>
      <c r="X266" s="55"/>
      <c r="Y266" s="760">
        <v>537383.73499999999</v>
      </c>
      <c r="Z266" s="760">
        <v>3559288.085</v>
      </c>
      <c r="AA266" s="766"/>
    </row>
    <row r="267" spans="1:27">
      <c r="A267" s="909"/>
      <c r="B267" s="55"/>
      <c r="C267" s="55"/>
      <c r="D267" s="55">
        <v>406.73200000000003</v>
      </c>
      <c r="E267" s="1364"/>
      <c r="F267" s="55"/>
      <c r="G267" s="761"/>
      <c r="H267" s="761"/>
      <c r="I267" s="906"/>
      <c r="J267" s="909"/>
      <c r="K267" s="55"/>
      <c r="L267" s="55"/>
      <c r="M267" s="909"/>
      <c r="N267" s="909"/>
      <c r="O267" s="909"/>
      <c r="P267" s="909"/>
      <c r="Q267" s="909"/>
      <c r="R267" s="909"/>
      <c r="S267" s="909"/>
      <c r="T267" s="909"/>
      <c r="U267" s="760">
        <v>406.73200000000003</v>
      </c>
      <c r="V267" s="1365"/>
      <c r="W267" s="759"/>
      <c r="X267" s="55"/>
      <c r="Y267" s="758"/>
      <c r="Z267" s="758"/>
      <c r="AA267" s="766" t="s">
        <v>2069</v>
      </c>
    </row>
    <row r="268" spans="1:27">
      <c r="A268" s="907">
        <f>A266+1</f>
        <v>132</v>
      </c>
      <c r="B268" s="55" t="s">
        <v>761</v>
      </c>
      <c r="C268" s="55" t="s">
        <v>62</v>
      </c>
      <c r="D268" s="55"/>
      <c r="E268" s="1364"/>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65"/>
      <c r="W268" s="759">
        <v>246.60300000000001</v>
      </c>
      <c r="X268" s="55"/>
      <c r="Y268" s="760">
        <v>537045.53599999996</v>
      </c>
      <c r="Z268" s="760">
        <v>3559062.1379999998</v>
      </c>
      <c r="AA268" s="766"/>
    </row>
    <row r="269" spans="1:27">
      <c r="A269" s="909"/>
      <c r="B269" s="55"/>
      <c r="C269" s="55"/>
      <c r="D269" s="55">
        <v>389.91300000000001</v>
      </c>
      <c r="E269" s="1364"/>
      <c r="F269" s="55"/>
      <c r="G269" s="761"/>
      <c r="H269" s="761"/>
      <c r="I269" s="906"/>
      <c r="J269" s="909"/>
      <c r="K269" s="55"/>
      <c r="L269" s="55"/>
      <c r="M269" s="909"/>
      <c r="N269" s="909"/>
      <c r="O269" s="909"/>
      <c r="P269" s="909"/>
      <c r="Q269" s="909"/>
      <c r="R269" s="909"/>
      <c r="S269" s="909"/>
      <c r="T269" s="909"/>
      <c r="U269" s="760">
        <v>404.91300000000001</v>
      </c>
      <c r="V269" s="1365"/>
      <c r="W269" s="759"/>
      <c r="X269" s="55"/>
      <c r="Y269" s="758"/>
      <c r="Z269" s="758"/>
      <c r="AA269" s="766" t="s">
        <v>2070</v>
      </c>
    </row>
    <row r="270" spans="1:27">
      <c r="A270" s="907">
        <f>A268+1</f>
        <v>133</v>
      </c>
      <c r="B270" s="55" t="s">
        <v>735</v>
      </c>
      <c r="C270" s="55" t="s">
        <v>62</v>
      </c>
      <c r="D270" s="55"/>
      <c r="E270" s="1364"/>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65"/>
      <c r="W270" s="759">
        <v>246.5</v>
      </c>
      <c r="X270" s="55"/>
      <c r="Y270" s="760">
        <v>536708.84900000005</v>
      </c>
      <c r="Z270" s="760">
        <v>3558837.2009999999</v>
      </c>
      <c r="AA270" s="766"/>
    </row>
    <row r="271" spans="1:27">
      <c r="A271" s="909"/>
      <c r="B271" s="55"/>
      <c r="C271" s="55"/>
      <c r="D271" s="55">
        <v>325.56299999999999</v>
      </c>
      <c r="E271" s="1364"/>
      <c r="F271" s="55"/>
      <c r="G271" s="761"/>
      <c r="H271" s="761"/>
      <c r="I271" s="906"/>
      <c r="J271" s="909"/>
      <c r="K271" s="55"/>
      <c r="L271" s="55"/>
      <c r="M271" s="909"/>
      <c r="N271" s="909"/>
      <c r="O271" s="909"/>
      <c r="P271" s="909"/>
      <c r="Q271" s="909"/>
      <c r="R271" s="909"/>
      <c r="S271" s="909"/>
      <c r="T271" s="909"/>
      <c r="U271" s="760">
        <v>285.56299999999999</v>
      </c>
      <c r="V271" s="1365"/>
      <c r="W271" s="759"/>
      <c r="X271" s="55"/>
      <c r="Y271" s="758"/>
      <c r="Z271" s="758"/>
      <c r="AA271" s="766" t="s">
        <v>2071</v>
      </c>
    </row>
    <row r="272" spans="1:27">
      <c r="A272" s="907">
        <f>A270+1</f>
        <v>134</v>
      </c>
      <c r="B272" s="55" t="s">
        <v>746</v>
      </c>
      <c r="C272" s="55" t="s">
        <v>53</v>
      </c>
      <c r="D272" s="55"/>
      <c r="E272" s="1364"/>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65"/>
      <c r="W272" s="759">
        <v>247.63</v>
      </c>
      <c r="X272" s="55"/>
      <c r="Y272" s="760">
        <v>536471.402</v>
      </c>
      <c r="Z272" s="760">
        <v>3558678.5649999999</v>
      </c>
      <c r="AA272" s="766"/>
    </row>
    <row r="273" spans="1:27">
      <c r="A273" s="909"/>
      <c r="B273" s="55"/>
      <c r="C273" s="55"/>
      <c r="D273" s="55">
        <v>374.17399999999998</v>
      </c>
      <c r="E273" s="1364"/>
      <c r="F273" s="55"/>
      <c r="G273" s="761"/>
      <c r="H273" s="761"/>
      <c r="I273" s="906"/>
      <c r="J273" s="909"/>
      <c r="K273" s="55"/>
      <c r="L273" s="55"/>
      <c r="M273" s="909"/>
      <c r="N273" s="909"/>
      <c r="O273" s="909"/>
      <c r="P273" s="909"/>
      <c r="Q273" s="909"/>
      <c r="R273" s="909"/>
      <c r="S273" s="909"/>
      <c r="T273" s="909"/>
      <c r="U273" s="760">
        <v>399.17399999999998</v>
      </c>
      <c r="V273" s="1365"/>
      <c r="W273" s="759"/>
      <c r="X273" s="55"/>
      <c r="Y273" s="758"/>
      <c r="Z273" s="758"/>
      <c r="AA273" s="766" t="s">
        <v>2072</v>
      </c>
    </row>
    <row r="274" spans="1:27">
      <c r="A274" s="907">
        <f>A272+1</f>
        <v>135</v>
      </c>
      <c r="B274" s="55" t="s">
        <v>2073</v>
      </c>
      <c r="C274" s="55" t="s">
        <v>1939</v>
      </c>
      <c r="D274" s="55"/>
      <c r="E274" s="1364">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65">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64"/>
      <c r="F275" s="55"/>
      <c r="G275" s="761"/>
      <c r="H275" s="761"/>
      <c r="I275" s="906"/>
      <c r="J275" s="909"/>
      <c r="K275" s="55"/>
      <c r="L275" s="55"/>
      <c r="M275" s="909"/>
      <c r="N275" s="909"/>
      <c r="O275" s="909"/>
      <c r="P275" s="909"/>
      <c r="Q275" s="909"/>
      <c r="R275" s="909"/>
      <c r="S275" s="909"/>
      <c r="T275" s="909"/>
      <c r="U275" s="760">
        <v>343.78399999999999</v>
      </c>
      <c r="V275" s="1365"/>
      <c r="W275" s="759"/>
      <c r="X275" s="55"/>
      <c r="Y275" s="758"/>
      <c r="Z275" s="758"/>
      <c r="AA275" s="766" t="s">
        <v>2076</v>
      </c>
    </row>
    <row r="276" spans="1:27">
      <c r="A276" s="907">
        <f>A274+1</f>
        <v>136</v>
      </c>
      <c r="B276" s="55" t="s">
        <v>554</v>
      </c>
      <c r="C276" s="55" t="s">
        <v>76</v>
      </c>
      <c r="D276" s="55"/>
      <c r="E276" s="1364"/>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65"/>
      <c r="W276" s="759">
        <v>246.804</v>
      </c>
      <c r="X276" s="55"/>
      <c r="Y276" s="760">
        <v>536041.32900000003</v>
      </c>
      <c r="Z276" s="760">
        <v>3558127.3429999999</v>
      </c>
      <c r="AA276" s="766"/>
    </row>
    <row r="277" spans="1:27">
      <c r="A277" s="909"/>
      <c r="B277" s="55"/>
      <c r="C277" s="55"/>
      <c r="D277" s="55">
        <v>313.06299999999999</v>
      </c>
      <c r="E277" s="1364"/>
      <c r="F277" s="55"/>
      <c r="G277" s="761"/>
      <c r="H277" s="761"/>
      <c r="I277" s="906"/>
      <c r="J277" s="909"/>
      <c r="K277" s="55"/>
      <c r="L277" s="55"/>
      <c r="M277" s="909"/>
      <c r="N277" s="909"/>
      <c r="O277" s="909"/>
      <c r="P277" s="909"/>
      <c r="Q277" s="909"/>
      <c r="R277" s="909"/>
      <c r="S277" s="909"/>
      <c r="T277" s="909"/>
      <c r="U277" s="760">
        <v>313.06299999999999</v>
      </c>
      <c r="V277" s="1365"/>
      <c r="W277" s="759"/>
      <c r="X277" s="55"/>
      <c r="Y277" s="758"/>
      <c r="Z277" s="758"/>
      <c r="AA277" s="766" t="s">
        <v>2077</v>
      </c>
    </row>
    <row r="278" spans="1:27">
      <c r="A278" s="907">
        <f>A276+1</f>
        <v>137</v>
      </c>
      <c r="B278" s="55" t="s">
        <v>125</v>
      </c>
      <c r="C278" s="55" t="s">
        <v>76</v>
      </c>
      <c r="D278" s="55"/>
      <c r="E278" s="1364"/>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65"/>
      <c r="W278" s="759">
        <v>246.65299999999999</v>
      </c>
      <c r="X278" s="55"/>
      <c r="Y278" s="760">
        <v>535951.94099999999</v>
      </c>
      <c r="Z278" s="760">
        <v>3557827.3130000001</v>
      </c>
      <c r="AA278" s="766"/>
    </row>
    <row r="279" spans="1:27">
      <c r="A279" s="909"/>
      <c r="B279" s="55"/>
      <c r="C279" s="55"/>
      <c r="D279" s="55">
        <v>325.52499999999998</v>
      </c>
      <c r="E279" s="1364"/>
      <c r="F279" s="55"/>
      <c r="G279" s="761"/>
      <c r="H279" s="761"/>
      <c r="I279" s="906"/>
      <c r="J279" s="909"/>
      <c r="K279" s="55"/>
      <c r="L279" s="55"/>
      <c r="M279" s="909"/>
      <c r="N279" s="909"/>
      <c r="O279" s="909"/>
      <c r="P279" s="909"/>
      <c r="Q279" s="909"/>
      <c r="R279" s="909"/>
      <c r="S279" s="909"/>
      <c r="T279" s="909"/>
      <c r="U279" s="760">
        <v>325.52499999999998</v>
      </c>
      <c r="V279" s="1365"/>
      <c r="W279" s="759"/>
      <c r="X279" s="55"/>
      <c r="Y279" s="758"/>
      <c r="Z279" s="758"/>
      <c r="AA279" s="766" t="s">
        <v>2078</v>
      </c>
    </row>
    <row r="280" spans="1:27">
      <c r="A280" s="907">
        <f>A278+1</f>
        <v>138</v>
      </c>
      <c r="B280" s="55" t="s">
        <v>2079</v>
      </c>
      <c r="C280" s="55" t="s">
        <v>1319</v>
      </c>
      <c r="D280" s="55"/>
      <c r="E280" s="1364">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65">
        <v>406.44299999999998</v>
      </c>
      <c r="W280" s="759">
        <v>246.50399999999999</v>
      </c>
      <c r="X280" s="55" t="s">
        <v>2081</v>
      </c>
      <c r="Y280" s="760">
        <v>535858.99600000004</v>
      </c>
      <c r="Z280" s="760">
        <v>3557515.3390000002</v>
      </c>
      <c r="AA280" s="766"/>
    </row>
    <row r="281" spans="1:27">
      <c r="A281" s="909"/>
      <c r="B281" s="55"/>
      <c r="C281" s="55"/>
      <c r="D281" s="55">
        <v>406.44299999999998</v>
      </c>
      <c r="E281" s="1364"/>
      <c r="F281" s="55"/>
      <c r="G281" s="761"/>
      <c r="H281" s="761"/>
      <c r="I281" s="906"/>
      <c r="J281" s="909"/>
      <c r="K281" s="55"/>
      <c r="L281" s="55"/>
      <c r="M281" s="909"/>
      <c r="N281" s="909"/>
      <c r="O281" s="909"/>
      <c r="P281" s="909"/>
      <c r="Q281" s="909"/>
      <c r="R281" s="909"/>
      <c r="S281" s="909"/>
      <c r="T281" s="909"/>
      <c r="U281" s="760">
        <v>406.44299999999998</v>
      </c>
      <c r="V281" s="1365"/>
      <c r="W281" s="759"/>
      <c r="X281" s="55"/>
      <c r="Y281" s="758"/>
      <c r="Z281" s="758"/>
      <c r="AA281" s="766" t="s">
        <v>2082</v>
      </c>
    </row>
    <row r="282" spans="1:27">
      <c r="A282" s="907">
        <f>A280+1</f>
        <v>139</v>
      </c>
      <c r="B282" s="55" t="s">
        <v>2083</v>
      </c>
      <c r="C282" s="55" t="s">
        <v>1939</v>
      </c>
      <c r="D282" s="55"/>
      <c r="E282" s="1364"/>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65"/>
      <c r="W282" s="759">
        <v>245.26400000000001</v>
      </c>
      <c r="X282" s="55" t="s">
        <v>2085</v>
      </c>
      <c r="Y282" s="760">
        <v>535592.84400000004</v>
      </c>
      <c r="Z282" s="760">
        <v>3557208.16</v>
      </c>
      <c r="AA282" s="766"/>
    </row>
    <row r="283" spans="1:27">
      <c r="A283" s="909"/>
      <c r="B283" s="55"/>
      <c r="C283" s="55"/>
      <c r="D283" s="55">
        <v>393.08</v>
      </c>
      <c r="E283" s="1364">
        <f>D283+D285</f>
        <v>788.03899999999999</v>
      </c>
      <c r="F283" s="55"/>
      <c r="G283" s="761"/>
      <c r="H283" s="761"/>
      <c r="I283" s="906"/>
      <c r="J283" s="909"/>
      <c r="K283" s="55"/>
      <c r="L283" s="55"/>
      <c r="M283" s="909"/>
      <c r="N283" s="909"/>
      <c r="O283" s="909"/>
      <c r="P283" s="909"/>
      <c r="Q283" s="909"/>
      <c r="R283" s="909"/>
      <c r="S283" s="909"/>
      <c r="T283" s="909"/>
      <c r="U283" s="760">
        <v>423.08100000000002</v>
      </c>
      <c r="V283" s="1365">
        <f>U283+U285</f>
        <v>788.03899999999999</v>
      </c>
      <c r="W283" s="759"/>
      <c r="X283" s="55"/>
      <c r="Y283" s="758"/>
      <c r="Z283" s="758"/>
      <c r="AA283" s="766" t="s">
        <v>2086</v>
      </c>
    </row>
    <row r="284" spans="1:27">
      <c r="A284" s="907">
        <f>A282+1</f>
        <v>140</v>
      </c>
      <c r="B284" s="55" t="s">
        <v>401</v>
      </c>
      <c r="C284" s="55" t="s">
        <v>53</v>
      </c>
      <c r="D284" s="55"/>
      <c r="E284" s="1364"/>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65"/>
      <c r="W284" s="759">
        <v>245.75899999999999</v>
      </c>
      <c r="X284" s="55"/>
      <c r="Y284" s="760">
        <v>535638.93599999999</v>
      </c>
      <c r="Z284" s="760">
        <v>3556787.5970000001</v>
      </c>
      <c r="AA284" s="766"/>
    </row>
    <row r="285" spans="1:27">
      <c r="A285" s="909"/>
      <c r="B285" s="55"/>
      <c r="C285" s="55"/>
      <c r="D285" s="55">
        <v>394.959</v>
      </c>
      <c r="E285" s="1364"/>
      <c r="F285" s="55"/>
      <c r="G285" s="761"/>
      <c r="H285" s="761"/>
      <c r="I285" s="906"/>
      <c r="J285" s="909"/>
      <c r="K285" s="55"/>
      <c r="L285" s="55"/>
      <c r="M285" s="909"/>
      <c r="N285" s="909"/>
      <c r="O285" s="909"/>
      <c r="P285" s="909"/>
      <c r="Q285" s="909"/>
      <c r="R285" s="909"/>
      <c r="S285" s="909"/>
      <c r="T285" s="909"/>
      <c r="U285" s="760">
        <v>364.95800000000003</v>
      </c>
      <c r="V285" s="1365"/>
      <c r="W285" s="759"/>
      <c r="X285" s="55"/>
      <c r="Y285" s="758"/>
      <c r="Z285" s="758"/>
      <c r="AA285" s="766" t="s">
        <v>2087</v>
      </c>
    </row>
    <row r="286" spans="1:27">
      <c r="A286" s="907">
        <f>A284+1</f>
        <v>141</v>
      </c>
      <c r="B286" s="55" t="s">
        <v>2088</v>
      </c>
      <c r="C286" s="55" t="s">
        <v>1938</v>
      </c>
      <c r="D286" s="55"/>
      <c r="E286" s="1364">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65">
        <f>U287+U289</f>
        <v>757.57500000000005</v>
      </c>
      <c r="W286" s="759">
        <v>245.81899999999999</v>
      </c>
      <c r="X286" s="55" t="s">
        <v>2090</v>
      </c>
      <c r="Y286" s="760">
        <v>535678.696</v>
      </c>
      <c r="Z286" s="760">
        <v>3556424.8110000002</v>
      </c>
      <c r="AA286" s="766"/>
    </row>
    <row r="287" spans="1:27">
      <c r="A287" s="909"/>
      <c r="B287" s="55"/>
      <c r="C287" s="55"/>
      <c r="D287" s="55">
        <v>380.94900000000001</v>
      </c>
      <c r="E287" s="1364"/>
      <c r="F287" s="55"/>
      <c r="G287" s="761"/>
      <c r="H287" s="761"/>
      <c r="I287" s="906"/>
      <c r="J287" s="909"/>
      <c r="K287" s="55"/>
      <c r="L287" s="55"/>
      <c r="M287" s="909"/>
      <c r="N287" s="909"/>
      <c r="O287" s="909"/>
      <c r="P287" s="909"/>
      <c r="Q287" s="909"/>
      <c r="R287" s="909"/>
      <c r="S287" s="909"/>
      <c r="T287" s="909"/>
      <c r="U287" s="760">
        <v>380.94900000000001</v>
      </c>
      <c r="V287" s="1365"/>
      <c r="W287" s="759"/>
      <c r="X287" s="55"/>
      <c r="Y287" s="758"/>
      <c r="Z287" s="758"/>
      <c r="AA287" s="766" t="s">
        <v>2091</v>
      </c>
    </row>
    <row r="288" spans="1:27">
      <c r="A288" s="907">
        <f>A286+1</f>
        <v>142</v>
      </c>
      <c r="B288" s="55" t="s">
        <v>219</v>
      </c>
      <c r="C288" s="55" t="s">
        <v>76</v>
      </c>
      <c r="D288" s="55"/>
      <c r="E288" s="1364"/>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65"/>
      <c r="W288" s="759">
        <v>245.47800000000001</v>
      </c>
      <c r="X288" s="55"/>
      <c r="Y288" s="760">
        <v>535775.66099999996</v>
      </c>
      <c r="Z288" s="760">
        <v>3556056.409</v>
      </c>
      <c r="AA288" s="766"/>
    </row>
    <row r="289" spans="1:27">
      <c r="A289" s="909"/>
      <c r="B289" s="55"/>
      <c r="C289" s="55"/>
      <c r="D289" s="55">
        <v>376.62599999999998</v>
      </c>
      <c r="E289" s="1364"/>
      <c r="F289" s="55"/>
      <c r="G289" s="761"/>
      <c r="H289" s="761"/>
      <c r="I289" s="906"/>
      <c r="J289" s="909"/>
      <c r="K289" s="55"/>
      <c r="L289" s="55"/>
      <c r="M289" s="909"/>
      <c r="N289" s="909"/>
      <c r="O289" s="909"/>
      <c r="P289" s="909"/>
      <c r="Q289" s="909"/>
      <c r="R289" s="909"/>
      <c r="S289" s="909"/>
      <c r="T289" s="909"/>
      <c r="U289" s="760">
        <v>376.62599999999998</v>
      </c>
      <c r="V289" s="1365"/>
      <c r="W289" s="759"/>
      <c r="X289" s="55"/>
      <c r="Y289" s="758"/>
      <c r="Z289" s="758"/>
      <c r="AA289" s="766" t="s">
        <v>2093</v>
      </c>
    </row>
    <row r="290" spans="1:27">
      <c r="A290" s="907">
        <f>A288+1</f>
        <v>143</v>
      </c>
      <c r="B290" s="55" t="s">
        <v>2094</v>
      </c>
      <c r="C290" s="55" t="s">
        <v>1277</v>
      </c>
      <c r="D290" s="55"/>
      <c r="E290" s="1364">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65">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64"/>
      <c r="F291" s="765"/>
      <c r="G291" s="761"/>
      <c r="H291" s="761"/>
      <c r="I291" s="906"/>
      <c r="J291" s="909"/>
      <c r="K291" s="55"/>
      <c r="L291" s="55"/>
      <c r="M291" s="909"/>
      <c r="N291" s="909"/>
      <c r="O291" s="909"/>
      <c r="P291" s="909"/>
      <c r="Q291" s="909"/>
      <c r="R291" s="909"/>
      <c r="S291" s="909"/>
      <c r="T291" s="909"/>
      <c r="U291" s="760">
        <v>299.077</v>
      </c>
      <c r="V291" s="1365"/>
      <c r="W291" s="759"/>
      <c r="X291" s="55"/>
      <c r="Y291" s="758"/>
      <c r="Z291" s="758"/>
      <c r="AA291" s="766" t="s">
        <v>2091</v>
      </c>
    </row>
    <row r="292" spans="1:27">
      <c r="A292" s="907">
        <f>A290+1</f>
        <v>144</v>
      </c>
      <c r="B292" s="55" t="s">
        <v>170</v>
      </c>
      <c r="C292" s="55" t="s">
        <v>76</v>
      </c>
      <c r="D292" s="55"/>
      <c r="E292" s="1364"/>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65"/>
      <c r="W292" s="759">
        <v>245.05</v>
      </c>
      <c r="X292" s="55"/>
      <c r="Y292" s="760">
        <v>535834.22199999995</v>
      </c>
      <c r="Z292" s="760">
        <v>3555395.446</v>
      </c>
      <c r="AA292" s="766"/>
    </row>
    <row r="293" spans="1:27">
      <c r="A293" s="909"/>
      <c r="B293" s="55"/>
      <c r="C293" s="55"/>
      <c r="D293" s="55">
        <v>248.86600000000001</v>
      </c>
      <c r="E293" s="1364"/>
      <c r="F293" s="765"/>
      <c r="G293" s="761"/>
      <c r="H293" s="761"/>
      <c r="I293" s="906"/>
      <c r="J293" s="909"/>
      <c r="K293" s="55"/>
      <c r="L293" s="55"/>
      <c r="M293" s="909"/>
      <c r="N293" s="909"/>
      <c r="O293" s="909"/>
      <c r="P293" s="909"/>
      <c r="Q293" s="909"/>
      <c r="R293" s="909"/>
      <c r="S293" s="909"/>
      <c r="T293" s="909"/>
      <c r="U293" s="760">
        <v>264.84199999999998</v>
      </c>
      <c r="V293" s="1365"/>
      <c r="W293" s="759"/>
      <c r="X293" s="55"/>
      <c r="Y293" s="758"/>
      <c r="Z293" s="758"/>
      <c r="AA293" s="766" t="s">
        <v>2096</v>
      </c>
    </row>
    <row r="294" spans="1:27">
      <c r="A294" s="907">
        <f>A292+1</f>
        <v>145</v>
      </c>
      <c r="B294" s="55" t="s">
        <v>2097</v>
      </c>
      <c r="C294" s="55" t="s">
        <v>1269</v>
      </c>
      <c r="D294" s="55"/>
      <c r="E294" s="1364">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65">
        <f>U295+U297+U299</f>
        <v>1081.2330000000002</v>
      </c>
      <c r="W294" s="759">
        <v>244.83</v>
      </c>
      <c r="X294" s="55" t="s">
        <v>2099</v>
      </c>
      <c r="Y294" s="760">
        <v>535801.18799999997</v>
      </c>
      <c r="Z294" s="760">
        <v>3555132.673</v>
      </c>
      <c r="AA294" s="766"/>
    </row>
    <row r="295" spans="1:27">
      <c r="A295" s="909"/>
      <c r="B295" s="55"/>
      <c r="C295" s="55"/>
      <c r="D295" s="55">
        <v>380.06799999999998</v>
      </c>
      <c r="E295" s="1364"/>
      <c r="F295" s="765"/>
      <c r="G295" s="761"/>
      <c r="H295" s="761"/>
      <c r="I295" s="906"/>
      <c r="J295" s="909"/>
      <c r="K295" s="55"/>
      <c r="L295" s="55"/>
      <c r="M295" s="909"/>
      <c r="N295" s="909"/>
      <c r="O295" s="909"/>
      <c r="P295" s="909"/>
      <c r="Q295" s="909"/>
      <c r="R295" s="909"/>
      <c r="S295" s="909"/>
      <c r="T295" s="909"/>
      <c r="U295" s="760">
        <v>364.06400000000002</v>
      </c>
      <c r="V295" s="1365"/>
      <c r="W295" s="759"/>
      <c r="X295" s="55"/>
      <c r="Y295" s="758"/>
      <c r="Z295" s="758"/>
      <c r="AA295" s="766" t="s">
        <v>2100</v>
      </c>
    </row>
    <row r="296" spans="1:27">
      <c r="A296" s="907">
        <f>A294+1</f>
        <v>146</v>
      </c>
      <c r="B296" s="55" t="s">
        <v>229</v>
      </c>
      <c r="C296" s="55" t="s">
        <v>76</v>
      </c>
      <c r="D296" s="55"/>
      <c r="E296" s="1364"/>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65"/>
      <c r="W296" s="759">
        <v>244.34700000000001</v>
      </c>
      <c r="X296" s="55"/>
      <c r="Y296" s="760">
        <v>535725.26500000001</v>
      </c>
      <c r="Z296" s="760">
        <v>3554776.6129999999</v>
      </c>
      <c r="AA296" s="766"/>
    </row>
    <row r="297" spans="1:27">
      <c r="A297" s="909"/>
      <c r="B297" s="55"/>
      <c r="C297" s="55"/>
      <c r="D297" s="55">
        <v>319.18400000000003</v>
      </c>
      <c r="E297" s="1364"/>
      <c r="F297" s="765"/>
      <c r="G297" s="761"/>
      <c r="H297" s="761"/>
      <c r="I297" s="906"/>
      <c r="J297" s="909"/>
      <c r="K297" s="55"/>
      <c r="L297" s="55"/>
      <c r="M297" s="909"/>
      <c r="N297" s="909"/>
      <c r="O297" s="909"/>
      <c r="P297" s="909"/>
      <c r="Q297" s="909"/>
      <c r="R297" s="909"/>
      <c r="S297" s="909"/>
      <c r="T297" s="909"/>
      <c r="U297" s="760">
        <v>319.18400000000003</v>
      </c>
      <c r="V297" s="1365"/>
      <c r="W297" s="759"/>
      <c r="X297" s="55"/>
      <c r="Y297" s="758"/>
      <c r="Z297" s="758"/>
      <c r="AA297" s="766" t="s">
        <v>2091</v>
      </c>
    </row>
    <row r="298" spans="1:27">
      <c r="A298" s="907">
        <f>A296+1</f>
        <v>147</v>
      </c>
      <c r="B298" s="55" t="s">
        <v>106</v>
      </c>
      <c r="C298" s="55" t="s">
        <v>76</v>
      </c>
      <c r="D298" s="55"/>
      <c r="E298" s="1364"/>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65"/>
      <c r="W298" s="759">
        <v>244.154</v>
      </c>
      <c r="X298" s="55"/>
      <c r="Y298" s="760">
        <v>535658.701</v>
      </c>
      <c r="Z298" s="760">
        <v>3554464.4470000002</v>
      </c>
      <c r="AA298" s="913"/>
    </row>
    <row r="299" spans="1:27">
      <c r="A299" s="909"/>
      <c r="B299" s="55"/>
      <c r="C299" s="55"/>
      <c r="D299" s="55">
        <v>397.98399999999998</v>
      </c>
      <c r="E299" s="1364"/>
      <c r="F299" s="765"/>
      <c r="G299" s="761"/>
      <c r="H299" s="761"/>
      <c r="I299" s="906"/>
      <c r="J299" s="909"/>
      <c r="K299" s="55"/>
      <c r="L299" s="55"/>
      <c r="M299" s="909"/>
      <c r="N299" s="909"/>
      <c r="O299" s="909"/>
      <c r="P299" s="909"/>
      <c r="Q299" s="909"/>
      <c r="R299" s="909"/>
      <c r="S299" s="909"/>
      <c r="T299" s="909"/>
      <c r="U299" s="760">
        <v>397.98500000000001</v>
      </c>
      <c r="V299" s="1365"/>
      <c r="W299" s="759"/>
      <c r="X299" s="55"/>
      <c r="Y299" s="758"/>
      <c r="Z299" s="758"/>
      <c r="AA299" s="766" t="s">
        <v>2101</v>
      </c>
    </row>
    <row r="300" spans="1:27">
      <c r="A300" s="907">
        <f>A298+1</f>
        <v>148</v>
      </c>
      <c r="B300" s="55" t="s">
        <v>2102</v>
      </c>
      <c r="C300" s="55" t="s">
        <v>1981</v>
      </c>
      <c r="D300" s="55"/>
      <c r="E300" s="1364">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65">
        <v>450.85899999999998</v>
      </c>
      <c r="W300" s="759">
        <v>244.07400000000001</v>
      </c>
      <c r="X300" s="55" t="s">
        <v>2104</v>
      </c>
      <c r="Y300" s="760">
        <v>535575.70400000003</v>
      </c>
      <c r="Z300" s="760">
        <v>3554075.213</v>
      </c>
      <c r="AA300" s="766"/>
    </row>
    <row r="301" spans="1:27">
      <c r="A301" s="909"/>
      <c r="B301" s="55"/>
      <c r="C301" s="55"/>
      <c r="D301" s="55">
        <v>450.85899999999998</v>
      </c>
      <c r="E301" s="1364"/>
      <c r="F301" s="765"/>
      <c r="G301" s="761"/>
      <c r="H301" s="761"/>
      <c r="I301" s="906"/>
      <c r="J301" s="909"/>
      <c r="K301" s="55"/>
      <c r="L301" s="55"/>
      <c r="M301" s="909"/>
      <c r="N301" s="909"/>
      <c r="O301" s="909"/>
      <c r="P301" s="909"/>
      <c r="Q301" s="909"/>
      <c r="R301" s="909"/>
      <c r="S301" s="909"/>
      <c r="T301" s="909"/>
      <c r="U301" s="760">
        <v>450.85899999999998</v>
      </c>
      <c r="V301" s="1365"/>
      <c r="W301" s="759"/>
      <c r="X301" s="55"/>
      <c r="Y301" s="758"/>
      <c r="Z301" s="758"/>
      <c r="AA301" s="766" t="s">
        <v>2105</v>
      </c>
    </row>
    <row r="302" spans="1:27">
      <c r="A302" s="907">
        <f>A300+1</f>
        <v>149</v>
      </c>
      <c r="B302" s="55" t="s">
        <v>2106</v>
      </c>
      <c r="C302" s="55" t="s">
        <v>1957</v>
      </c>
      <c r="D302" s="55"/>
      <c r="E302" s="1364"/>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65"/>
      <c r="W302" s="759">
        <v>243.572</v>
      </c>
      <c r="X302" s="55" t="s">
        <v>2108</v>
      </c>
      <c r="Y302" s="760">
        <v>535578.74300000002</v>
      </c>
      <c r="Z302" s="760">
        <v>3553624.3640000001</v>
      </c>
      <c r="AA302" s="766"/>
    </row>
    <row r="303" spans="1:27">
      <c r="A303" s="909"/>
      <c r="B303" s="55"/>
      <c r="C303" s="55"/>
      <c r="D303" s="55">
        <v>326.47800000000001</v>
      </c>
      <c r="E303" s="1364">
        <f>D303+D305</f>
        <v>602.84100000000001</v>
      </c>
      <c r="F303" s="55"/>
      <c r="G303" s="761"/>
      <c r="H303" s="761"/>
      <c r="I303" s="906"/>
      <c r="J303" s="909"/>
      <c r="K303" s="55"/>
      <c r="L303" s="55"/>
      <c r="M303" s="909"/>
      <c r="N303" s="909"/>
      <c r="O303" s="909"/>
      <c r="P303" s="909"/>
      <c r="Q303" s="909"/>
      <c r="R303" s="909"/>
      <c r="S303" s="909"/>
      <c r="T303" s="909"/>
      <c r="U303" s="760">
        <v>326.47699999999998</v>
      </c>
      <c r="V303" s="1365">
        <f>U303+U305</f>
        <v>602.83999999999992</v>
      </c>
      <c r="W303" s="759"/>
      <c r="X303" s="55"/>
      <c r="Y303" s="758"/>
      <c r="Z303" s="758"/>
      <c r="AA303" s="766"/>
    </row>
    <row r="304" spans="1:27">
      <c r="A304" s="907">
        <f>A302+1</f>
        <v>150</v>
      </c>
      <c r="B304" s="55" t="s">
        <v>144</v>
      </c>
      <c r="C304" s="55" t="s">
        <v>76</v>
      </c>
      <c r="D304" s="55"/>
      <c r="E304" s="1364"/>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65"/>
      <c r="W304" s="759">
        <v>243.96299999999999</v>
      </c>
      <c r="X304" s="55"/>
      <c r="Y304" s="760">
        <v>535484.46100000001</v>
      </c>
      <c r="Z304" s="760">
        <v>3553311.7969999998</v>
      </c>
      <c r="AA304" s="766"/>
    </row>
    <row r="305" spans="1:27">
      <c r="A305" s="909"/>
      <c r="B305" s="55"/>
      <c r="C305" s="55"/>
      <c r="D305" s="55">
        <v>276.363</v>
      </c>
      <c r="E305" s="1364"/>
      <c r="F305" s="55"/>
      <c r="G305" s="761"/>
      <c r="H305" s="761"/>
      <c r="I305" s="906"/>
      <c r="J305" s="909"/>
      <c r="K305" s="55"/>
      <c r="L305" s="55"/>
      <c r="M305" s="909"/>
      <c r="N305" s="909"/>
      <c r="O305" s="909"/>
      <c r="P305" s="909"/>
      <c r="Q305" s="909"/>
      <c r="R305" s="909"/>
      <c r="S305" s="909"/>
      <c r="T305" s="909"/>
      <c r="U305" s="760">
        <v>276.363</v>
      </c>
      <c r="V305" s="1365"/>
      <c r="W305" s="759"/>
      <c r="X305" s="55"/>
      <c r="Y305" s="758"/>
      <c r="Z305" s="758"/>
      <c r="AA305" s="766" t="s">
        <v>2109</v>
      </c>
    </row>
    <row r="306" spans="1:27">
      <c r="A306" s="907">
        <f>A304+1</f>
        <v>151</v>
      </c>
      <c r="B306" s="55" t="s">
        <v>2110</v>
      </c>
      <c r="C306" s="758" t="s">
        <v>1269</v>
      </c>
      <c r="D306" s="55"/>
      <c r="E306" s="1364"/>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65"/>
      <c r="W306" s="759">
        <v>243.196</v>
      </c>
      <c r="X306" s="55" t="s">
        <v>2112</v>
      </c>
      <c r="Y306" s="760">
        <v>535404.652</v>
      </c>
      <c r="Z306" s="760">
        <v>3553047.2080000001</v>
      </c>
      <c r="AA306" s="766"/>
    </row>
    <row r="307" spans="1:27">
      <c r="A307" s="909"/>
      <c r="B307" s="55"/>
      <c r="C307" s="758"/>
      <c r="D307" s="55">
        <v>307.21600000000001</v>
      </c>
      <c r="E307" s="1368">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65">
        <f>U307+U309+U311+U313+U315+U317</f>
        <v>2228.4919999999997</v>
      </c>
      <c r="W307" s="759"/>
      <c r="X307" s="55"/>
      <c r="Y307" s="758"/>
      <c r="Z307" s="758"/>
      <c r="AA307" s="766" t="s">
        <v>2070</v>
      </c>
    </row>
    <row r="308" spans="1:27">
      <c r="A308" s="907">
        <f>A306+1</f>
        <v>152</v>
      </c>
      <c r="B308" s="55" t="s">
        <v>251</v>
      </c>
      <c r="C308" s="758" t="s">
        <v>76</v>
      </c>
      <c r="D308" s="55"/>
      <c r="E308" s="1368"/>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65"/>
      <c r="W308" s="759">
        <v>243.21799999999999</v>
      </c>
      <c r="X308" s="55"/>
      <c r="Y308" s="760">
        <v>535253.78200000001</v>
      </c>
      <c r="Z308" s="760">
        <v>3552779.5890000002</v>
      </c>
      <c r="AA308" s="766"/>
    </row>
    <row r="309" spans="1:27">
      <c r="A309" s="909"/>
      <c r="B309" s="55"/>
      <c r="C309" s="758"/>
      <c r="D309" s="55">
        <v>389.39699999999999</v>
      </c>
      <c r="E309" s="1368"/>
      <c r="F309" s="55"/>
      <c r="G309" s="760"/>
      <c r="H309" s="760"/>
      <c r="I309" s="906"/>
      <c r="J309" s="909"/>
      <c r="K309" s="55"/>
      <c r="L309" s="758"/>
      <c r="M309" s="909"/>
      <c r="N309" s="909"/>
      <c r="O309" s="909"/>
      <c r="P309" s="909"/>
      <c r="Q309" s="909"/>
      <c r="R309" s="909"/>
      <c r="S309" s="909"/>
      <c r="T309" s="909"/>
      <c r="U309" s="760">
        <v>389.39699999999999</v>
      </c>
      <c r="V309" s="1365"/>
      <c r="W309" s="759"/>
      <c r="X309" s="55"/>
      <c r="Y309" s="758"/>
      <c r="Z309" s="758"/>
      <c r="AA309" s="766" t="s">
        <v>2113</v>
      </c>
    </row>
    <row r="310" spans="1:27">
      <c r="A310" s="907">
        <f>A308+1</f>
        <v>153</v>
      </c>
      <c r="B310" s="55" t="s">
        <v>118</v>
      </c>
      <c r="C310" s="758" t="s">
        <v>53</v>
      </c>
      <c r="D310" s="55"/>
      <c r="E310" s="1368"/>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65"/>
      <c r="W310" s="759">
        <v>242.83600000000001</v>
      </c>
      <c r="X310" s="55"/>
      <c r="Y310" s="760">
        <v>535062.554</v>
      </c>
      <c r="Z310" s="760">
        <v>3552440.3820000002</v>
      </c>
      <c r="AA310" s="766"/>
    </row>
    <row r="311" spans="1:27">
      <c r="A311" s="909"/>
      <c r="B311" s="55"/>
      <c r="C311" s="758"/>
      <c r="D311" s="55">
        <v>368.79199999999997</v>
      </c>
      <c r="E311" s="1368"/>
      <c r="F311" s="55"/>
      <c r="G311" s="760"/>
      <c r="H311" s="760"/>
      <c r="I311" s="906"/>
      <c r="J311" s="909"/>
      <c r="K311" s="55"/>
      <c r="L311" s="758"/>
      <c r="M311" s="909"/>
      <c r="N311" s="909"/>
      <c r="O311" s="909"/>
      <c r="P311" s="909"/>
      <c r="Q311" s="909"/>
      <c r="R311" s="909"/>
      <c r="S311" s="909"/>
      <c r="T311" s="909"/>
      <c r="U311" s="760">
        <v>368.79199999999997</v>
      </c>
      <c r="V311" s="1365"/>
      <c r="W311" s="759"/>
      <c r="X311" s="55"/>
      <c r="Y311" s="758"/>
      <c r="Z311" s="758"/>
      <c r="AA311" s="766" t="s">
        <v>2114</v>
      </c>
    </row>
    <row r="312" spans="1:27">
      <c r="A312" s="907">
        <f>A310+1</f>
        <v>154</v>
      </c>
      <c r="B312" s="55" t="s">
        <v>134</v>
      </c>
      <c r="C312" s="758" t="s">
        <v>76</v>
      </c>
      <c r="D312" s="55"/>
      <c r="E312" s="1368"/>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65"/>
      <c r="W312" s="759">
        <v>242.40799999999999</v>
      </c>
      <c r="X312" s="55"/>
      <c r="Y312" s="760">
        <v>534881.44400000002</v>
      </c>
      <c r="Z312" s="760">
        <v>3552119.1230000001</v>
      </c>
      <c r="AA312" s="766"/>
    </row>
    <row r="313" spans="1:27">
      <c r="A313" s="909"/>
      <c r="B313" s="55"/>
      <c r="C313" s="758"/>
      <c r="D313" s="55">
        <v>404.38600000000002</v>
      </c>
      <c r="E313" s="1368"/>
      <c r="F313" s="55"/>
      <c r="G313" s="760"/>
      <c r="H313" s="760"/>
      <c r="I313" s="906"/>
      <c r="J313" s="909"/>
      <c r="K313" s="55"/>
      <c r="L313" s="758"/>
      <c r="M313" s="909"/>
      <c r="N313" s="909"/>
      <c r="O313" s="909"/>
      <c r="P313" s="909"/>
      <c r="Q313" s="909"/>
      <c r="R313" s="909"/>
      <c r="S313" s="909"/>
      <c r="T313" s="909"/>
      <c r="U313" s="760">
        <v>404.38600000000002</v>
      </c>
      <c r="V313" s="1365"/>
      <c r="W313" s="759"/>
      <c r="X313" s="55"/>
      <c r="Y313" s="758"/>
      <c r="Z313" s="758"/>
      <c r="AA313" s="766"/>
    </row>
    <row r="314" spans="1:27">
      <c r="A314" s="907">
        <f>A312+1</f>
        <v>155</v>
      </c>
      <c r="B314" s="55" t="s">
        <v>163</v>
      </c>
      <c r="C314" s="758" t="s">
        <v>62</v>
      </c>
      <c r="D314" s="55"/>
      <c r="E314" s="1368"/>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65"/>
      <c r="W314" s="759">
        <v>242.131</v>
      </c>
      <c r="X314" s="55"/>
      <c r="Y314" s="760">
        <v>534682.85499999998</v>
      </c>
      <c r="Z314" s="760">
        <v>3551766.858</v>
      </c>
      <c r="AA314" s="766"/>
    </row>
    <row r="315" spans="1:27">
      <c r="A315" s="909"/>
      <c r="B315" s="55"/>
      <c r="C315" s="758"/>
      <c r="D315" s="55">
        <v>378.13499999999999</v>
      </c>
      <c r="E315" s="1368"/>
      <c r="F315" s="55"/>
      <c r="G315" s="760"/>
      <c r="H315" s="760"/>
      <c r="I315" s="906"/>
      <c r="J315" s="909"/>
      <c r="K315" s="55"/>
      <c r="L315" s="758"/>
      <c r="M315" s="909"/>
      <c r="N315" s="909"/>
      <c r="O315" s="909"/>
      <c r="P315" s="909"/>
      <c r="Q315" s="909"/>
      <c r="R315" s="909"/>
      <c r="S315" s="909"/>
      <c r="T315" s="909"/>
      <c r="U315" s="760">
        <v>378.13499999999999</v>
      </c>
      <c r="V315" s="1365"/>
      <c r="W315" s="759"/>
      <c r="X315" s="55"/>
      <c r="Y315" s="758"/>
      <c r="Z315" s="758"/>
      <c r="AA315" s="766" t="s">
        <v>2115</v>
      </c>
    </row>
    <row r="316" spans="1:27">
      <c r="A316" s="907">
        <f>A314+1</f>
        <v>156</v>
      </c>
      <c r="B316" s="55" t="s">
        <v>151</v>
      </c>
      <c r="C316" s="758" t="s">
        <v>62</v>
      </c>
      <c r="D316" s="55"/>
      <c r="E316" s="1368"/>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65"/>
      <c r="W316" s="759">
        <v>241.83699999999999</v>
      </c>
      <c r="X316" s="55"/>
      <c r="Y316" s="760">
        <v>534497.15800000005</v>
      </c>
      <c r="Z316" s="760">
        <v>3551437.4610000001</v>
      </c>
      <c r="AA316" s="766"/>
    </row>
    <row r="317" spans="1:27">
      <c r="A317" s="909"/>
      <c r="B317" s="55"/>
      <c r="C317" s="758"/>
      <c r="D317" s="55">
        <v>380.56599999999997</v>
      </c>
      <c r="E317" s="1368"/>
      <c r="F317" s="55"/>
      <c r="G317" s="760"/>
      <c r="H317" s="760"/>
      <c r="I317" s="906"/>
      <c r="J317" s="909"/>
      <c r="K317" s="55"/>
      <c r="L317" s="758"/>
      <c r="M317" s="909"/>
      <c r="N317" s="909"/>
      <c r="O317" s="909"/>
      <c r="P317" s="909"/>
      <c r="Q317" s="909"/>
      <c r="R317" s="909"/>
      <c r="S317" s="909"/>
      <c r="T317" s="909"/>
      <c r="U317" s="760">
        <v>380.56599999999997</v>
      </c>
      <c r="V317" s="1365"/>
      <c r="W317" s="759"/>
      <c r="X317" s="55"/>
      <c r="Y317" s="758"/>
      <c r="Z317" s="758"/>
      <c r="AA317" s="766" t="s">
        <v>2116</v>
      </c>
    </row>
    <row r="318" spans="1:27">
      <c r="A318" s="907">
        <f>A316+1</f>
        <v>157</v>
      </c>
      <c r="B318" s="55" t="s">
        <v>405</v>
      </c>
      <c r="C318" s="758" t="s">
        <v>1277</v>
      </c>
      <c r="D318" s="55"/>
      <c r="E318" s="1368"/>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58">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58">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58"/>
      <c r="F321" s="894"/>
      <c r="G321" s="915"/>
      <c r="H321" s="915"/>
      <c r="I321" s="906"/>
      <c r="J321" s="909"/>
      <c r="K321" s="914"/>
      <c r="L321" s="916"/>
      <c r="M321" s="917"/>
      <c r="N321" s="917"/>
      <c r="O321" s="916"/>
      <c r="P321" s="894"/>
      <c r="Q321" s="894"/>
      <c r="R321" s="894"/>
      <c r="S321" s="894"/>
      <c r="T321" s="894"/>
      <c r="U321" s="917">
        <v>435.863</v>
      </c>
      <c r="V321" s="1358"/>
      <c r="W321" s="916"/>
      <c r="X321" s="894"/>
      <c r="Y321" s="916"/>
      <c r="Z321" s="916"/>
      <c r="AA321" s="894" t="s">
        <v>2251</v>
      </c>
    </row>
    <row r="322" spans="1:27">
      <c r="A322" s="907">
        <f>A320+1</f>
        <v>159</v>
      </c>
      <c r="B322" s="914" t="s">
        <v>538</v>
      </c>
      <c r="C322" s="894" t="s">
        <v>76</v>
      </c>
      <c r="D322" s="894"/>
      <c r="E322" s="1358"/>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58"/>
      <c r="W322" s="917">
        <v>242.715</v>
      </c>
      <c r="X322" s="894"/>
      <c r="Y322" s="917">
        <v>533459.00100000005</v>
      </c>
      <c r="Z322" s="917">
        <v>3547453.398</v>
      </c>
      <c r="AA322" s="894"/>
    </row>
    <row r="323" spans="1:27">
      <c r="A323" s="909"/>
      <c r="B323" s="914"/>
      <c r="C323" s="894"/>
      <c r="D323" s="894">
        <v>392.70100000000002</v>
      </c>
      <c r="E323" s="1358"/>
      <c r="F323" s="894"/>
      <c r="G323" s="915"/>
      <c r="H323" s="915"/>
      <c r="I323" s="906"/>
      <c r="J323" s="909"/>
      <c r="K323" s="914"/>
      <c r="L323" s="916"/>
      <c r="M323" s="916"/>
      <c r="N323" s="916"/>
      <c r="O323" s="916"/>
      <c r="P323" s="894"/>
      <c r="Q323" s="894"/>
      <c r="R323" s="894"/>
      <c r="S323" s="894"/>
      <c r="T323" s="894"/>
      <c r="U323" s="917">
        <v>338.94499999999999</v>
      </c>
      <c r="V323" s="1358"/>
      <c r="W323" s="916"/>
      <c r="X323" s="894"/>
      <c r="Y323" s="916"/>
      <c r="Z323" s="916"/>
      <c r="AA323" s="894"/>
    </row>
    <row r="324" spans="1:27">
      <c r="A324" s="907">
        <f>A322+1</f>
        <v>160</v>
      </c>
      <c r="B324" s="914" t="s">
        <v>529</v>
      </c>
      <c r="C324" s="894" t="s">
        <v>76</v>
      </c>
      <c r="D324" s="894"/>
      <c r="E324" s="1358"/>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58"/>
      <c r="W324" s="917">
        <v>242.63499999999999</v>
      </c>
      <c r="X324" s="894"/>
      <c r="Y324" s="917">
        <v>533268.89899999998</v>
      </c>
      <c r="Z324" s="917">
        <v>3547172.7829999998</v>
      </c>
      <c r="AA324" s="894"/>
    </row>
    <row r="325" spans="1:27">
      <c r="A325" s="909"/>
      <c r="B325" s="914"/>
      <c r="C325" s="894"/>
      <c r="D325" s="894">
        <v>414.33499999999998</v>
      </c>
      <c r="E325" s="1358"/>
      <c r="F325" s="894"/>
      <c r="G325" s="915"/>
      <c r="H325" s="915"/>
      <c r="I325" s="906"/>
      <c r="J325" s="909"/>
      <c r="K325" s="914"/>
      <c r="L325" s="916"/>
      <c r="M325" s="917"/>
      <c r="N325" s="917"/>
      <c r="O325" s="916"/>
      <c r="P325" s="894"/>
      <c r="Q325" s="894"/>
      <c r="R325" s="894"/>
      <c r="S325" s="894"/>
      <c r="T325" s="894"/>
      <c r="U325" s="917">
        <v>497.83600000000001</v>
      </c>
      <c r="V325" s="1358"/>
      <c r="W325" s="916"/>
      <c r="X325" s="894"/>
      <c r="Y325" s="916"/>
      <c r="Z325" s="916"/>
      <c r="AA325" s="895" t="s">
        <v>2252</v>
      </c>
    </row>
    <row r="326" spans="1:27">
      <c r="A326" s="907">
        <f>A324+1</f>
        <v>161</v>
      </c>
      <c r="B326" s="914" t="s">
        <v>508</v>
      </c>
      <c r="C326" s="894" t="s">
        <v>62</v>
      </c>
      <c r="D326" s="894"/>
      <c r="E326" s="1358"/>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58"/>
      <c r="W326" s="917">
        <v>242.40799999999999</v>
      </c>
      <c r="X326" s="894" t="s">
        <v>2253</v>
      </c>
      <c r="Y326" s="917">
        <v>532989.68000000005</v>
      </c>
      <c r="Z326" s="917">
        <v>3546760.6209999998</v>
      </c>
      <c r="AA326" s="894"/>
    </row>
    <row r="327" spans="1:27" ht="29">
      <c r="A327" s="909"/>
      <c r="B327" s="914"/>
      <c r="C327" s="894"/>
      <c r="D327" s="894">
        <v>411.19200000000001</v>
      </c>
      <c r="E327" s="1358"/>
      <c r="F327" s="894"/>
      <c r="G327" s="915"/>
      <c r="H327" s="915"/>
      <c r="I327" s="906"/>
      <c r="J327" s="909"/>
      <c r="K327" s="914"/>
      <c r="L327" s="916"/>
      <c r="M327" s="894"/>
      <c r="N327" s="894"/>
      <c r="O327" s="894"/>
      <c r="P327" s="894"/>
      <c r="Q327" s="894"/>
      <c r="R327" s="894"/>
      <c r="S327" s="894"/>
      <c r="T327" s="894"/>
      <c r="U327" s="917">
        <v>326.31099999999998</v>
      </c>
      <c r="V327" s="1358"/>
      <c r="W327" s="916"/>
      <c r="X327" s="894"/>
      <c r="Y327" s="916"/>
      <c r="Z327" s="916"/>
      <c r="AA327" s="895" t="s">
        <v>2254</v>
      </c>
    </row>
    <row r="328" spans="1:27">
      <c r="A328" s="907">
        <f>A326+1</f>
        <v>162</v>
      </c>
      <c r="B328" s="914" t="s">
        <v>2213</v>
      </c>
      <c r="C328" s="894" t="s">
        <v>1277</v>
      </c>
      <c r="D328" s="894"/>
      <c r="E328" s="1358"/>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58">
        <f>U329+U331+U333+U335</f>
        <v>1666.222</v>
      </c>
      <c r="W328" s="917">
        <v>242.52</v>
      </c>
      <c r="X328" s="894" t="s">
        <v>2255</v>
      </c>
      <c r="Y328" s="917">
        <v>532821.00899999996</v>
      </c>
      <c r="Z328" s="917">
        <v>3546481.284</v>
      </c>
      <c r="AA328" s="894"/>
    </row>
    <row r="329" spans="1:27">
      <c r="A329" s="909"/>
      <c r="B329" s="914"/>
      <c r="C329" s="894"/>
      <c r="D329" s="894">
        <v>416.863</v>
      </c>
      <c r="E329" s="1358">
        <f>D329+D331+D333+D335</f>
        <v>1667.808</v>
      </c>
      <c r="F329" s="894"/>
      <c r="G329" s="915"/>
      <c r="H329" s="915"/>
      <c r="I329" s="906"/>
      <c r="J329" s="909"/>
      <c r="K329" s="914"/>
      <c r="L329" s="916"/>
      <c r="M329" s="894"/>
      <c r="N329" s="894"/>
      <c r="O329" s="894"/>
      <c r="P329" s="894"/>
      <c r="Q329" s="894"/>
      <c r="R329" s="894"/>
      <c r="S329" s="894"/>
      <c r="T329" s="894"/>
      <c r="U329" s="917">
        <v>415.29</v>
      </c>
      <c r="V329" s="1358"/>
      <c r="W329" s="916"/>
      <c r="X329" s="894"/>
      <c r="Y329" s="916"/>
      <c r="Z329" s="916"/>
      <c r="AA329" s="894" t="s">
        <v>2256</v>
      </c>
    </row>
    <row r="330" spans="1:27">
      <c r="A330" s="907">
        <f>A328+1</f>
        <v>163</v>
      </c>
      <c r="B330" s="914" t="s">
        <v>497</v>
      </c>
      <c r="C330" s="894" t="s">
        <v>62</v>
      </c>
      <c r="D330" s="894"/>
      <c r="E330" s="1358"/>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58"/>
      <c r="W330" s="917">
        <v>242.91399999999999</v>
      </c>
      <c r="X330" s="894"/>
      <c r="Y330" s="917">
        <v>532722.69099999999</v>
      </c>
      <c r="Z330" s="917">
        <v>3546077.8</v>
      </c>
      <c r="AA330" s="894"/>
    </row>
    <row r="331" spans="1:27">
      <c r="A331" s="909"/>
      <c r="B331" s="914"/>
      <c r="C331" s="894"/>
      <c r="D331" s="894">
        <v>422.42599999999999</v>
      </c>
      <c r="E331" s="1358"/>
      <c r="F331" s="894"/>
      <c r="G331" s="915"/>
      <c r="H331" s="915"/>
      <c r="I331" s="906"/>
      <c r="J331" s="909"/>
      <c r="K331" s="914"/>
      <c r="L331" s="916"/>
      <c r="M331" s="894"/>
      <c r="N331" s="894"/>
      <c r="O331" s="894"/>
      <c r="P331" s="894"/>
      <c r="Q331" s="894"/>
      <c r="R331" s="894"/>
      <c r="S331" s="894"/>
      <c r="T331" s="894"/>
      <c r="U331" s="917">
        <v>422.42200000000003</v>
      </c>
      <c r="V331" s="1358"/>
      <c r="W331" s="916"/>
      <c r="X331" s="894"/>
      <c r="Y331" s="916"/>
      <c r="Z331" s="916"/>
      <c r="AA331" s="894" t="s">
        <v>2257</v>
      </c>
    </row>
    <row r="332" spans="1:27">
      <c r="A332" s="907">
        <f>A330+1</f>
        <v>164</v>
      </c>
      <c r="B332" s="914" t="s">
        <v>495</v>
      </c>
      <c r="C332" s="894" t="s">
        <v>53</v>
      </c>
      <c r="D332" s="894"/>
      <c r="E332" s="1358"/>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58"/>
      <c r="W332" s="917">
        <v>243.71600000000001</v>
      </c>
      <c r="X332" s="894"/>
      <c r="Y332" s="917">
        <v>532622.68500000006</v>
      </c>
      <c r="Z332" s="917">
        <v>3545667.3870000001</v>
      </c>
      <c r="AA332" s="894"/>
    </row>
    <row r="333" spans="1:27" ht="29">
      <c r="A333" s="909"/>
      <c r="B333" s="914"/>
      <c r="C333" s="894"/>
      <c r="D333" s="894">
        <v>418.37799999999999</v>
      </c>
      <c r="E333" s="1358"/>
      <c r="F333" s="894"/>
      <c r="G333" s="915"/>
      <c r="H333" s="915"/>
      <c r="I333" s="906"/>
      <c r="J333" s="909"/>
      <c r="K333" s="914"/>
      <c r="L333" s="916"/>
      <c r="M333" s="894"/>
      <c r="N333" s="894"/>
      <c r="O333" s="894"/>
      <c r="P333" s="894"/>
      <c r="Q333" s="894"/>
      <c r="R333" s="894"/>
      <c r="S333" s="894"/>
      <c r="T333" s="894"/>
      <c r="U333" s="917">
        <v>418.37299999999999</v>
      </c>
      <c r="V333" s="1358"/>
      <c r="W333" s="916"/>
      <c r="X333" s="894"/>
      <c r="Y333" s="916"/>
      <c r="Z333" s="916"/>
      <c r="AA333" s="895" t="s">
        <v>2258</v>
      </c>
    </row>
    <row r="334" spans="1:27">
      <c r="A334" s="907">
        <f>A332+1</f>
        <v>165</v>
      </c>
      <c r="B334" s="914" t="s">
        <v>490</v>
      </c>
      <c r="C334" s="894" t="s">
        <v>53</v>
      </c>
      <c r="D334" s="894"/>
      <c r="E334" s="1358"/>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58"/>
      <c r="W334" s="917">
        <v>243.86699999999999</v>
      </c>
      <c r="X334" s="894"/>
      <c r="Y334" s="917">
        <v>532523.63800000004</v>
      </c>
      <c r="Z334" s="917">
        <v>3545260.9070000001</v>
      </c>
      <c r="AA334" s="894"/>
    </row>
    <row r="335" spans="1:27" ht="29">
      <c r="A335" s="909"/>
      <c r="B335" s="914"/>
      <c r="C335" s="894"/>
      <c r="D335" s="894">
        <v>410.14100000000002</v>
      </c>
      <c r="E335" s="1358"/>
      <c r="F335" s="894"/>
      <c r="G335" s="915"/>
      <c r="H335" s="915"/>
      <c r="I335" s="906"/>
      <c r="J335" s="909"/>
      <c r="K335" s="914"/>
      <c r="L335" s="916"/>
      <c r="M335" s="894"/>
      <c r="N335" s="894"/>
      <c r="O335" s="894"/>
      <c r="P335" s="894"/>
      <c r="Q335" s="894"/>
      <c r="R335" s="894"/>
      <c r="S335" s="894"/>
      <c r="T335" s="894"/>
      <c r="U335" s="917">
        <v>410.137</v>
      </c>
      <c r="V335" s="1358"/>
      <c r="W335" s="916"/>
      <c r="X335" s="894"/>
      <c r="Y335" s="916"/>
      <c r="Z335" s="916"/>
      <c r="AA335" s="895" t="s">
        <v>2259</v>
      </c>
    </row>
    <row r="336" spans="1:27">
      <c r="A336" s="907">
        <f>A334+1</f>
        <v>166</v>
      </c>
      <c r="B336" s="914" t="s">
        <v>2215</v>
      </c>
      <c r="C336" s="894" t="s">
        <v>1269</v>
      </c>
      <c r="D336" s="894"/>
      <c r="E336" s="1358"/>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58">
        <f>U337+U339</f>
        <v>809.57100000000003</v>
      </c>
      <c r="W336" s="917">
        <v>244.92099999999999</v>
      </c>
      <c r="X336" s="894" t="s">
        <v>2260</v>
      </c>
      <c r="Y336" s="917">
        <v>532426.54</v>
      </c>
      <c r="Z336" s="917">
        <v>3544862.43</v>
      </c>
      <c r="AA336" s="894"/>
    </row>
    <row r="337" spans="1:27">
      <c r="A337" s="909"/>
      <c r="B337" s="914"/>
      <c r="C337" s="894"/>
      <c r="D337" s="894">
        <v>422.69799999999998</v>
      </c>
      <c r="E337" s="1358">
        <f>D337+D339</f>
        <v>820.50900000000001</v>
      </c>
      <c r="F337" s="894"/>
      <c r="G337" s="915"/>
      <c r="H337" s="915"/>
      <c r="I337" s="906"/>
      <c r="J337" s="909"/>
      <c r="K337" s="914"/>
      <c r="L337" s="916"/>
      <c r="M337" s="894"/>
      <c r="N337" s="894"/>
      <c r="O337" s="894"/>
      <c r="P337" s="894"/>
      <c r="Q337" s="894"/>
      <c r="R337" s="894"/>
      <c r="S337" s="894"/>
      <c r="T337" s="894"/>
      <c r="U337" s="917">
        <v>422.214</v>
      </c>
      <c r="V337" s="1358"/>
      <c r="W337" s="916"/>
      <c r="X337" s="894"/>
      <c r="Y337" s="916"/>
      <c r="Z337" s="916"/>
      <c r="AA337" s="894" t="s">
        <v>2261</v>
      </c>
    </row>
    <row r="338" spans="1:27">
      <c r="A338" s="907">
        <f>A336+1</f>
        <v>167</v>
      </c>
      <c r="B338" s="914" t="s">
        <v>458</v>
      </c>
      <c r="C338" s="894" t="s">
        <v>62</v>
      </c>
      <c r="D338" s="894"/>
      <c r="E338" s="1358"/>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58"/>
      <c r="W338" s="917">
        <v>243.63399999999999</v>
      </c>
      <c r="X338" s="894"/>
      <c r="Y338" s="917">
        <v>532334.88300000003</v>
      </c>
      <c r="Z338" s="917">
        <v>3544450.284</v>
      </c>
      <c r="AA338" s="894"/>
    </row>
    <row r="339" spans="1:27">
      <c r="A339" s="909"/>
      <c r="B339" s="914"/>
      <c r="C339" s="894"/>
      <c r="D339" s="894">
        <v>397.81099999999998</v>
      </c>
      <c r="E339" s="1358"/>
      <c r="F339" s="894"/>
      <c r="G339" s="915"/>
      <c r="H339" s="915"/>
      <c r="I339" s="906"/>
      <c r="J339" s="909"/>
      <c r="K339" s="914"/>
      <c r="L339" s="916"/>
      <c r="M339" s="894"/>
      <c r="N339" s="894"/>
      <c r="O339" s="894"/>
      <c r="P339" s="894"/>
      <c r="Q339" s="894"/>
      <c r="R339" s="894"/>
      <c r="S339" s="894"/>
      <c r="T339" s="894"/>
      <c r="U339" s="917">
        <v>387.35700000000003</v>
      </c>
      <c r="V339" s="1358"/>
      <c r="W339" s="916"/>
      <c r="X339" s="894"/>
      <c r="Y339" s="916"/>
      <c r="Z339" s="916"/>
      <c r="AA339" s="894" t="s">
        <v>2262</v>
      </c>
    </row>
    <row r="340" spans="1:27">
      <c r="A340" s="907">
        <f>A338+1</f>
        <v>168</v>
      </c>
      <c r="B340" s="914" t="s">
        <v>1535</v>
      </c>
      <c r="C340" s="894" t="s">
        <v>1938</v>
      </c>
      <c r="D340" s="894"/>
      <c r="E340" s="1358">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58">
        <f>U341</f>
        <v>406.68799999999999</v>
      </c>
      <c r="W340" s="917">
        <v>244.20099999999999</v>
      </c>
      <c r="X340" s="894"/>
      <c r="Y340" s="917">
        <v>532250.79299999995</v>
      </c>
      <c r="Z340" s="917">
        <v>3544072.165</v>
      </c>
      <c r="AA340" s="894"/>
    </row>
    <row r="341" spans="1:27">
      <c r="A341" s="909"/>
      <c r="B341" s="914"/>
      <c r="C341" s="894"/>
      <c r="D341" s="894">
        <v>397.142</v>
      </c>
      <c r="E341" s="1358"/>
      <c r="F341" s="894"/>
      <c r="G341" s="915"/>
      <c r="H341" s="915"/>
      <c r="I341" s="906"/>
      <c r="J341" s="909"/>
      <c r="K341" s="914"/>
      <c r="L341" s="916"/>
      <c r="M341" s="894"/>
      <c r="N341" s="894"/>
      <c r="O341" s="894"/>
      <c r="P341" s="894"/>
      <c r="Q341" s="894"/>
      <c r="R341" s="894"/>
      <c r="S341" s="894"/>
      <c r="T341" s="894"/>
      <c r="U341" s="917">
        <v>406.68799999999999</v>
      </c>
      <c r="V341" s="1358"/>
      <c r="W341" s="916"/>
      <c r="X341" s="894"/>
      <c r="Y341" s="916"/>
      <c r="Z341" s="916"/>
      <c r="AA341" s="894" t="s">
        <v>2263</v>
      </c>
    </row>
    <row r="342" spans="1:27">
      <c r="A342" s="907">
        <f>A340+1</f>
        <v>169</v>
      </c>
      <c r="B342" s="914" t="s">
        <v>2218</v>
      </c>
      <c r="C342" s="894" t="s">
        <v>1277</v>
      </c>
      <c r="D342" s="894"/>
      <c r="E342" s="1358"/>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58"/>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58">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58"/>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58"/>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58">
        <f>U347+U349+U351+U353</f>
        <v>1681.454</v>
      </c>
      <c r="W346" s="917">
        <v>243.28</v>
      </c>
      <c r="X346" s="894" t="s">
        <v>2267</v>
      </c>
      <c r="Y346" s="917">
        <v>532180</v>
      </c>
      <c r="Z346" s="917">
        <v>3543111</v>
      </c>
      <c r="AA346" s="894"/>
    </row>
    <row r="347" spans="1:27">
      <c r="A347" s="909"/>
      <c r="B347" s="914"/>
      <c r="C347" s="894"/>
      <c r="D347" s="894">
        <v>458.101</v>
      </c>
      <c r="E347" s="1358">
        <f>D347+D349+D351+D353</f>
        <v>1673.212</v>
      </c>
      <c r="F347" s="894"/>
      <c r="G347" s="915"/>
      <c r="H347" s="915"/>
      <c r="I347" s="906"/>
      <c r="J347" s="909"/>
      <c r="K347" s="914"/>
      <c r="L347" s="916"/>
      <c r="M347" s="894"/>
      <c r="N347" s="894"/>
      <c r="O347" s="894"/>
      <c r="P347" s="894"/>
      <c r="Q347" s="894"/>
      <c r="R347" s="894"/>
      <c r="S347" s="894"/>
      <c r="T347" s="894"/>
      <c r="U347" s="917">
        <v>427.32799999999997</v>
      </c>
      <c r="V347" s="1358"/>
      <c r="W347" s="916"/>
      <c r="X347" s="894"/>
      <c r="Y347" s="916"/>
      <c r="Z347" s="916"/>
      <c r="AA347" s="894" t="s">
        <v>2070</v>
      </c>
    </row>
    <row r="348" spans="1:27">
      <c r="A348" s="907">
        <f>A346+1</f>
        <v>172</v>
      </c>
      <c r="B348" s="914" t="s">
        <v>2225</v>
      </c>
      <c r="C348" s="894" t="s">
        <v>76</v>
      </c>
      <c r="D348" s="894"/>
      <c r="E348" s="1358"/>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58"/>
      <c r="W348" s="917">
        <v>243.93700000000001</v>
      </c>
      <c r="X348" s="894"/>
      <c r="Y348" s="917">
        <v>532318.22600000002</v>
      </c>
      <c r="Z348" s="917">
        <v>3542706.6460000002</v>
      </c>
      <c r="AA348" s="894"/>
    </row>
    <row r="349" spans="1:27">
      <c r="A349" s="909"/>
      <c r="B349" s="914"/>
      <c r="C349" s="894"/>
      <c r="D349" s="894">
        <v>381.45100000000002</v>
      </c>
      <c r="E349" s="1358"/>
      <c r="F349" s="894"/>
      <c r="G349" s="915"/>
      <c r="H349" s="915"/>
      <c r="I349" s="906"/>
      <c r="J349" s="909"/>
      <c r="K349" s="914"/>
      <c r="L349" s="916"/>
      <c r="M349" s="894"/>
      <c r="N349" s="894"/>
      <c r="O349" s="894"/>
      <c r="P349" s="894"/>
      <c r="Q349" s="894"/>
      <c r="R349" s="894"/>
      <c r="S349" s="894"/>
      <c r="T349" s="894"/>
      <c r="U349" s="917">
        <v>413.23399999999998</v>
      </c>
      <c r="V349" s="1358"/>
      <c r="W349" s="916"/>
      <c r="X349" s="894"/>
      <c r="Y349" s="916"/>
      <c r="Z349" s="916"/>
      <c r="AA349" s="894" t="s">
        <v>2268</v>
      </c>
    </row>
    <row r="350" spans="1:27">
      <c r="A350" s="907">
        <f>A348+1</f>
        <v>173</v>
      </c>
      <c r="B350" s="914" t="s">
        <v>2226</v>
      </c>
      <c r="C350" s="894" t="s">
        <v>76</v>
      </c>
      <c r="D350" s="894"/>
      <c r="E350" s="1358"/>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58"/>
      <c r="W350" s="917">
        <v>244.92699999999999</v>
      </c>
      <c r="X350" s="894"/>
      <c r="Y350" s="917">
        <v>532451.89300000004</v>
      </c>
      <c r="Z350" s="917">
        <v>3542315.6269999999</v>
      </c>
      <c r="AA350" s="894"/>
    </row>
    <row r="351" spans="1:27">
      <c r="A351" s="909"/>
      <c r="B351" s="914"/>
      <c r="C351" s="894"/>
      <c r="D351" s="894">
        <v>407.01299999999998</v>
      </c>
      <c r="E351" s="1358"/>
      <c r="F351" s="894"/>
      <c r="G351" s="915"/>
      <c r="H351" s="915"/>
      <c r="I351" s="906"/>
      <c r="J351" s="909"/>
      <c r="K351" s="914"/>
      <c r="L351" s="916"/>
      <c r="M351" s="894"/>
      <c r="N351" s="894"/>
      <c r="O351" s="894"/>
      <c r="P351" s="894"/>
      <c r="Q351" s="894"/>
      <c r="R351" s="894"/>
      <c r="S351" s="894"/>
      <c r="T351" s="894"/>
      <c r="U351" s="917">
        <v>414.71899999999999</v>
      </c>
      <c r="V351" s="1358"/>
      <c r="W351" s="916"/>
      <c r="X351" s="894"/>
      <c r="Y351" s="916"/>
      <c r="Z351" s="916"/>
      <c r="AA351" s="894"/>
    </row>
    <row r="352" spans="1:27">
      <c r="A352" s="907">
        <f>A350+1</f>
        <v>174</v>
      </c>
      <c r="B352" s="914" t="s">
        <v>2227</v>
      </c>
      <c r="C352" s="894" t="s">
        <v>62</v>
      </c>
      <c r="D352" s="894"/>
      <c r="E352" s="1358"/>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58"/>
      <c r="W352" s="917">
        <v>246.9</v>
      </c>
      <c r="X352" s="894"/>
      <c r="Y352" s="917">
        <v>532586.04099999997</v>
      </c>
      <c r="Z352" s="917">
        <v>3541923.2039999999</v>
      </c>
      <c r="AA352" s="894"/>
    </row>
    <row r="353" spans="1:27">
      <c r="A353" s="909"/>
      <c r="B353" s="914"/>
      <c r="C353" s="894"/>
      <c r="D353" s="894">
        <v>426.64699999999999</v>
      </c>
      <c r="E353" s="1358"/>
      <c r="F353" s="894"/>
      <c r="G353" s="915"/>
      <c r="H353" s="915"/>
      <c r="I353" s="906"/>
      <c r="J353" s="909"/>
      <c r="K353" s="914"/>
      <c r="L353" s="916"/>
      <c r="M353" s="894"/>
      <c r="N353" s="894"/>
      <c r="O353" s="894"/>
      <c r="P353" s="894"/>
      <c r="Q353" s="894"/>
      <c r="R353" s="894"/>
      <c r="S353" s="894"/>
      <c r="T353" s="894"/>
      <c r="U353" s="917">
        <v>426.173</v>
      </c>
      <c r="V353" s="1358"/>
      <c r="W353" s="916"/>
      <c r="X353" s="894"/>
      <c r="Y353" s="916"/>
      <c r="Z353" s="916"/>
      <c r="AA353" s="894" t="s">
        <v>2269</v>
      </c>
    </row>
    <row r="354" spans="1:27">
      <c r="A354" s="907">
        <f>A352+1</f>
        <v>175</v>
      </c>
      <c r="B354" s="914" t="s">
        <v>2228</v>
      </c>
      <c r="C354" s="894" t="s">
        <v>90</v>
      </c>
      <c r="D354" s="894"/>
      <c r="E354" s="1358"/>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58"/>
      <c r="W354" s="917">
        <v>247.023</v>
      </c>
      <c r="X354" s="894" t="s">
        <v>2270</v>
      </c>
      <c r="Y354" s="917">
        <v>532723.89300000004</v>
      </c>
      <c r="Z354" s="917">
        <v>3541519.9419999998</v>
      </c>
      <c r="AA354" s="894"/>
    </row>
    <row r="355" spans="1:27" ht="29">
      <c r="A355" s="909"/>
      <c r="B355" s="914"/>
      <c r="C355" s="894"/>
      <c r="D355" s="894">
        <v>404.80900000000003</v>
      </c>
      <c r="E355" s="1358">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61">
        <f>U355+U357+U359+U361</f>
        <v>1630.3960000000002</v>
      </c>
      <c r="W355" s="916"/>
      <c r="X355" s="894"/>
      <c r="Y355" s="916"/>
      <c r="Z355" s="916"/>
      <c r="AA355" s="895" t="s">
        <v>2271</v>
      </c>
    </row>
    <row r="356" spans="1:27">
      <c r="A356" s="907">
        <f>A354+1</f>
        <v>176</v>
      </c>
      <c r="B356" s="914" t="s">
        <v>2230</v>
      </c>
      <c r="C356" s="894" t="s">
        <v>76</v>
      </c>
      <c r="D356" s="894"/>
      <c r="E356" s="1358"/>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58"/>
      <c r="W356" s="917">
        <v>247.02600000000001</v>
      </c>
      <c r="X356" s="894"/>
      <c r="Y356" s="917">
        <v>532884.30900000001</v>
      </c>
      <c r="Z356" s="917">
        <v>3541148.2740000002</v>
      </c>
      <c r="AA356" s="894"/>
    </row>
    <row r="357" spans="1:27">
      <c r="A357" s="909"/>
      <c r="B357" s="914"/>
      <c r="C357" s="894"/>
      <c r="D357" s="894">
        <v>392.738</v>
      </c>
      <c r="E357" s="1358"/>
      <c r="F357" s="894"/>
      <c r="G357" s="915"/>
      <c r="H357" s="915"/>
      <c r="I357" s="906"/>
      <c r="J357" s="909"/>
      <c r="K357" s="914"/>
      <c r="L357" s="916"/>
      <c r="M357" s="894"/>
      <c r="N357" s="894"/>
      <c r="O357" s="894"/>
      <c r="P357" s="894"/>
      <c r="Q357" s="894"/>
      <c r="R357" s="894"/>
      <c r="S357" s="894"/>
      <c r="T357" s="894"/>
      <c r="U357" s="917">
        <v>392.738</v>
      </c>
      <c r="V357" s="1358"/>
      <c r="W357" s="916"/>
      <c r="X357" s="894"/>
      <c r="Y357" s="916"/>
      <c r="Z357" s="916"/>
      <c r="AA357" s="894" t="s">
        <v>2272</v>
      </c>
    </row>
    <row r="358" spans="1:27">
      <c r="A358" s="907">
        <f>A356+1</f>
        <v>177</v>
      </c>
      <c r="B358" s="914" t="s">
        <v>2231</v>
      </c>
      <c r="C358" s="894" t="s">
        <v>76</v>
      </c>
      <c r="D358" s="894"/>
      <c r="E358" s="1358"/>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58"/>
      <c r="W358" s="917">
        <v>247.048</v>
      </c>
      <c r="X358" s="894"/>
      <c r="Y358" s="917">
        <v>533039.94200000004</v>
      </c>
      <c r="Z358" s="917">
        <v>3540787.6889999998</v>
      </c>
      <c r="AA358" s="894"/>
    </row>
    <row r="359" spans="1:27">
      <c r="A359" s="909"/>
      <c r="B359" s="914"/>
      <c r="C359" s="894"/>
      <c r="D359" s="894">
        <v>391.93900000000002</v>
      </c>
      <c r="E359" s="1358"/>
      <c r="F359" s="894"/>
      <c r="G359" s="915"/>
      <c r="H359" s="915"/>
      <c r="I359" s="906"/>
      <c r="J359" s="909"/>
      <c r="K359" s="914"/>
      <c r="L359" s="916"/>
      <c r="M359" s="894"/>
      <c r="N359" s="894"/>
      <c r="O359" s="894"/>
      <c r="P359" s="894"/>
      <c r="Q359" s="894"/>
      <c r="R359" s="894"/>
      <c r="S359" s="894"/>
      <c r="T359" s="894"/>
      <c r="U359" s="917">
        <v>391.93900000000002</v>
      </c>
      <c r="V359" s="1358"/>
      <c r="W359" s="916"/>
      <c r="X359" s="894"/>
      <c r="Y359" s="916"/>
      <c r="Z359" s="916"/>
      <c r="AA359" s="894" t="s">
        <v>2273</v>
      </c>
    </row>
    <row r="360" spans="1:27">
      <c r="A360" s="907">
        <f>A358+1</f>
        <v>178</v>
      </c>
      <c r="B360" s="914" t="s">
        <v>2232</v>
      </c>
      <c r="C360" s="894" t="s">
        <v>76</v>
      </c>
      <c r="D360" s="894"/>
      <c r="E360" s="1358"/>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58"/>
      <c r="W360" s="917">
        <v>247.309</v>
      </c>
      <c r="X360" s="894"/>
      <c r="Y360" s="917">
        <v>533195.25899999996</v>
      </c>
      <c r="Z360" s="917">
        <v>3540427.8369999998</v>
      </c>
      <c r="AA360" s="894"/>
    </row>
    <row r="361" spans="1:27">
      <c r="A361" s="909"/>
      <c r="B361" s="914"/>
      <c r="C361" s="894"/>
      <c r="D361" s="894">
        <v>440.911</v>
      </c>
      <c r="E361" s="1358"/>
      <c r="F361" s="894"/>
      <c r="G361" s="915"/>
      <c r="H361" s="915"/>
      <c r="I361" s="906"/>
      <c r="J361" s="909"/>
      <c r="K361" s="914"/>
      <c r="L361" s="916"/>
      <c r="M361" s="894"/>
      <c r="N361" s="894"/>
      <c r="O361" s="894"/>
      <c r="P361" s="894"/>
      <c r="Q361" s="894"/>
      <c r="R361" s="894"/>
      <c r="S361" s="894"/>
      <c r="T361" s="894"/>
      <c r="U361" s="917">
        <v>440.91</v>
      </c>
      <c r="V361" s="1358"/>
      <c r="W361" s="916"/>
      <c r="X361" s="894"/>
      <c r="Y361" s="916"/>
      <c r="Z361" s="916"/>
      <c r="AA361" s="894"/>
    </row>
    <row r="362" spans="1:27">
      <c r="A362" s="907">
        <f>A360+1</f>
        <v>179</v>
      </c>
      <c r="B362" s="914" t="s">
        <v>2233</v>
      </c>
      <c r="C362" s="894" t="s">
        <v>2221</v>
      </c>
      <c r="D362" s="894"/>
      <c r="E362" s="1358"/>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58"/>
      <c r="W362" s="917">
        <v>248.95400000000001</v>
      </c>
      <c r="X362" s="894" t="s">
        <v>2274</v>
      </c>
      <c r="Y362" s="917">
        <v>533369.98100000003</v>
      </c>
      <c r="Z362" s="917">
        <v>3540023.0240000002</v>
      </c>
      <c r="AA362" s="894"/>
    </row>
    <row r="363" spans="1:27" ht="29">
      <c r="A363" s="909"/>
      <c r="B363" s="914"/>
      <c r="C363" s="894"/>
      <c r="D363" s="894">
        <v>186.01400000000001</v>
      </c>
      <c r="E363" s="1358">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58"/>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58">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58"/>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58">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58"/>
      <c r="W367" s="916"/>
      <c r="X367" s="894"/>
      <c r="Y367" s="916"/>
      <c r="Z367" s="916"/>
      <c r="AA367" s="895" t="s">
        <v>2277</v>
      </c>
    </row>
    <row r="368" spans="1:27">
      <c r="A368" s="907">
        <f>A366+1</f>
        <v>182</v>
      </c>
      <c r="B368" s="914" t="s">
        <v>2240</v>
      </c>
      <c r="C368" s="894" t="s">
        <v>76</v>
      </c>
      <c r="D368" s="894"/>
      <c r="E368" s="1358">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58"/>
      <c r="W368" s="917">
        <v>252.87100000000001</v>
      </c>
      <c r="X368" s="894"/>
      <c r="Y368" s="917">
        <v>533692.38199999998</v>
      </c>
      <c r="Z368" s="917">
        <v>3539196.1660000002</v>
      </c>
      <c r="AA368" s="894"/>
    </row>
    <row r="369" spans="1:27">
      <c r="A369" s="909"/>
      <c r="B369" s="914"/>
      <c r="C369" s="894"/>
      <c r="D369" s="894">
        <v>455.59500000000003</v>
      </c>
      <c r="E369" s="1358"/>
      <c r="F369" s="894"/>
      <c r="G369" s="915"/>
      <c r="H369" s="915"/>
      <c r="I369" s="906"/>
      <c r="J369" s="909"/>
      <c r="K369" s="914"/>
      <c r="L369" s="916"/>
      <c r="M369" s="894"/>
      <c r="N369" s="894"/>
      <c r="O369" s="894"/>
      <c r="P369" s="894"/>
      <c r="Q369" s="894"/>
      <c r="R369" s="894"/>
      <c r="S369" s="894"/>
      <c r="T369" s="894"/>
      <c r="U369" s="917">
        <v>458.26100000000002</v>
      </c>
      <c r="V369" s="1358"/>
      <c r="W369" s="916"/>
      <c r="X369" s="894"/>
      <c r="Y369" s="916"/>
      <c r="Z369" s="916"/>
      <c r="AA369" s="894"/>
    </row>
    <row r="370" spans="1:27">
      <c r="A370" s="907">
        <f>A368+1</f>
        <v>183</v>
      </c>
      <c r="B370" s="914" t="s">
        <v>2241</v>
      </c>
      <c r="C370" s="894" t="s">
        <v>2236</v>
      </c>
      <c r="D370" s="894"/>
      <c r="E370" s="1358"/>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58"/>
      <c r="W370" s="917">
        <v>252.38499999999999</v>
      </c>
      <c r="X370" s="894" t="s">
        <v>2278</v>
      </c>
      <c r="Y370" s="917">
        <v>533709.14800000004</v>
      </c>
      <c r="Z370" s="917">
        <v>3538738.2119999998</v>
      </c>
      <c r="AA370" s="894"/>
    </row>
    <row r="371" spans="1:27" ht="29">
      <c r="A371" s="909"/>
      <c r="B371" s="914"/>
      <c r="C371" s="894"/>
      <c r="D371" s="894">
        <v>247.447</v>
      </c>
      <c r="E371" s="1358"/>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58">
        <f>U373+U375+U377</f>
        <v>1149.152</v>
      </c>
      <c r="W372" s="917">
        <v>252.47300000000001</v>
      </c>
      <c r="X372" s="894" t="s">
        <v>2279</v>
      </c>
      <c r="Y372" s="917">
        <v>533887.87399999995</v>
      </c>
      <c r="Z372" s="917">
        <v>3538574.071</v>
      </c>
      <c r="AA372" s="894"/>
    </row>
    <row r="373" spans="1:27">
      <c r="A373" s="909"/>
      <c r="B373" s="914"/>
      <c r="C373" s="894"/>
      <c r="D373" s="894">
        <v>376.60700000000003</v>
      </c>
      <c r="E373" s="1358">
        <f>D373+D375+D377</f>
        <v>1117.502</v>
      </c>
      <c r="F373" s="894"/>
      <c r="G373" s="915"/>
      <c r="H373" s="915"/>
      <c r="I373" s="906"/>
      <c r="J373" s="909"/>
      <c r="K373" s="914"/>
      <c r="L373" s="916"/>
      <c r="M373" s="894"/>
      <c r="N373" s="894"/>
      <c r="O373" s="894"/>
      <c r="P373" s="894"/>
      <c r="Q373" s="894"/>
      <c r="R373" s="894"/>
      <c r="S373" s="894"/>
      <c r="T373" s="894"/>
      <c r="U373" s="917">
        <v>408.25799999999998</v>
      </c>
      <c r="V373" s="1358"/>
      <c r="W373" s="916"/>
      <c r="X373" s="894"/>
      <c r="Y373" s="916"/>
      <c r="Z373" s="916"/>
      <c r="AA373" s="894" t="s">
        <v>2280</v>
      </c>
    </row>
    <row r="374" spans="1:27">
      <c r="A374" s="907">
        <f>A372+1</f>
        <v>185</v>
      </c>
      <c r="B374" s="914" t="s">
        <v>2245</v>
      </c>
      <c r="C374" s="894" t="s">
        <v>76</v>
      </c>
      <c r="D374" s="894"/>
      <c r="E374" s="1358"/>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58"/>
      <c r="W374" s="917">
        <v>252.708</v>
      </c>
      <c r="X374" s="894"/>
      <c r="Y374" s="917">
        <v>533962.91399999999</v>
      </c>
      <c r="Z374" s="917">
        <v>3538172.7689999999</v>
      </c>
      <c r="AA374" s="894"/>
    </row>
    <row r="375" spans="1:27">
      <c r="A375" s="909"/>
      <c r="B375" s="914"/>
      <c r="C375" s="894"/>
      <c r="D375" s="894">
        <v>342.47699999999998</v>
      </c>
      <c r="E375" s="1358"/>
      <c r="F375" s="894"/>
      <c r="G375" s="915"/>
      <c r="H375" s="915"/>
      <c r="I375" s="906"/>
      <c r="J375" s="909"/>
      <c r="K375" s="914"/>
      <c r="L375" s="916"/>
      <c r="M375" s="894"/>
      <c r="N375" s="894"/>
      <c r="O375" s="894"/>
      <c r="P375" s="894"/>
      <c r="Q375" s="894"/>
      <c r="R375" s="894"/>
      <c r="S375" s="894"/>
      <c r="T375" s="894"/>
      <c r="U375" s="917">
        <v>342.476</v>
      </c>
      <c r="V375" s="1358"/>
      <c r="W375" s="916"/>
      <c r="X375" s="894"/>
      <c r="Y375" s="916"/>
      <c r="Z375" s="916"/>
      <c r="AA375" s="894" t="s">
        <v>2281</v>
      </c>
    </row>
    <row r="376" spans="1:27">
      <c r="A376" s="907">
        <f>A374+1</f>
        <v>186</v>
      </c>
      <c r="B376" s="914" t="s">
        <v>2246</v>
      </c>
      <c r="C376" s="894" t="s">
        <v>76</v>
      </c>
      <c r="D376" s="894"/>
      <c r="E376" s="1358"/>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58"/>
      <c r="W376" s="917">
        <v>252.36500000000001</v>
      </c>
      <c r="X376" s="894"/>
      <c r="Y376" s="917">
        <v>534025.86300000001</v>
      </c>
      <c r="Z376" s="917">
        <v>3537836.128</v>
      </c>
      <c r="AA376" s="894"/>
    </row>
    <row r="377" spans="1:27">
      <c r="A377" s="909"/>
      <c r="B377" s="914"/>
      <c r="C377" s="894"/>
      <c r="D377" s="894">
        <v>398.41800000000001</v>
      </c>
      <c r="E377" s="1358"/>
      <c r="F377" s="894"/>
      <c r="G377" s="915"/>
      <c r="H377" s="915"/>
      <c r="I377" s="906"/>
      <c r="J377" s="909"/>
      <c r="K377" s="914"/>
      <c r="L377" s="916"/>
      <c r="M377" s="894"/>
      <c r="N377" s="894"/>
      <c r="O377" s="894"/>
      <c r="P377" s="894"/>
      <c r="Q377" s="894"/>
      <c r="R377" s="894"/>
      <c r="S377" s="894"/>
      <c r="T377" s="894"/>
      <c r="U377" s="917">
        <v>398.41800000000001</v>
      </c>
      <c r="V377" s="1358"/>
      <c r="W377" s="916"/>
      <c r="X377" s="894"/>
      <c r="Y377" s="916"/>
      <c r="Z377" s="916"/>
      <c r="AA377" s="894"/>
    </row>
    <row r="378" spans="1:27">
      <c r="A378" s="907">
        <f>A376+1</f>
        <v>187</v>
      </c>
      <c r="B378" s="914" t="s">
        <v>2247</v>
      </c>
      <c r="C378" s="894" t="s">
        <v>2221</v>
      </c>
      <c r="D378" s="795"/>
      <c r="E378" s="1358"/>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58"/>
      <c r="W378" s="917">
        <v>251.542</v>
      </c>
      <c r="X378" s="894" t="s">
        <v>2282</v>
      </c>
      <c r="Y378" s="917">
        <v>534099.09499999997</v>
      </c>
      <c r="Z378" s="917">
        <v>3537444.4980000001</v>
      </c>
      <c r="AA378" s="894"/>
    </row>
    <row r="379" spans="1:27">
      <c r="A379" s="909"/>
      <c r="B379" s="914"/>
      <c r="C379" s="894"/>
      <c r="D379" s="894">
        <v>251.51599999999999</v>
      </c>
      <c r="E379" s="1358">
        <v>251.51599999999999</v>
      </c>
      <c r="F379" s="894"/>
      <c r="G379" s="915"/>
      <c r="H379" s="915"/>
      <c r="I379" s="906"/>
      <c r="J379" s="909"/>
      <c r="K379" s="914"/>
      <c r="L379" s="916"/>
      <c r="M379" s="894"/>
      <c r="N379" s="894"/>
      <c r="O379" s="894"/>
      <c r="P379" s="894"/>
      <c r="Q379" s="894"/>
      <c r="R379" s="894"/>
      <c r="S379" s="894"/>
      <c r="T379" s="894"/>
      <c r="U379" s="915">
        <v>251.51599999999999</v>
      </c>
      <c r="V379" s="1358">
        <f>U379</f>
        <v>251.51599999999999</v>
      </c>
      <c r="W379" s="916"/>
      <c r="X379" s="894"/>
      <c r="Y379" s="916"/>
      <c r="Z379" s="916"/>
      <c r="AA379" s="895" t="s">
        <v>2287</v>
      </c>
    </row>
    <row r="380" spans="1:27">
      <c r="A380" s="907">
        <f>A378+1</f>
        <v>188</v>
      </c>
      <c r="B380" s="914" t="s">
        <v>2249</v>
      </c>
      <c r="C380" s="894" t="s">
        <v>2221</v>
      </c>
      <c r="D380" s="894"/>
      <c r="E380" s="1358"/>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58"/>
      <c r="W380" s="917">
        <v>251.39400000000001</v>
      </c>
      <c r="X380" s="894" t="s">
        <v>2329</v>
      </c>
      <c r="Y380" s="917">
        <v>534147.81200000003</v>
      </c>
      <c r="Z380" s="917">
        <v>3537197.7450000001</v>
      </c>
      <c r="AA380" s="894"/>
    </row>
    <row r="381" spans="1:27">
      <c r="A381" s="909"/>
      <c r="B381" s="909"/>
      <c r="C381" s="911"/>
      <c r="D381" s="921">
        <v>430.21300000000002</v>
      </c>
      <c r="E381" s="1358">
        <v>430.21300000000002</v>
      </c>
      <c r="F381" s="909"/>
      <c r="G381" s="909"/>
      <c r="H381" s="909"/>
      <c r="I381" s="906"/>
      <c r="J381" s="909"/>
      <c r="K381" s="909"/>
      <c r="L381" s="909"/>
      <c r="M381" s="909"/>
      <c r="N381" s="909"/>
      <c r="O381" s="909"/>
      <c r="P381" s="909"/>
      <c r="Q381" s="909"/>
      <c r="R381" s="909"/>
      <c r="S381" s="909"/>
      <c r="T381" s="909"/>
      <c r="U381" s="915">
        <v>445.12599999999998</v>
      </c>
      <c r="V381" s="1359">
        <f>U381</f>
        <v>445.12599999999998</v>
      </c>
      <c r="W381" s="909"/>
      <c r="X381" s="909"/>
      <c r="Y381" s="909"/>
      <c r="Z381" s="909"/>
      <c r="AA381" s="922" t="s">
        <v>2341</v>
      </c>
    </row>
    <row r="382" spans="1:27" ht="14.5" customHeight="1">
      <c r="A382" s="907">
        <f>A380+1</f>
        <v>189</v>
      </c>
      <c r="B382" s="914" t="s">
        <v>2289</v>
      </c>
      <c r="C382" s="894" t="s">
        <v>1269</v>
      </c>
      <c r="D382" s="911"/>
      <c r="E382" s="1358"/>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60"/>
      <c r="W382" s="917">
        <v>248.76</v>
      </c>
      <c r="X382" s="894" t="s">
        <v>2331</v>
      </c>
      <c r="Y382" s="915">
        <v>534209.72400000005</v>
      </c>
      <c r="Z382" s="915">
        <v>3536756.9449999998</v>
      </c>
      <c r="AA382" s="923"/>
    </row>
    <row r="383" spans="1:27" ht="14.5" customHeight="1">
      <c r="A383" s="909"/>
      <c r="B383" s="894"/>
      <c r="C383" s="894"/>
      <c r="D383" s="921">
        <v>413.16800000000001</v>
      </c>
      <c r="E383" s="1358">
        <f>D383+D385</f>
        <v>834.25800000000004</v>
      </c>
      <c r="F383" s="894"/>
      <c r="G383" s="915"/>
      <c r="H383" s="915"/>
      <c r="I383" s="906"/>
      <c r="J383" s="909"/>
      <c r="K383" s="894"/>
      <c r="L383" s="894"/>
      <c r="M383" s="909"/>
      <c r="N383" s="909"/>
      <c r="O383" s="909"/>
      <c r="P383" s="909"/>
      <c r="Q383" s="909"/>
      <c r="R383" s="909"/>
      <c r="S383" s="909"/>
      <c r="T383" s="909"/>
      <c r="U383" s="915">
        <v>418.77699999999999</v>
      </c>
      <c r="V383" s="1358">
        <f>SUM(U383:U385)</f>
        <v>838.553</v>
      </c>
      <c r="W383" s="917"/>
      <c r="X383" s="894"/>
      <c r="Y383" s="915"/>
      <c r="Z383" s="915"/>
      <c r="AA383" s="922" t="s">
        <v>2342</v>
      </c>
    </row>
    <row r="384" spans="1:27">
      <c r="A384" s="907">
        <f>A382+1</f>
        <v>190</v>
      </c>
      <c r="B384" s="914" t="s">
        <v>2290</v>
      </c>
      <c r="C384" s="894" t="s">
        <v>53</v>
      </c>
      <c r="D384" s="894"/>
      <c r="E384" s="1358"/>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58"/>
      <c r="W384" s="917">
        <v>249.17099999999999</v>
      </c>
      <c r="X384" s="894"/>
      <c r="Y384" s="915">
        <v>534255.59499999997</v>
      </c>
      <c r="Z384" s="915">
        <v>3536340.6889999998</v>
      </c>
      <c r="AA384" s="923"/>
    </row>
    <row r="385" spans="1:27">
      <c r="A385" s="909"/>
      <c r="B385" s="894"/>
      <c r="C385" s="894"/>
      <c r="D385" s="921">
        <v>421.09</v>
      </c>
      <c r="E385" s="1358"/>
      <c r="F385" s="894"/>
      <c r="G385" s="915"/>
      <c r="H385" s="915"/>
      <c r="I385" s="906"/>
      <c r="J385" s="909"/>
      <c r="K385" s="894"/>
      <c r="L385" s="894"/>
      <c r="M385" s="909"/>
      <c r="N385" s="909"/>
      <c r="O385" s="909"/>
      <c r="P385" s="909"/>
      <c r="Q385" s="909"/>
      <c r="R385" s="909"/>
      <c r="S385" s="909"/>
      <c r="T385" s="909"/>
      <c r="U385" s="915">
        <v>419.77600000000001</v>
      </c>
      <c r="V385" s="1358"/>
      <c r="W385" s="917"/>
      <c r="X385" s="894"/>
      <c r="Y385" s="915"/>
      <c r="Z385" s="915"/>
      <c r="AA385" s="922" t="s">
        <v>2343</v>
      </c>
    </row>
    <row r="386" spans="1:27">
      <c r="A386" s="907">
        <f>A384+1</f>
        <v>191</v>
      </c>
      <c r="B386" s="914" t="s">
        <v>2291</v>
      </c>
      <c r="C386" s="894" t="s">
        <v>1277</v>
      </c>
      <c r="D386" s="894"/>
      <c r="E386" s="1358">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58">
        <f>SUM(U386:U390)</f>
        <v>836.76400000000001</v>
      </c>
      <c r="W386" s="917">
        <v>248.58</v>
      </c>
      <c r="X386" s="894" t="s">
        <v>2332</v>
      </c>
      <c r="Y386" s="915">
        <v>534301.576</v>
      </c>
      <c r="Z386" s="915">
        <v>3535923.4389999998</v>
      </c>
      <c r="AA386" s="923"/>
    </row>
    <row r="387" spans="1:27">
      <c r="A387" s="909"/>
      <c r="B387" s="894"/>
      <c r="C387" s="894"/>
      <c r="D387" s="921">
        <v>400.63200000000001</v>
      </c>
      <c r="E387" s="1358"/>
      <c r="F387" s="894"/>
      <c r="G387" s="915"/>
      <c r="H387" s="915"/>
      <c r="I387" s="906"/>
      <c r="J387" s="909"/>
      <c r="K387" s="894"/>
      <c r="L387" s="894"/>
      <c r="M387" s="909"/>
      <c r="N387" s="909"/>
      <c r="O387" s="909"/>
      <c r="P387" s="909"/>
      <c r="Q387" s="909"/>
      <c r="R387" s="909"/>
      <c r="S387" s="909"/>
      <c r="T387" s="909"/>
      <c r="U387" s="915">
        <v>404.589</v>
      </c>
      <c r="V387" s="1358"/>
      <c r="W387" s="917"/>
      <c r="X387" s="894"/>
      <c r="Y387" s="915"/>
      <c r="Z387" s="915"/>
      <c r="AA387" s="922" t="s">
        <v>2344</v>
      </c>
    </row>
    <row r="388" spans="1:27">
      <c r="A388" s="907">
        <f>A386+1</f>
        <v>192</v>
      </c>
      <c r="B388" s="914" t="s">
        <v>2293</v>
      </c>
      <c r="C388" s="894" t="s">
        <v>62</v>
      </c>
      <c r="D388" s="894"/>
      <c r="E388" s="1358"/>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58"/>
      <c r="W388" s="917">
        <v>247.86799999999999</v>
      </c>
      <c r="X388" s="894"/>
      <c r="Y388" s="915">
        <v>534443.89800000004</v>
      </c>
      <c r="Z388" s="915">
        <v>3535544.7080000001</v>
      </c>
      <c r="AA388" s="923"/>
    </row>
    <row r="389" spans="1:27">
      <c r="A389" s="909"/>
      <c r="B389" s="894"/>
      <c r="C389" s="894"/>
      <c r="D389" s="921">
        <v>434.541</v>
      </c>
      <c r="E389" s="1358"/>
      <c r="F389" s="894"/>
      <c r="G389" s="915"/>
      <c r="H389" s="915"/>
      <c r="I389" s="906"/>
      <c r="J389" s="909"/>
      <c r="K389" s="894"/>
      <c r="L389" s="894"/>
      <c r="M389" s="909"/>
      <c r="N389" s="909"/>
      <c r="O389" s="909"/>
      <c r="P389" s="909"/>
      <c r="Q389" s="909"/>
      <c r="R389" s="909"/>
      <c r="S389" s="909"/>
      <c r="T389" s="909"/>
      <c r="U389" s="915">
        <v>432.17500000000001</v>
      </c>
      <c r="V389" s="1358"/>
      <c r="W389" s="917"/>
      <c r="X389" s="894"/>
      <c r="Y389" s="915"/>
      <c r="Z389" s="915"/>
      <c r="AA389" s="923" t="s">
        <v>2345</v>
      </c>
    </row>
    <row r="390" spans="1:27">
      <c r="A390" s="907">
        <f>A388+1</f>
        <v>193</v>
      </c>
      <c r="B390" s="914" t="s">
        <v>2294</v>
      </c>
      <c r="C390" s="894" t="s">
        <v>1981</v>
      </c>
      <c r="D390" s="894"/>
      <c r="E390" s="1358"/>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58"/>
      <c r="W390" s="917">
        <v>247.57300000000001</v>
      </c>
      <c r="X390" s="894" t="s">
        <v>2333</v>
      </c>
      <c r="Y390" s="915">
        <v>534595.924</v>
      </c>
      <c r="Z390" s="915">
        <v>3535140.1549999998</v>
      </c>
      <c r="AA390" s="923"/>
    </row>
    <row r="391" spans="1:27">
      <c r="A391" s="909"/>
      <c r="B391" s="894"/>
      <c r="C391" s="894"/>
      <c r="D391" s="921">
        <v>384.78199999999998</v>
      </c>
      <c r="E391" s="1358">
        <f>D391+D393+D395</f>
        <v>1209.7159999999999</v>
      </c>
      <c r="F391" s="894"/>
      <c r="G391" s="915"/>
      <c r="H391" s="915"/>
      <c r="I391" s="906"/>
      <c r="J391" s="909"/>
      <c r="K391" s="894"/>
      <c r="L391" s="894"/>
      <c r="M391" s="909"/>
      <c r="N391" s="909"/>
      <c r="O391" s="909"/>
      <c r="P391" s="909"/>
      <c r="Q391" s="909"/>
      <c r="R391" s="909"/>
      <c r="S391" s="909"/>
      <c r="T391" s="909"/>
      <c r="U391" s="915">
        <v>383.24900000000002</v>
      </c>
      <c r="V391" s="1358">
        <f>SUM(U391:U396)</f>
        <v>1185.42</v>
      </c>
      <c r="W391" s="917"/>
      <c r="X391" s="894"/>
      <c r="Y391" s="894"/>
      <c r="Z391" s="894"/>
      <c r="AA391" s="923" t="s">
        <v>2346</v>
      </c>
    </row>
    <row r="392" spans="1:27">
      <c r="A392" s="907">
        <f>A390+1</f>
        <v>194</v>
      </c>
      <c r="B392" s="914" t="s">
        <v>2296</v>
      </c>
      <c r="C392" s="894" t="s">
        <v>62</v>
      </c>
      <c r="D392" s="894"/>
      <c r="E392" s="1358"/>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58"/>
      <c r="W392" s="917">
        <v>259.11</v>
      </c>
      <c r="X392" s="894"/>
      <c r="Y392" s="915">
        <v>534673.47</v>
      </c>
      <c r="Z392" s="915">
        <v>3534764.8330000001</v>
      </c>
      <c r="AA392" s="923"/>
    </row>
    <row r="393" spans="1:27">
      <c r="A393" s="909"/>
      <c r="B393" s="894"/>
      <c r="C393" s="894"/>
      <c r="D393" s="921">
        <v>376.64499999999998</v>
      </c>
      <c r="E393" s="1358"/>
      <c r="F393" s="894"/>
      <c r="G393" s="915"/>
      <c r="H393" s="915"/>
      <c r="I393" s="906"/>
      <c r="J393" s="909"/>
      <c r="K393" s="894"/>
      <c r="L393" s="894"/>
      <c r="M393" s="909"/>
      <c r="N393" s="909"/>
      <c r="O393" s="909"/>
      <c r="P393" s="909"/>
      <c r="Q393" s="909"/>
      <c r="R393" s="909"/>
      <c r="S393" s="909"/>
      <c r="T393" s="909"/>
      <c r="U393" s="915">
        <v>382.084</v>
      </c>
      <c r="V393" s="1358"/>
      <c r="W393" s="917"/>
      <c r="X393" s="894"/>
      <c r="Y393" s="894"/>
      <c r="Z393" s="894"/>
      <c r="AA393" s="922" t="s">
        <v>2347</v>
      </c>
    </row>
    <row r="394" spans="1:27">
      <c r="A394" s="907">
        <f>A392+1</f>
        <v>195</v>
      </c>
      <c r="B394" s="914" t="s">
        <v>2297</v>
      </c>
      <c r="C394" s="894" t="s">
        <v>62</v>
      </c>
      <c r="D394" s="894"/>
      <c r="E394" s="1358"/>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58"/>
      <c r="W394" s="917">
        <v>259.08699999999999</v>
      </c>
      <c r="X394" s="894"/>
      <c r="Y394" s="915">
        <v>534750.78</v>
      </c>
      <c r="Z394" s="915">
        <v>3534390.6519999998</v>
      </c>
      <c r="AA394" s="923"/>
    </row>
    <row r="395" spans="1:27">
      <c r="A395" s="909"/>
      <c r="B395" s="894"/>
      <c r="C395" s="894"/>
      <c r="D395" s="921">
        <v>448.28899999999999</v>
      </c>
      <c r="E395" s="1358"/>
      <c r="F395" s="894"/>
      <c r="G395" s="915"/>
      <c r="H395" s="915"/>
      <c r="I395" s="906"/>
      <c r="J395" s="909"/>
      <c r="K395" s="894"/>
      <c r="L395" s="894"/>
      <c r="M395" s="909"/>
      <c r="N395" s="909"/>
      <c r="O395" s="909"/>
      <c r="P395" s="909"/>
      <c r="Q395" s="909"/>
      <c r="R395" s="909"/>
      <c r="S395" s="909"/>
      <c r="T395" s="909"/>
      <c r="U395" s="915">
        <v>420.08699999999999</v>
      </c>
      <c r="V395" s="1358"/>
      <c r="W395" s="917"/>
      <c r="X395" s="894"/>
      <c r="Y395" s="894"/>
      <c r="Z395" s="894"/>
      <c r="AA395" s="922" t="s">
        <v>2348</v>
      </c>
    </row>
    <row r="396" spans="1:27">
      <c r="A396" s="907">
        <f>A394+1</f>
        <v>196</v>
      </c>
      <c r="B396" s="914" t="s">
        <v>2298</v>
      </c>
      <c r="C396" s="894" t="s">
        <v>2221</v>
      </c>
      <c r="D396" s="894"/>
      <c r="E396" s="1358"/>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58"/>
      <c r="W396" s="917">
        <v>259.185</v>
      </c>
      <c r="X396" s="894" t="s">
        <v>2334</v>
      </c>
      <c r="Y396" s="915">
        <v>534835.77899999998</v>
      </c>
      <c r="Z396" s="915">
        <v>3533979.2540000002</v>
      </c>
      <c r="AA396" s="923"/>
    </row>
    <row r="397" spans="1:27">
      <c r="A397" s="909"/>
      <c r="B397" s="894"/>
      <c r="C397" s="894"/>
      <c r="D397" s="921">
        <v>212.08500000000001</v>
      </c>
      <c r="E397" s="1358">
        <v>212.08500000000001</v>
      </c>
      <c r="F397" s="894"/>
      <c r="G397" s="915"/>
      <c r="H397" s="915"/>
      <c r="I397" s="906"/>
      <c r="J397" s="909"/>
      <c r="K397" s="894"/>
      <c r="L397" s="894"/>
      <c r="M397" s="909"/>
      <c r="N397" s="909"/>
      <c r="O397" s="909"/>
      <c r="P397" s="909"/>
      <c r="Q397" s="909"/>
      <c r="R397" s="909"/>
      <c r="S397" s="909"/>
      <c r="T397" s="909"/>
      <c r="U397" s="915">
        <v>211.06299999999999</v>
      </c>
      <c r="V397" s="1358">
        <f>SUM(U397)</f>
        <v>211.06299999999999</v>
      </c>
      <c r="W397" s="917"/>
      <c r="X397" s="894"/>
      <c r="Y397" s="894"/>
      <c r="Z397" s="894"/>
      <c r="AA397" s="923" t="s">
        <v>2349</v>
      </c>
    </row>
    <row r="398" spans="1:27">
      <c r="A398" s="907">
        <f>A396+1</f>
        <v>197</v>
      </c>
      <c r="B398" s="914" t="s">
        <v>2300</v>
      </c>
      <c r="C398" s="894" t="s">
        <v>2221</v>
      </c>
      <c r="D398" s="894"/>
      <c r="E398" s="1358"/>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58"/>
      <c r="W398" s="917">
        <v>259.19200000000001</v>
      </c>
      <c r="X398" s="894" t="s">
        <v>2335</v>
      </c>
      <c r="Y398" s="915">
        <v>534975.84100000001</v>
      </c>
      <c r="Z398" s="915">
        <v>3533821.361</v>
      </c>
      <c r="AA398" s="796" t="s">
        <v>2350</v>
      </c>
    </row>
    <row r="399" spans="1:27">
      <c r="A399" s="909"/>
      <c r="B399" s="894"/>
      <c r="C399" s="894"/>
      <c r="D399" s="921">
        <v>384.98500000000001</v>
      </c>
      <c r="E399" s="1358">
        <f>D399+D401</f>
        <v>604.23099999999999</v>
      </c>
      <c r="F399" s="894"/>
      <c r="G399" s="915"/>
      <c r="H399" s="915"/>
      <c r="I399" s="906"/>
      <c r="J399" s="909"/>
      <c r="K399" s="894"/>
      <c r="L399" s="894"/>
      <c r="M399" s="909"/>
      <c r="N399" s="909"/>
      <c r="O399" s="909"/>
      <c r="P399" s="909"/>
      <c r="Q399" s="909"/>
      <c r="R399" s="909"/>
      <c r="S399" s="909"/>
      <c r="T399" s="909"/>
      <c r="U399" s="915">
        <v>385.10300000000001</v>
      </c>
      <c r="V399" s="1358">
        <f>SUM(U399:U402)</f>
        <v>618.22900000000004</v>
      </c>
      <c r="W399" s="917"/>
      <c r="X399" s="894"/>
      <c r="Y399" s="916"/>
      <c r="Z399" s="916"/>
      <c r="AA399" s="923" t="s">
        <v>2351</v>
      </c>
    </row>
    <row r="400" spans="1:27">
      <c r="A400" s="907">
        <f>A398+1</f>
        <v>198</v>
      </c>
      <c r="B400" s="914" t="s">
        <v>2302</v>
      </c>
      <c r="C400" s="894" t="s">
        <v>62</v>
      </c>
      <c r="D400" s="894"/>
      <c r="E400" s="1358"/>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58"/>
      <c r="W400" s="917">
        <v>259.19499999999999</v>
      </c>
      <c r="X400" s="894"/>
      <c r="Y400" s="894">
        <v>535042.64199999999</v>
      </c>
      <c r="Z400" s="894">
        <v>3533442.0959999999</v>
      </c>
      <c r="AA400" s="923"/>
    </row>
    <row r="401" spans="1:27">
      <c r="A401" s="909"/>
      <c r="B401" s="894"/>
      <c r="C401" s="894"/>
      <c r="D401" s="921">
        <v>219.24600000000001</v>
      </c>
      <c r="E401" s="1358"/>
      <c r="F401" s="894"/>
      <c r="G401" s="915"/>
      <c r="H401" s="915"/>
      <c r="I401" s="906"/>
      <c r="J401" s="909"/>
      <c r="K401" s="894"/>
      <c r="L401" s="894"/>
      <c r="M401" s="909"/>
      <c r="N401" s="909"/>
      <c r="O401" s="909"/>
      <c r="P401" s="909"/>
      <c r="Q401" s="909"/>
      <c r="R401" s="909"/>
      <c r="S401" s="909"/>
      <c r="T401" s="909"/>
      <c r="U401" s="915">
        <v>233.126</v>
      </c>
      <c r="V401" s="1358"/>
      <c r="W401" s="917"/>
      <c r="X401" s="894"/>
      <c r="Y401" s="894"/>
      <c r="Z401" s="894"/>
      <c r="AA401" s="923" t="s">
        <v>2352</v>
      </c>
    </row>
    <row r="402" spans="1:27">
      <c r="A402" s="907">
        <f>A400+1</f>
        <v>199</v>
      </c>
      <c r="B402" s="914" t="s">
        <v>2303</v>
      </c>
      <c r="C402" s="894" t="s">
        <v>1319</v>
      </c>
      <c r="D402" s="894"/>
      <c r="E402" s="1358"/>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58"/>
      <c r="W402" s="917">
        <v>259.26400000000001</v>
      </c>
      <c r="X402" s="894" t="s">
        <v>2336</v>
      </c>
      <c r="Y402" s="915">
        <v>535083.07999999996</v>
      </c>
      <c r="Z402" s="915">
        <v>3533212.5040000002</v>
      </c>
      <c r="AA402" s="923"/>
    </row>
    <row r="403" spans="1:27">
      <c r="A403" s="909"/>
      <c r="B403" s="894"/>
      <c r="C403" s="894"/>
      <c r="D403" s="921">
        <v>389.65100000000001</v>
      </c>
      <c r="E403" s="1358">
        <f>D403+D405+D407</f>
        <v>1199.5439999999999</v>
      </c>
      <c r="F403" s="894"/>
      <c r="G403" s="915"/>
      <c r="H403" s="915"/>
      <c r="I403" s="906"/>
      <c r="J403" s="909"/>
      <c r="K403" s="894"/>
      <c r="L403" s="894"/>
      <c r="M403" s="909"/>
      <c r="N403" s="909"/>
      <c r="O403" s="909"/>
      <c r="P403" s="909"/>
      <c r="Q403" s="909"/>
      <c r="R403" s="909"/>
      <c r="S403" s="909"/>
      <c r="T403" s="909"/>
      <c r="U403" s="915">
        <v>401.23200000000003</v>
      </c>
      <c r="V403" s="1358">
        <f>SUM(U403:U408)</f>
        <v>1181.01</v>
      </c>
      <c r="W403" s="917"/>
      <c r="X403" s="894"/>
      <c r="Y403" s="894"/>
      <c r="Z403" s="894"/>
      <c r="AA403" s="923" t="s">
        <v>2353</v>
      </c>
    </row>
    <row r="404" spans="1:27">
      <c r="A404" s="907">
        <f>A402+1</f>
        <v>200</v>
      </c>
      <c r="B404" s="914" t="s">
        <v>2305</v>
      </c>
      <c r="C404" s="894" t="s">
        <v>62</v>
      </c>
      <c r="D404" s="921"/>
      <c r="E404" s="1358"/>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58"/>
      <c r="W404" s="917">
        <v>259.92099999999999</v>
      </c>
      <c r="X404" s="894"/>
      <c r="Y404" s="915">
        <v>535392.12699999998</v>
      </c>
      <c r="Z404" s="915">
        <v>3532956.62</v>
      </c>
      <c r="AA404" s="923"/>
    </row>
    <row r="405" spans="1:27">
      <c r="A405" s="909"/>
      <c r="B405" s="894"/>
      <c r="C405" s="894"/>
      <c r="D405" s="921">
        <v>367.11</v>
      </c>
      <c r="E405" s="1358"/>
      <c r="F405" s="894"/>
      <c r="G405" s="915"/>
      <c r="H405" s="915"/>
      <c r="I405" s="906"/>
      <c r="J405" s="909"/>
      <c r="K405" s="894"/>
      <c r="L405" s="894"/>
      <c r="M405" s="909"/>
      <c r="N405" s="909"/>
      <c r="O405" s="909"/>
      <c r="P405" s="909"/>
      <c r="Q405" s="909"/>
      <c r="R405" s="909"/>
      <c r="S405" s="909"/>
      <c r="T405" s="909"/>
      <c r="U405" s="915">
        <v>342.99900000000002</v>
      </c>
      <c r="V405" s="1358"/>
      <c r="W405" s="917"/>
      <c r="X405" s="894"/>
      <c r="Y405" s="894"/>
      <c r="Z405" s="894"/>
      <c r="AA405" s="923" t="s">
        <v>2071</v>
      </c>
    </row>
    <row r="406" spans="1:27">
      <c r="A406" s="907">
        <f>A404+1</f>
        <v>201</v>
      </c>
      <c r="B406" s="914" t="s">
        <v>2306</v>
      </c>
      <c r="C406" s="894" t="s">
        <v>76</v>
      </c>
      <c r="D406" s="921"/>
      <c r="E406" s="1358"/>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58"/>
      <c r="W406" s="917">
        <v>260.32499999999999</v>
      </c>
      <c r="X406" s="894"/>
      <c r="Y406" s="915">
        <v>535656.321</v>
      </c>
      <c r="Z406" s="915">
        <v>3532737.8730000001</v>
      </c>
      <c r="AA406" s="923"/>
    </row>
    <row r="407" spans="1:27">
      <c r="A407" s="909"/>
      <c r="B407" s="894"/>
      <c r="C407" s="894"/>
      <c r="D407" s="921">
        <v>442.78300000000002</v>
      </c>
      <c r="E407" s="1358"/>
      <c r="F407" s="894"/>
      <c r="G407" s="915"/>
      <c r="H407" s="915"/>
      <c r="I407" s="906"/>
      <c r="J407" s="909"/>
      <c r="K407" s="894"/>
      <c r="L407" s="894"/>
      <c r="M407" s="909"/>
      <c r="N407" s="909"/>
      <c r="O407" s="909"/>
      <c r="P407" s="909"/>
      <c r="Q407" s="909"/>
      <c r="R407" s="909"/>
      <c r="S407" s="909"/>
      <c r="T407" s="909"/>
      <c r="U407" s="915">
        <v>436.779</v>
      </c>
      <c r="V407" s="1358"/>
      <c r="W407" s="917"/>
      <c r="X407" s="894"/>
      <c r="Y407" s="894"/>
      <c r="Z407" s="894"/>
      <c r="AA407" s="923" t="s">
        <v>2352</v>
      </c>
    </row>
    <row r="408" spans="1:27">
      <c r="A408" s="907">
        <f>A406+1</f>
        <v>202</v>
      </c>
      <c r="B408" s="914" t="s">
        <v>2307</v>
      </c>
      <c r="C408" s="894" t="s">
        <v>2221</v>
      </c>
      <c r="D408" s="894"/>
      <c r="E408" s="1358"/>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58"/>
      <c r="W408" s="917">
        <v>260.55900000000003</v>
      </c>
      <c r="X408" s="894" t="s">
        <v>2337</v>
      </c>
      <c r="Y408" s="915">
        <v>535992.74899999995</v>
      </c>
      <c r="Z408" s="915">
        <v>3532459.3190000001</v>
      </c>
      <c r="AA408" s="923"/>
    </row>
    <row r="409" spans="1:27" ht="29">
      <c r="A409" s="909"/>
      <c r="B409" s="894"/>
      <c r="C409" s="894"/>
      <c r="D409" s="921">
        <v>242.124</v>
      </c>
      <c r="E409" s="1358">
        <v>242.124</v>
      </c>
      <c r="F409" s="894"/>
      <c r="G409" s="915"/>
      <c r="H409" s="915"/>
      <c r="I409" s="906"/>
      <c r="J409" s="909"/>
      <c r="K409" s="894"/>
      <c r="L409" s="894"/>
      <c r="M409" s="909"/>
      <c r="N409" s="909"/>
      <c r="O409" s="909"/>
      <c r="P409" s="909"/>
      <c r="Q409" s="909"/>
      <c r="R409" s="909"/>
      <c r="S409" s="909"/>
      <c r="T409" s="909"/>
      <c r="U409" s="915">
        <v>247.685</v>
      </c>
      <c r="V409" s="1358">
        <f>SUM(U409)</f>
        <v>247.685</v>
      </c>
      <c r="W409" s="917"/>
      <c r="X409" s="894"/>
      <c r="Y409" s="894"/>
      <c r="Z409" s="894"/>
      <c r="AA409" s="922" t="s">
        <v>2354</v>
      </c>
    </row>
    <row r="410" spans="1:27">
      <c r="A410" s="907">
        <f>A408+1</f>
        <v>203</v>
      </c>
      <c r="B410" s="914" t="s">
        <v>2309</v>
      </c>
      <c r="C410" s="894" t="s">
        <v>2221</v>
      </c>
      <c r="D410" s="894"/>
      <c r="E410" s="1358"/>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58"/>
      <c r="W410" s="917">
        <v>260.69200000000001</v>
      </c>
      <c r="X410" s="894" t="s">
        <v>2338</v>
      </c>
      <c r="Y410" s="915">
        <v>536147.34400000004</v>
      </c>
      <c r="Z410" s="915">
        <v>3532265.804</v>
      </c>
      <c r="AA410" s="923"/>
    </row>
    <row r="411" spans="1:27">
      <c r="A411" s="909"/>
      <c r="B411" s="894"/>
      <c r="C411" s="894"/>
      <c r="D411" s="921">
        <v>377.46800000000002</v>
      </c>
      <c r="E411" s="1358">
        <f>D411+D413+D415+D417</f>
        <v>1471.729</v>
      </c>
      <c r="F411" s="894"/>
      <c r="G411" s="915"/>
      <c r="H411" s="915"/>
      <c r="I411" s="906"/>
      <c r="J411" s="909"/>
      <c r="K411" s="894"/>
      <c r="L411" s="894"/>
      <c r="M411" s="909"/>
      <c r="N411" s="909"/>
      <c r="O411" s="909"/>
      <c r="P411" s="909"/>
      <c r="Q411" s="909"/>
      <c r="R411" s="909"/>
      <c r="S411" s="909"/>
      <c r="T411" s="909"/>
      <c r="U411" s="915">
        <v>360.87799999999999</v>
      </c>
      <c r="V411" s="1358">
        <f>SUM(U411:U417)</f>
        <v>1455.1559999999999</v>
      </c>
      <c r="W411" s="917"/>
      <c r="X411" s="894"/>
      <c r="Y411" s="894"/>
      <c r="Z411" s="894"/>
      <c r="AA411" s="923" t="s">
        <v>2071</v>
      </c>
    </row>
    <row r="412" spans="1:27">
      <c r="A412" s="907">
        <f>A410+1</f>
        <v>204</v>
      </c>
      <c r="B412" s="914" t="s">
        <v>2311</v>
      </c>
      <c r="C412" s="894" t="s">
        <v>62</v>
      </c>
      <c r="D412" s="894"/>
      <c r="E412" s="1358"/>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58"/>
      <c r="W412" s="917">
        <v>260.87599999999998</v>
      </c>
      <c r="X412" s="894"/>
      <c r="Y412" s="915">
        <v>536175.53700000001</v>
      </c>
      <c r="Z412" s="915">
        <v>3531906.0290000001</v>
      </c>
      <c r="AA412" s="924"/>
    </row>
    <row r="413" spans="1:27">
      <c r="A413" s="909"/>
      <c r="B413" s="894"/>
      <c r="C413" s="894"/>
      <c r="D413" s="921">
        <v>415.65199999999999</v>
      </c>
      <c r="E413" s="1358"/>
      <c r="F413" s="894"/>
      <c r="G413" s="915"/>
      <c r="H413" s="915"/>
      <c r="I413" s="906"/>
      <c r="J413" s="909"/>
      <c r="K413" s="894"/>
      <c r="L413" s="894"/>
      <c r="M413" s="909"/>
      <c r="N413" s="909"/>
      <c r="O413" s="909"/>
      <c r="P413" s="909"/>
      <c r="Q413" s="909"/>
      <c r="R413" s="909"/>
      <c r="S413" s="909"/>
      <c r="T413" s="909"/>
      <c r="U413" s="915">
        <v>415.64299999999997</v>
      </c>
      <c r="V413" s="1358"/>
      <c r="W413" s="917"/>
      <c r="X413" s="894"/>
      <c r="Y413" s="915"/>
      <c r="Z413" s="915"/>
      <c r="AA413" s="923" t="s">
        <v>2355</v>
      </c>
    </row>
    <row r="414" spans="1:27">
      <c r="A414" s="907">
        <f>A412+1</f>
        <v>205</v>
      </c>
      <c r="B414" s="914" t="s">
        <v>2312</v>
      </c>
      <c r="C414" s="894" t="s">
        <v>53</v>
      </c>
      <c r="D414" s="894"/>
      <c r="E414" s="1358"/>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58"/>
      <c r="W414" s="917">
        <v>259.988</v>
      </c>
      <c r="X414" s="894"/>
      <c r="Y414" s="915">
        <v>536208.00800000003</v>
      </c>
      <c r="Z414" s="915">
        <v>3531491.659</v>
      </c>
      <c r="AA414" s="923"/>
    </row>
    <row r="415" spans="1:27">
      <c r="A415" s="909"/>
      <c r="B415" s="894"/>
      <c r="C415" s="894"/>
      <c r="D415" s="921">
        <v>378.39699999999999</v>
      </c>
      <c r="E415" s="1358"/>
      <c r="F415" s="894"/>
      <c r="G415" s="915"/>
      <c r="H415" s="915"/>
      <c r="I415" s="906"/>
      <c r="J415" s="909"/>
      <c r="K415" s="894"/>
      <c r="L415" s="894"/>
      <c r="M415" s="909"/>
      <c r="N415" s="909"/>
      <c r="O415" s="909"/>
      <c r="P415" s="909"/>
      <c r="Q415" s="909"/>
      <c r="R415" s="909"/>
      <c r="S415" s="909"/>
      <c r="T415" s="909"/>
      <c r="U415" s="915">
        <v>379.75099999999998</v>
      </c>
      <c r="V415" s="1358"/>
      <c r="W415" s="917"/>
      <c r="X415" s="894"/>
      <c r="Y415" s="915"/>
      <c r="Z415" s="915"/>
      <c r="AA415" s="922" t="s">
        <v>2356</v>
      </c>
    </row>
    <row r="416" spans="1:27">
      <c r="A416" s="907">
        <f>A414+1</f>
        <v>206</v>
      </c>
      <c r="B416" s="914" t="s">
        <v>2313</v>
      </c>
      <c r="C416" s="894" t="s">
        <v>76</v>
      </c>
      <c r="D416" s="921"/>
      <c r="E416" s="1358"/>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58"/>
      <c r="W416" s="917">
        <v>259.39299999999997</v>
      </c>
      <c r="X416" s="894"/>
      <c r="Y416" s="915">
        <v>536237.67599999998</v>
      </c>
      <c r="Z416" s="915">
        <v>3531113.0660000001</v>
      </c>
      <c r="AA416" s="923"/>
    </row>
    <row r="417" spans="1:27">
      <c r="A417" s="909"/>
      <c r="B417" s="894"/>
      <c r="C417" s="894"/>
      <c r="D417" s="921">
        <v>300.21199999999999</v>
      </c>
      <c r="E417" s="1358"/>
      <c r="F417" s="894"/>
      <c r="G417" s="915"/>
      <c r="H417" s="915"/>
      <c r="I417" s="906"/>
      <c r="J417" s="909"/>
      <c r="K417" s="894"/>
      <c r="L417" s="894"/>
      <c r="M417" s="909"/>
      <c r="N417" s="909"/>
      <c r="O417" s="909"/>
      <c r="P417" s="909"/>
      <c r="Q417" s="909"/>
      <c r="R417" s="909"/>
      <c r="S417" s="909"/>
      <c r="T417" s="909"/>
      <c r="U417" s="915">
        <v>298.88400000000001</v>
      </c>
      <c r="V417" s="1358"/>
      <c r="W417" s="917"/>
      <c r="X417" s="894"/>
      <c r="Y417" s="915"/>
      <c r="Z417" s="915"/>
      <c r="AA417" s="923" t="s">
        <v>2071</v>
      </c>
    </row>
    <row r="418" spans="1:27">
      <c r="A418" s="907">
        <f>A416+1</f>
        <v>207</v>
      </c>
      <c r="B418" s="914" t="s">
        <v>2314</v>
      </c>
      <c r="C418" s="894" t="s">
        <v>1277</v>
      </c>
      <c r="D418" s="921"/>
      <c r="E418" s="1358">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58">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58"/>
      <c r="F419" s="894"/>
      <c r="G419" s="915"/>
      <c r="H419" s="915"/>
      <c r="I419" s="906"/>
      <c r="J419" s="909"/>
      <c r="K419" s="894"/>
      <c r="L419" s="894"/>
      <c r="M419" s="909"/>
      <c r="N419" s="909"/>
      <c r="O419" s="909"/>
      <c r="P419" s="909"/>
      <c r="Q419" s="909"/>
      <c r="R419" s="909"/>
      <c r="S419" s="909"/>
      <c r="T419" s="909"/>
      <c r="U419" s="915">
        <v>314.66399999999999</v>
      </c>
      <c r="V419" s="1358"/>
      <c r="W419" s="917"/>
      <c r="X419" s="894"/>
      <c r="Y419" s="894"/>
      <c r="Z419" s="894"/>
      <c r="AA419" s="923" t="s">
        <v>2357</v>
      </c>
    </row>
    <row r="420" spans="1:27">
      <c r="A420" s="907">
        <f>A418+1</f>
        <v>208</v>
      </c>
      <c r="B420" s="914" t="s">
        <v>2316</v>
      </c>
      <c r="C420" s="894" t="s">
        <v>76</v>
      </c>
      <c r="D420" s="894"/>
      <c r="E420" s="1358"/>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58"/>
      <c r="W420" s="917">
        <v>260.00700000000001</v>
      </c>
      <c r="X420" s="894"/>
      <c r="Y420" s="915">
        <v>536183.85499999998</v>
      </c>
      <c r="Z420" s="915">
        <v>3530510.0410000002</v>
      </c>
      <c r="AA420" s="923"/>
    </row>
    <row r="421" spans="1:27">
      <c r="A421" s="909"/>
      <c r="B421" s="894"/>
      <c r="C421" s="894"/>
      <c r="D421" s="921">
        <v>301.75700000000001</v>
      </c>
      <c r="E421" s="1358"/>
      <c r="F421" s="894"/>
      <c r="G421" s="915"/>
      <c r="H421" s="915"/>
      <c r="I421" s="906"/>
      <c r="J421" s="909"/>
      <c r="K421" s="894"/>
      <c r="L421" s="894"/>
      <c r="M421" s="909"/>
      <c r="N421" s="909"/>
      <c r="O421" s="909"/>
      <c r="P421" s="909"/>
      <c r="Q421" s="909"/>
      <c r="R421" s="909"/>
      <c r="S421" s="909"/>
      <c r="T421" s="909"/>
      <c r="U421" s="915">
        <v>301.75700000000001</v>
      </c>
      <c r="V421" s="1358"/>
      <c r="W421" s="917"/>
      <c r="X421" s="894"/>
      <c r="Y421" s="915"/>
      <c r="Z421" s="915"/>
      <c r="AA421" s="923" t="s">
        <v>2358</v>
      </c>
    </row>
    <row r="422" spans="1:27">
      <c r="A422" s="907">
        <f>A420+1</f>
        <v>209</v>
      </c>
      <c r="B422" s="914" t="s">
        <v>2317</v>
      </c>
      <c r="C422" s="894" t="s">
        <v>76</v>
      </c>
      <c r="D422" s="894"/>
      <c r="E422" s="1358"/>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58"/>
      <c r="W422" s="917">
        <v>259.339</v>
      </c>
      <c r="X422" s="894"/>
      <c r="Y422" s="915">
        <v>536109.85</v>
      </c>
      <c r="Z422" s="915">
        <v>3530217.4989999998</v>
      </c>
      <c r="AA422" s="923"/>
    </row>
    <row r="423" spans="1:27">
      <c r="A423" s="909"/>
      <c r="B423" s="894"/>
      <c r="C423" s="894"/>
      <c r="D423" s="921">
        <v>272.65499999999997</v>
      </c>
      <c r="E423" s="1358"/>
      <c r="F423" s="894"/>
      <c r="G423" s="915"/>
      <c r="H423" s="915"/>
      <c r="I423" s="906"/>
      <c r="J423" s="909"/>
      <c r="K423" s="894"/>
      <c r="L423" s="894"/>
      <c r="M423" s="909"/>
      <c r="N423" s="909"/>
      <c r="O423" s="909"/>
      <c r="P423" s="909"/>
      <c r="Q423" s="909"/>
      <c r="R423" s="909"/>
      <c r="S423" s="909"/>
      <c r="T423" s="909"/>
      <c r="U423" s="915">
        <v>272.654</v>
      </c>
      <c r="V423" s="1358"/>
      <c r="W423" s="917"/>
      <c r="X423" s="894"/>
      <c r="Y423" s="915"/>
      <c r="Z423" s="915"/>
      <c r="AA423" s="922"/>
    </row>
    <row r="424" spans="1:27">
      <c r="A424" s="907">
        <f>A422+1</f>
        <v>210</v>
      </c>
      <c r="B424" s="914" t="s">
        <v>2318</v>
      </c>
      <c r="C424" s="894" t="s">
        <v>1269</v>
      </c>
      <c r="D424" s="894"/>
      <c r="E424" s="1358"/>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58"/>
      <c r="W424" s="917">
        <v>259.19200000000001</v>
      </c>
      <c r="X424" s="894" t="s">
        <v>2340</v>
      </c>
      <c r="Y424" s="915">
        <v>536042.98300000001</v>
      </c>
      <c r="Z424" s="915">
        <v>3529953.1719999998</v>
      </c>
      <c r="AA424" s="923"/>
    </row>
    <row r="425" spans="1:27">
      <c r="A425" s="909"/>
      <c r="B425" s="894"/>
      <c r="C425" s="894"/>
      <c r="D425" s="921">
        <v>411.54199999999997</v>
      </c>
      <c r="E425" s="1358">
        <v>411.54199999999997</v>
      </c>
      <c r="F425" s="894"/>
      <c r="G425" s="915"/>
      <c r="H425" s="915"/>
      <c r="I425" s="906"/>
      <c r="J425" s="909"/>
      <c r="K425" s="894"/>
      <c r="L425" s="894"/>
      <c r="M425" s="909"/>
      <c r="N425" s="909"/>
      <c r="O425" s="909"/>
      <c r="P425" s="909"/>
      <c r="Q425" s="909"/>
      <c r="R425" s="909"/>
      <c r="S425" s="909"/>
      <c r="T425" s="909"/>
      <c r="U425" s="915">
        <v>411.54199999999997</v>
      </c>
      <c r="V425" s="1358">
        <f>SUM(U425)</f>
        <v>411.54199999999997</v>
      </c>
      <c r="W425" s="917"/>
      <c r="X425" s="894"/>
      <c r="Y425" s="894"/>
      <c r="Z425" s="894"/>
      <c r="AA425" s="922" t="s">
        <v>2359</v>
      </c>
    </row>
    <row r="426" spans="1:27">
      <c r="A426" s="907">
        <f>A424+1</f>
        <v>211</v>
      </c>
      <c r="B426" s="914" t="s">
        <v>2320</v>
      </c>
      <c r="C426" s="894" t="s">
        <v>1361</v>
      </c>
      <c r="D426" s="894"/>
      <c r="E426" s="1358"/>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58"/>
      <c r="W426" s="917">
        <v>258.815</v>
      </c>
      <c r="X426" s="894" t="s">
        <v>2321</v>
      </c>
      <c r="Y426" s="915">
        <v>535938.58799999999</v>
      </c>
      <c r="Z426" s="915">
        <v>3529555.091</v>
      </c>
      <c r="AA426" s="923"/>
    </row>
    <row r="427" spans="1:27">
      <c r="A427" s="909"/>
      <c r="B427" s="894"/>
      <c r="C427" s="894"/>
      <c r="D427" s="921">
        <v>375.053</v>
      </c>
      <c r="E427" s="1358">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58">
        <f>SUM(U427:U436)</f>
        <v>1751.019</v>
      </c>
      <c r="W427" s="917"/>
      <c r="X427" s="894"/>
      <c r="Y427" s="894"/>
      <c r="Z427" s="894"/>
      <c r="AA427" s="922" t="s">
        <v>2360</v>
      </c>
    </row>
    <row r="428" spans="1:27">
      <c r="A428" s="907">
        <f>A426+1</f>
        <v>212</v>
      </c>
      <c r="B428" s="914" t="s">
        <v>2322</v>
      </c>
      <c r="C428" s="894" t="s">
        <v>76</v>
      </c>
      <c r="D428" s="921"/>
      <c r="E428" s="1358"/>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58"/>
      <c r="W428" s="917">
        <v>258.94099999999997</v>
      </c>
      <c r="X428" s="894"/>
      <c r="Y428" s="915">
        <v>535971.53700000001</v>
      </c>
      <c r="Z428" s="915">
        <v>3529181.4870000002</v>
      </c>
      <c r="AA428" s="923"/>
    </row>
    <row r="429" spans="1:27">
      <c r="A429" s="909"/>
      <c r="B429" s="894"/>
      <c r="C429" s="894"/>
      <c r="D429" s="921">
        <v>357.80099999999999</v>
      </c>
      <c r="E429" s="1358"/>
      <c r="F429" s="894"/>
      <c r="G429" s="915"/>
      <c r="H429" s="915"/>
      <c r="I429" s="906"/>
      <c r="J429" s="909"/>
      <c r="K429" s="894"/>
      <c r="L429" s="894"/>
      <c r="M429" s="909"/>
      <c r="N429" s="909"/>
      <c r="O429" s="909"/>
      <c r="P429" s="909"/>
      <c r="Q429" s="909"/>
      <c r="R429" s="909"/>
      <c r="S429" s="909"/>
      <c r="T429" s="909"/>
      <c r="U429" s="915">
        <v>357.80099999999999</v>
      </c>
      <c r="V429" s="1358"/>
      <c r="W429" s="917"/>
      <c r="X429" s="894"/>
      <c r="Y429" s="915"/>
      <c r="Z429" s="915"/>
      <c r="AA429" s="923" t="s">
        <v>2361</v>
      </c>
    </row>
    <row r="430" spans="1:27">
      <c r="A430" s="907">
        <f>A428+1</f>
        <v>213</v>
      </c>
      <c r="B430" s="914" t="s">
        <v>2323</v>
      </c>
      <c r="C430" s="894" t="s">
        <v>76</v>
      </c>
      <c r="D430" s="921"/>
      <c r="E430" s="1358"/>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58"/>
      <c r="W430" s="917">
        <v>258.584</v>
      </c>
      <c r="X430" s="894"/>
      <c r="Y430" s="915">
        <v>536002.97199999995</v>
      </c>
      <c r="Z430" s="915">
        <v>3528825.07</v>
      </c>
      <c r="AA430" s="923"/>
    </row>
    <row r="431" spans="1:27">
      <c r="A431" s="909"/>
      <c r="B431" s="894"/>
      <c r="C431" s="894"/>
      <c r="D431" s="921">
        <v>338.209</v>
      </c>
      <c r="E431" s="1358"/>
      <c r="F431" s="894"/>
      <c r="G431" s="915"/>
      <c r="H431" s="915"/>
      <c r="I431" s="906"/>
      <c r="J431" s="909"/>
      <c r="K431" s="894"/>
      <c r="L431" s="894"/>
      <c r="M431" s="909"/>
      <c r="N431" s="909"/>
      <c r="O431" s="909"/>
      <c r="P431" s="909"/>
      <c r="Q431" s="909"/>
      <c r="R431" s="909"/>
      <c r="S431" s="909"/>
      <c r="T431" s="909"/>
      <c r="U431" s="915">
        <v>338.209</v>
      </c>
      <c r="V431" s="1358"/>
      <c r="W431" s="917"/>
      <c r="X431" s="894"/>
      <c r="Y431" s="915"/>
      <c r="Z431" s="915"/>
      <c r="AA431" s="922" t="s">
        <v>2251</v>
      </c>
    </row>
    <row r="432" spans="1:27">
      <c r="A432" s="907">
        <f>A430+1</f>
        <v>214</v>
      </c>
      <c r="B432" s="914" t="s">
        <v>2324</v>
      </c>
      <c r="C432" s="894" t="s">
        <v>76</v>
      </c>
      <c r="D432" s="921"/>
      <c r="E432" s="1358"/>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58"/>
      <c r="W432" s="917">
        <v>258.51600000000002</v>
      </c>
      <c r="X432" s="894"/>
      <c r="Y432" s="915">
        <v>536032.68500000006</v>
      </c>
      <c r="Z432" s="915">
        <v>3528488.1690000002</v>
      </c>
      <c r="AA432" s="923"/>
    </row>
    <row r="433" spans="1:27">
      <c r="A433" s="909"/>
      <c r="B433" s="894"/>
      <c r="C433" s="894"/>
      <c r="D433" s="921">
        <v>358.79300000000001</v>
      </c>
      <c r="E433" s="1358"/>
      <c r="F433" s="894"/>
      <c r="G433" s="915"/>
      <c r="H433" s="915"/>
      <c r="I433" s="906"/>
      <c r="J433" s="909"/>
      <c r="K433" s="894"/>
      <c r="L433" s="894"/>
      <c r="M433" s="909"/>
      <c r="N433" s="909"/>
      <c r="O433" s="909"/>
      <c r="P433" s="909"/>
      <c r="Q433" s="909"/>
      <c r="R433" s="909"/>
      <c r="S433" s="909"/>
      <c r="T433" s="909"/>
      <c r="U433" s="915">
        <v>358.79300000000001</v>
      </c>
      <c r="V433" s="1358"/>
      <c r="W433" s="917"/>
      <c r="X433" s="894"/>
      <c r="Y433" s="915"/>
      <c r="Z433" s="915"/>
      <c r="AA433" s="922" t="s">
        <v>2362</v>
      </c>
    </row>
    <row r="434" spans="1:27">
      <c r="A434" s="907">
        <f>A432+1</f>
        <v>215</v>
      </c>
      <c r="B434" s="914" t="s">
        <v>2325</v>
      </c>
      <c r="C434" s="894" t="s">
        <v>76</v>
      </c>
      <c r="D434" s="921"/>
      <c r="E434" s="1358"/>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58"/>
      <c r="W434" s="917">
        <v>259.27800000000002</v>
      </c>
      <c r="X434" s="894"/>
      <c r="Y434" s="915">
        <v>536064.20600000001</v>
      </c>
      <c r="Z434" s="915">
        <v>3528130.7629999998</v>
      </c>
      <c r="AA434" s="922"/>
    </row>
    <row r="435" spans="1:27">
      <c r="A435" s="909"/>
      <c r="B435" s="894"/>
      <c r="C435" s="894"/>
      <c r="D435" s="921">
        <v>321.16199999999998</v>
      </c>
      <c r="E435" s="1358"/>
      <c r="F435" s="894"/>
      <c r="G435" s="915"/>
      <c r="H435" s="915"/>
      <c r="I435" s="906"/>
      <c r="J435" s="909"/>
      <c r="K435" s="894"/>
      <c r="L435" s="894"/>
      <c r="M435" s="909"/>
      <c r="N435" s="909"/>
      <c r="O435" s="909"/>
      <c r="P435" s="909"/>
      <c r="Q435" s="909"/>
      <c r="R435" s="909"/>
      <c r="S435" s="909"/>
      <c r="T435" s="909"/>
      <c r="U435" s="915">
        <v>321.16199999999998</v>
      </c>
      <c r="V435" s="1358"/>
      <c r="W435" s="917"/>
      <c r="X435" s="894"/>
      <c r="Y435" s="915"/>
      <c r="Z435" s="915"/>
      <c r="AA435" s="922" t="s">
        <v>2363</v>
      </c>
    </row>
    <row r="436" spans="1:27">
      <c r="A436" s="907">
        <f>A434+1</f>
        <v>216</v>
      </c>
      <c r="B436" s="914" t="s">
        <v>2326</v>
      </c>
      <c r="C436" s="894" t="s">
        <v>1277</v>
      </c>
      <c r="D436" s="894"/>
      <c r="E436" s="1358"/>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58"/>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69">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70">
        <f>U439+U441</f>
        <v>751.41100000000006</v>
      </c>
      <c r="W438" s="838">
        <v>255.816</v>
      </c>
      <c r="X438" s="55" t="s">
        <v>2473</v>
      </c>
      <c r="Y438" s="838">
        <v>537339.01399999997</v>
      </c>
      <c r="Z438" s="838">
        <v>3519225.8870000001</v>
      </c>
      <c r="AA438" s="838"/>
    </row>
    <row r="439" spans="1:27" ht="29">
      <c r="A439" s="909"/>
      <c r="B439" s="895"/>
      <c r="C439" s="895"/>
      <c r="D439" s="895">
        <v>373.37799999999999</v>
      </c>
      <c r="E439" s="1369"/>
      <c r="F439" s="929"/>
      <c r="G439" s="895"/>
      <c r="H439" s="895"/>
      <c r="I439" s="906"/>
      <c r="J439" s="909"/>
      <c r="K439" s="835"/>
      <c r="L439" s="895"/>
      <c r="M439" s="909"/>
      <c r="N439" s="909"/>
      <c r="O439" s="909"/>
      <c r="P439" s="909"/>
      <c r="Q439" s="909"/>
      <c r="R439" s="909"/>
      <c r="S439" s="909"/>
      <c r="T439" s="909"/>
      <c r="U439" s="930">
        <v>373.37900000000002</v>
      </c>
      <c r="V439" s="1370"/>
      <c r="W439" s="895"/>
      <c r="X439" s="832"/>
      <c r="Y439" s="895"/>
      <c r="Z439" s="895"/>
      <c r="AA439" s="835" t="s">
        <v>2496</v>
      </c>
    </row>
    <row r="440" spans="1:27">
      <c r="A440" s="907">
        <f>A438+1</f>
        <v>218</v>
      </c>
      <c r="B440" s="895" t="s">
        <v>2474</v>
      </c>
      <c r="C440" s="895" t="s">
        <v>53</v>
      </c>
      <c r="D440" s="895"/>
      <c r="E440" s="1369"/>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70"/>
      <c r="W440" s="839">
        <v>255.91300000000001</v>
      </c>
      <c r="X440" s="832"/>
      <c r="Y440" s="839">
        <v>537297.25300000003</v>
      </c>
      <c r="Z440" s="839">
        <v>3518854.852</v>
      </c>
      <c r="AA440" s="839"/>
    </row>
    <row r="441" spans="1:27">
      <c r="A441" s="909"/>
      <c r="B441" s="895"/>
      <c r="C441" s="895"/>
      <c r="D441" s="895">
        <v>378.00299999999999</v>
      </c>
      <c r="E441" s="1369"/>
      <c r="F441" s="929"/>
      <c r="G441" s="895"/>
      <c r="H441" s="895"/>
      <c r="I441" s="906"/>
      <c r="J441" s="909"/>
      <c r="K441" s="835"/>
      <c r="L441" s="895"/>
      <c r="M441" s="909"/>
      <c r="N441" s="909"/>
      <c r="O441" s="909"/>
      <c r="P441" s="909"/>
      <c r="Q441" s="909"/>
      <c r="R441" s="909"/>
      <c r="S441" s="909"/>
      <c r="T441" s="909"/>
      <c r="U441" s="930">
        <v>378.03199999999998</v>
      </c>
      <c r="V441" s="1370"/>
      <c r="W441" s="895"/>
      <c r="X441" s="832"/>
      <c r="Y441" s="895"/>
      <c r="Z441" s="895"/>
      <c r="AA441" s="895" t="s">
        <v>2497</v>
      </c>
    </row>
    <row r="442" spans="1:27">
      <c r="A442" s="907">
        <f>A440+1</f>
        <v>219</v>
      </c>
      <c r="B442" s="894" t="s">
        <v>2475</v>
      </c>
      <c r="C442" s="894" t="s">
        <v>1269</v>
      </c>
      <c r="D442" s="894"/>
      <c r="E442" s="1369">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70">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69"/>
      <c r="F443" s="929"/>
      <c r="G443" s="895"/>
      <c r="H443" s="895"/>
      <c r="I443" s="906"/>
      <c r="J443" s="909"/>
      <c r="K443" s="835"/>
      <c r="L443" s="895"/>
      <c r="M443" s="909"/>
      <c r="N443" s="909"/>
      <c r="O443" s="909"/>
      <c r="P443" s="909"/>
      <c r="Q443" s="909"/>
      <c r="R443" s="909"/>
      <c r="S443" s="909"/>
      <c r="T443" s="909"/>
      <c r="U443" s="930">
        <v>283.15699999999998</v>
      </c>
      <c r="V443" s="1370"/>
      <c r="W443" s="895"/>
      <c r="X443" s="929"/>
      <c r="Y443" s="895"/>
      <c r="Z443" s="895"/>
      <c r="AA443" s="895" t="s">
        <v>2498</v>
      </c>
    </row>
    <row r="444" spans="1:27">
      <c r="A444" s="907">
        <f>A442+1</f>
        <v>220</v>
      </c>
      <c r="B444" s="895" t="s">
        <v>2477</v>
      </c>
      <c r="C444" s="895" t="s">
        <v>76</v>
      </c>
      <c r="D444" s="895"/>
      <c r="E444" s="1369"/>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70"/>
      <c r="W444" s="839">
        <v>254.81</v>
      </c>
      <c r="X444" s="929"/>
      <c r="Y444" s="839">
        <v>537244.53099999996</v>
      </c>
      <c r="Z444" s="839">
        <v>3518196.227</v>
      </c>
      <c r="AA444" s="910" t="s">
        <v>2499</v>
      </c>
    </row>
    <row r="445" spans="1:27">
      <c r="A445" s="909"/>
      <c r="B445" s="895"/>
      <c r="C445" s="895"/>
      <c r="D445" s="895">
        <v>232.31200000000001</v>
      </c>
      <c r="E445" s="1369"/>
      <c r="F445" s="929"/>
      <c r="G445" s="895"/>
      <c r="H445" s="895"/>
      <c r="I445" s="906"/>
      <c r="J445" s="909"/>
      <c r="K445" s="835"/>
      <c r="L445" s="895"/>
      <c r="M445" s="909"/>
      <c r="N445" s="909"/>
      <c r="O445" s="909"/>
      <c r="P445" s="909"/>
      <c r="Q445" s="909"/>
      <c r="R445" s="909"/>
      <c r="S445" s="909"/>
      <c r="T445" s="909"/>
      <c r="U445" s="930">
        <v>232.31200000000001</v>
      </c>
      <c r="V445" s="1370"/>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69">
        <v>1409.68</v>
      </c>
      <c r="F447" s="929"/>
      <c r="G447" s="895"/>
      <c r="H447" s="895"/>
      <c r="I447" s="906"/>
      <c r="J447" s="909"/>
      <c r="K447" s="835"/>
      <c r="L447" s="895"/>
      <c r="M447" s="909"/>
      <c r="N447" s="909"/>
      <c r="O447" s="909"/>
      <c r="P447" s="909"/>
      <c r="Q447" s="909"/>
      <c r="R447" s="909"/>
      <c r="S447" s="909"/>
      <c r="T447" s="909"/>
      <c r="U447" s="930">
        <v>323.18599999999998</v>
      </c>
      <c r="V447" s="1370">
        <f>U447+U449+U451+U453</f>
        <v>1409.681</v>
      </c>
      <c r="W447" s="895"/>
      <c r="X447" s="929"/>
      <c r="Y447" s="895"/>
      <c r="Z447" s="895"/>
      <c r="AA447" s="895" t="s">
        <v>2500</v>
      </c>
    </row>
    <row r="448" spans="1:27">
      <c r="A448" s="907">
        <f>A446+1</f>
        <v>222</v>
      </c>
      <c r="B448" s="895" t="s">
        <v>2402</v>
      </c>
      <c r="C448" s="895" t="s">
        <v>76</v>
      </c>
      <c r="D448" s="895"/>
      <c r="E448" s="1369"/>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70"/>
      <c r="W448" s="839">
        <v>254.09100000000001</v>
      </c>
      <c r="X448" s="929"/>
      <c r="Y448" s="839">
        <v>537189.43799999997</v>
      </c>
      <c r="Z448" s="839">
        <v>3517644.2540000002</v>
      </c>
      <c r="AA448" s="839"/>
    </row>
    <row r="449" spans="1:27">
      <c r="A449" s="909"/>
      <c r="B449" s="895"/>
      <c r="C449" s="895"/>
      <c r="D449" s="895">
        <v>351.47500000000002</v>
      </c>
      <c r="E449" s="1369"/>
      <c r="F449" s="929"/>
      <c r="G449" s="895"/>
      <c r="H449" s="895"/>
      <c r="I449" s="906"/>
      <c r="J449" s="909"/>
      <c r="K449" s="835"/>
      <c r="L449" s="895"/>
      <c r="M449" s="909"/>
      <c r="N449" s="909"/>
      <c r="O449" s="909"/>
      <c r="P449" s="909"/>
      <c r="Q449" s="909"/>
      <c r="R449" s="909"/>
      <c r="S449" s="909"/>
      <c r="T449" s="909"/>
      <c r="U449" s="930">
        <v>351.47500000000002</v>
      </c>
      <c r="V449" s="1370"/>
      <c r="W449" s="895"/>
      <c r="X449" s="929"/>
      <c r="Y449" s="895"/>
      <c r="Z449" s="895"/>
      <c r="AA449" s="895" t="s">
        <v>2501</v>
      </c>
    </row>
    <row r="450" spans="1:27">
      <c r="A450" s="907">
        <f>A448+1</f>
        <v>223</v>
      </c>
      <c r="B450" s="895" t="s">
        <v>2480</v>
      </c>
      <c r="C450" s="895" t="s">
        <v>62</v>
      </c>
      <c r="D450" s="895"/>
      <c r="E450" s="1369"/>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70"/>
      <c r="W450" s="839">
        <v>253.624</v>
      </c>
      <c r="X450" s="929"/>
      <c r="Y450" s="839">
        <v>537138.83900000004</v>
      </c>
      <c r="Z450" s="839">
        <v>3517296.44</v>
      </c>
      <c r="AA450" s="839"/>
    </row>
    <row r="451" spans="1:27">
      <c r="A451" s="909"/>
      <c r="B451" s="895"/>
      <c r="C451" s="895"/>
      <c r="D451" s="895">
        <v>368.87400000000002</v>
      </c>
      <c r="E451" s="1369"/>
      <c r="F451" s="929"/>
      <c r="G451" s="895"/>
      <c r="H451" s="895"/>
      <c r="I451" s="906"/>
      <c r="J451" s="909"/>
      <c r="K451" s="835"/>
      <c r="L451" s="895"/>
      <c r="M451" s="909"/>
      <c r="N451" s="909"/>
      <c r="O451" s="909"/>
      <c r="P451" s="909"/>
      <c r="Q451" s="909"/>
      <c r="R451" s="909"/>
      <c r="S451" s="909"/>
      <c r="T451" s="909"/>
      <c r="U451" s="930">
        <v>368.87400000000002</v>
      </c>
      <c r="V451" s="1370"/>
      <c r="W451" s="895"/>
      <c r="X451" s="929"/>
      <c r="Y451" s="895"/>
      <c r="Z451" s="895"/>
      <c r="AA451" s="895" t="s">
        <v>2502</v>
      </c>
    </row>
    <row r="452" spans="1:27">
      <c r="A452" s="907">
        <f>A450+1</f>
        <v>224</v>
      </c>
      <c r="B452" s="895" t="s">
        <v>2403</v>
      </c>
      <c r="C452" s="895" t="s">
        <v>76</v>
      </c>
      <c r="D452" s="895"/>
      <c r="E452" s="1369"/>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70"/>
      <c r="W452" s="839">
        <v>252.684</v>
      </c>
      <c r="X452" s="929"/>
      <c r="Y452" s="839">
        <v>537085.73400000005</v>
      </c>
      <c r="Z452" s="839">
        <v>3516931.409</v>
      </c>
      <c r="AA452" s="839"/>
    </row>
    <row r="453" spans="1:27">
      <c r="A453" s="909"/>
      <c r="B453" s="895"/>
      <c r="C453" s="895"/>
      <c r="D453" s="895">
        <v>366.14699999999999</v>
      </c>
      <c r="E453" s="1369"/>
      <c r="F453" s="929"/>
      <c r="G453" s="895"/>
      <c r="H453" s="895"/>
      <c r="I453" s="906"/>
      <c r="J453" s="909"/>
      <c r="K453" s="835"/>
      <c r="L453" s="895"/>
      <c r="M453" s="909"/>
      <c r="N453" s="909"/>
      <c r="O453" s="909"/>
      <c r="P453" s="909"/>
      <c r="Q453" s="909"/>
      <c r="R453" s="909"/>
      <c r="S453" s="909"/>
      <c r="T453" s="909"/>
      <c r="U453" s="930">
        <v>366.14600000000002</v>
      </c>
      <c r="V453" s="1370"/>
      <c r="W453" s="895"/>
      <c r="X453" s="929"/>
      <c r="Y453" s="895"/>
      <c r="Z453" s="895"/>
      <c r="AA453" s="895" t="s">
        <v>2503</v>
      </c>
    </row>
    <row r="454" spans="1:27">
      <c r="A454" s="907">
        <f>A452+1</f>
        <v>225</v>
      </c>
      <c r="B454" s="894" t="s">
        <v>2481</v>
      </c>
      <c r="C454" s="894" t="s">
        <v>1277</v>
      </c>
      <c r="D454" s="894"/>
      <c r="E454" s="1369">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70">
        <f>U455+U457</f>
        <v>634.35900000000004</v>
      </c>
      <c r="W454" s="838">
        <v>252.40199999999999</v>
      </c>
      <c r="X454" s="55" t="s">
        <v>2482</v>
      </c>
      <c r="Y454" s="838">
        <v>537033.022</v>
      </c>
      <c r="Z454" s="838">
        <v>3516569.0759999999</v>
      </c>
      <c r="AA454" s="838"/>
    </row>
    <row r="455" spans="1:27">
      <c r="A455" s="909"/>
      <c r="B455" s="895"/>
      <c r="C455" s="895"/>
      <c r="D455" s="895">
        <v>326.20999999999998</v>
      </c>
      <c r="E455" s="1369"/>
      <c r="F455" s="929"/>
      <c r="G455" s="895"/>
      <c r="H455" s="895"/>
      <c r="I455" s="906"/>
      <c r="J455" s="909"/>
      <c r="K455" s="835"/>
      <c r="L455" s="895"/>
      <c r="M455" s="909"/>
      <c r="N455" s="909"/>
      <c r="O455" s="909"/>
      <c r="P455" s="909"/>
      <c r="Q455" s="909"/>
      <c r="R455" s="909"/>
      <c r="S455" s="909"/>
      <c r="T455" s="909"/>
      <c r="U455" s="930">
        <v>326.21100000000001</v>
      </c>
      <c r="V455" s="1370"/>
      <c r="W455" s="895"/>
      <c r="X455" s="929"/>
      <c r="Y455" s="895"/>
      <c r="Z455" s="895"/>
      <c r="AA455" s="895" t="s">
        <v>2504</v>
      </c>
    </row>
    <row r="456" spans="1:27">
      <c r="A456" s="907">
        <f>A454+1</f>
        <v>226</v>
      </c>
      <c r="B456" s="895" t="s">
        <v>2401</v>
      </c>
      <c r="C456" s="895" t="s">
        <v>76</v>
      </c>
      <c r="D456" s="895"/>
      <c r="E456" s="1369"/>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70"/>
      <c r="W456" s="839">
        <v>253.28100000000001</v>
      </c>
      <c r="X456" s="929"/>
      <c r="Y456" s="839">
        <v>537077.777</v>
      </c>
      <c r="Z456" s="839">
        <v>3516245.9509999999</v>
      </c>
      <c r="AA456" s="839"/>
    </row>
    <row r="457" spans="1:27">
      <c r="A457" s="909"/>
      <c r="B457" s="895"/>
      <c r="C457" s="895"/>
      <c r="D457" s="895">
        <v>308.149</v>
      </c>
      <c r="E457" s="1369"/>
      <c r="F457" s="929"/>
      <c r="G457" s="895"/>
      <c r="H457" s="895"/>
      <c r="I457" s="906"/>
      <c r="J457" s="909"/>
      <c r="K457" s="835"/>
      <c r="L457" s="895"/>
      <c r="M457" s="909"/>
      <c r="N457" s="909"/>
      <c r="O457" s="909"/>
      <c r="P457" s="909"/>
      <c r="Q457" s="909"/>
      <c r="R457" s="909"/>
      <c r="S457" s="909"/>
      <c r="T457" s="909"/>
      <c r="U457" s="930">
        <v>308.14800000000002</v>
      </c>
      <c r="V457" s="1370"/>
      <c r="W457" s="895"/>
      <c r="X457" s="929"/>
      <c r="Y457" s="895"/>
      <c r="Z457" s="895"/>
      <c r="AA457" s="895" t="s">
        <v>2505</v>
      </c>
    </row>
    <row r="458" spans="1:27">
      <c r="A458" s="907">
        <f>A456+1</f>
        <v>227</v>
      </c>
      <c r="B458" s="894" t="s">
        <v>2483</v>
      </c>
      <c r="C458" s="894" t="s">
        <v>1277</v>
      </c>
      <c r="D458" s="894"/>
      <c r="E458" s="1369">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70">
        <f>U459+U461</f>
        <v>518.17499999999995</v>
      </c>
      <c r="W458" s="838">
        <v>253.51</v>
      </c>
      <c r="X458" s="55" t="s">
        <v>2484</v>
      </c>
      <c r="Y458" s="838">
        <v>537120.054</v>
      </c>
      <c r="Z458" s="838">
        <v>3515940.716</v>
      </c>
      <c r="AA458" s="838"/>
    </row>
    <row r="459" spans="1:27">
      <c r="A459" s="909"/>
      <c r="B459" s="895"/>
      <c r="C459" s="895"/>
      <c r="D459" s="895">
        <v>285.935</v>
      </c>
      <c r="E459" s="1369"/>
      <c r="F459" s="929"/>
      <c r="G459" s="895"/>
      <c r="H459" s="895"/>
      <c r="I459" s="906"/>
      <c r="J459" s="909"/>
      <c r="K459" s="835"/>
      <c r="L459" s="895"/>
      <c r="M459" s="909"/>
      <c r="N459" s="909"/>
      <c r="O459" s="909"/>
      <c r="P459" s="909"/>
      <c r="Q459" s="909"/>
      <c r="R459" s="909"/>
      <c r="S459" s="909"/>
      <c r="T459" s="909"/>
      <c r="U459" s="930">
        <v>285.93599999999998</v>
      </c>
      <c r="V459" s="1370"/>
      <c r="W459" s="895"/>
      <c r="X459" s="929"/>
      <c r="Y459" s="895"/>
      <c r="Z459" s="895"/>
      <c r="AA459" s="895" t="s">
        <v>2506</v>
      </c>
    </row>
    <row r="460" spans="1:27">
      <c r="A460" s="907">
        <f>A458+1</f>
        <v>228</v>
      </c>
      <c r="B460" s="895" t="s">
        <v>2485</v>
      </c>
      <c r="C460" s="895" t="s">
        <v>76</v>
      </c>
      <c r="D460" s="895"/>
      <c r="E460" s="1369"/>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70"/>
      <c r="W460" s="839">
        <v>253.74799999999999</v>
      </c>
      <c r="X460" s="929"/>
      <c r="Y460" s="839">
        <v>537280.62300000002</v>
      </c>
      <c r="Z460" s="839">
        <v>3515704.1230000001</v>
      </c>
      <c r="AA460" s="839"/>
    </row>
    <row r="461" spans="1:27">
      <c r="A461" s="909"/>
      <c r="B461" s="895"/>
      <c r="C461" s="895"/>
      <c r="D461" s="895">
        <v>232.24</v>
      </c>
      <c r="E461" s="1369"/>
      <c r="F461" s="929"/>
      <c r="G461" s="895"/>
      <c r="H461" s="895"/>
      <c r="I461" s="906"/>
      <c r="J461" s="909"/>
      <c r="K461" s="835"/>
      <c r="L461" s="895"/>
      <c r="M461" s="909"/>
      <c r="N461" s="909"/>
      <c r="O461" s="909"/>
      <c r="P461" s="909"/>
      <c r="Q461" s="909"/>
      <c r="R461" s="909"/>
      <c r="S461" s="909"/>
      <c r="T461" s="909"/>
      <c r="U461" s="930">
        <v>232.239</v>
      </c>
      <c r="V461" s="1370"/>
      <c r="W461" s="895"/>
      <c r="X461" s="929"/>
      <c r="Y461" s="895"/>
      <c r="Z461" s="895"/>
      <c r="AA461" s="895" t="s">
        <v>2507</v>
      </c>
    </row>
    <row r="462" spans="1:27">
      <c r="A462" s="907">
        <f>A460+1</f>
        <v>229</v>
      </c>
      <c r="B462" s="894" t="s">
        <v>2486</v>
      </c>
      <c r="C462" s="894" t="s">
        <v>1319</v>
      </c>
      <c r="D462" s="894"/>
      <c r="E462" s="1369">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70">
        <f>U463+U465+U467</f>
        <v>1212.3690000000001</v>
      </c>
      <c r="W462" s="838">
        <v>254.13200000000001</v>
      </c>
      <c r="X462" s="55" t="s">
        <v>2487</v>
      </c>
      <c r="Y462" s="838">
        <v>537411.04</v>
      </c>
      <c r="Z462" s="838">
        <v>3515511.9589999998</v>
      </c>
      <c r="AA462" s="838"/>
    </row>
    <row r="463" spans="1:27">
      <c r="A463" s="909"/>
      <c r="B463" s="895"/>
      <c r="C463" s="895"/>
      <c r="D463" s="895">
        <v>396.91300000000001</v>
      </c>
      <c r="E463" s="1369"/>
      <c r="F463" s="834"/>
      <c r="G463" s="895"/>
      <c r="H463" s="895"/>
      <c r="I463" s="906"/>
      <c r="J463" s="909"/>
      <c r="K463" s="835"/>
      <c r="L463" s="895"/>
      <c r="M463" s="909"/>
      <c r="N463" s="909"/>
      <c r="O463" s="909"/>
      <c r="P463" s="909"/>
      <c r="Q463" s="909"/>
      <c r="R463" s="909"/>
      <c r="S463" s="909"/>
      <c r="T463" s="909"/>
      <c r="U463" s="930">
        <v>396.91399999999999</v>
      </c>
      <c r="V463" s="1370"/>
      <c r="W463" s="895"/>
      <c r="X463" s="835"/>
      <c r="Y463" s="895"/>
      <c r="Z463" s="895"/>
      <c r="AA463" s="895" t="s">
        <v>2508</v>
      </c>
    </row>
    <row r="464" spans="1:27">
      <c r="A464" s="907">
        <f>A462+1</f>
        <v>230</v>
      </c>
      <c r="B464" s="895" t="s">
        <v>2488</v>
      </c>
      <c r="C464" s="895" t="s">
        <v>62</v>
      </c>
      <c r="D464" s="895"/>
      <c r="E464" s="1369"/>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70"/>
      <c r="W464" s="839">
        <v>253.923</v>
      </c>
      <c r="X464" s="836"/>
      <c r="Y464" s="839">
        <v>537356.68700000003</v>
      </c>
      <c r="Z464" s="839">
        <v>3515118.7850000001</v>
      </c>
      <c r="AA464" s="839"/>
    </row>
    <row r="465" spans="1:27">
      <c r="A465" s="909"/>
      <c r="B465" s="895"/>
      <c r="C465" s="895"/>
      <c r="D465" s="895">
        <v>412.77600000000001</v>
      </c>
      <c r="E465" s="1369"/>
      <c r="F465" s="834"/>
      <c r="G465" s="895"/>
      <c r="H465" s="895"/>
      <c r="I465" s="906"/>
      <c r="J465" s="909"/>
      <c r="K465" s="835"/>
      <c r="L465" s="895"/>
      <c r="M465" s="909"/>
      <c r="N465" s="909"/>
      <c r="O465" s="909"/>
      <c r="P465" s="909"/>
      <c r="Q465" s="909"/>
      <c r="R465" s="909"/>
      <c r="S465" s="909"/>
      <c r="T465" s="909"/>
      <c r="U465" s="930">
        <v>412.76600000000002</v>
      </c>
      <c r="V465" s="1370"/>
      <c r="W465" s="895"/>
      <c r="X465" s="836"/>
      <c r="Y465" s="895"/>
      <c r="Z465" s="895"/>
      <c r="AA465" s="895" t="s">
        <v>2509</v>
      </c>
    </row>
    <row r="466" spans="1:27">
      <c r="A466" s="907">
        <f>A464+1</f>
        <v>231</v>
      </c>
      <c r="B466" s="895" t="s">
        <v>2489</v>
      </c>
      <c r="C466" s="895" t="s">
        <v>53</v>
      </c>
      <c r="D466" s="895"/>
      <c r="E466" s="1369"/>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70"/>
      <c r="W466" s="839">
        <v>253.78299999999999</v>
      </c>
      <c r="X466" s="836"/>
      <c r="Y466" s="839">
        <v>537300.16299999994</v>
      </c>
      <c r="Z466" s="839">
        <v>3514709.9070000001</v>
      </c>
      <c r="AA466" s="839"/>
    </row>
    <row r="467" spans="1:27">
      <c r="A467" s="909"/>
      <c r="B467" s="895"/>
      <c r="C467" s="895"/>
      <c r="D467" s="895">
        <v>402.69</v>
      </c>
      <c r="E467" s="1369"/>
      <c r="F467" s="834"/>
      <c r="G467" s="895"/>
      <c r="H467" s="895"/>
      <c r="I467" s="906"/>
      <c r="J467" s="909"/>
      <c r="K467" s="835"/>
      <c r="L467" s="895"/>
      <c r="M467" s="909"/>
      <c r="N467" s="909"/>
      <c r="O467" s="909"/>
      <c r="P467" s="909"/>
      <c r="Q467" s="909"/>
      <c r="R467" s="909"/>
      <c r="S467" s="909"/>
      <c r="T467" s="909"/>
      <c r="U467" s="930">
        <v>402.68900000000002</v>
      </c>
      <c r="V467" s="1370"/>
      <c r="W467" s="895"/>
      <c r="X467" s="836"/>
      <c r="Y467" s="895"/>
      <c r="Z467" s="895"/>
      <c r="AA467" s="895" t="s">
        <v>2510</v>
      </c>
    </row>
    <row r="468" spans="1:27">
      <c r="A468" s="907">
        <f>A466+1</f>
        <v>232</v>
      </c>
      <c r="B468" s="894" t="s">
        <v>2490</v>
      </c>
      <c r="C468" s="894" t="s">
        <v>1361</v>
      </c>
      <c r="D468" s="894"/>
      <c r="E468" s="1369">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74">
        <f>U469+U471+U473</f>
        <v>1136.8589999999999</v>
      </c>
      <c r="W468" s="838">
        <v>253.607</v>
      </c>
      <c r="X468" s="55" t="s">
        <v>2511</v>
      </c>
      <c r="Y468" s="838">
        <v>537245.01800000004</v>
      </c>
      <c r="Z468" s="838">
        <v>3514311.0109999999</v>
      </c>
      <c r="AA468" s="838"/>
    </row>
    <row r="469" spans="1:27">
      <c r="A469" s="909"/>
      <c r="B469" s="895"/>
      <c r="C469" s="895"/>
      <c r="D469" s="895">
        <v>373.86599999999999</v>
      </c>
      <c r="E469" s="1369"/>
      <c r="F469" s="834"/>
      <c r="G469" s="895"/>
      <c r="H469" s="895"/>
      <c r="I469" s="906"/>
      <c r="J469" s="909"/>
      <c r="K469" s="835"/>
      <c r="L469" s="895"/>
      <c r="M469" s="909"/>
      <c r="N469" s="909"/>
      <c r="O469" s="909"/>
      <c r="P469" s="909"/>
      <c r="Q469" s="909"/>
      <c r="R469" s="909"/>
      <c r="S469" s="909"/>
      <c r="T469" s="909"/>
      <c r="U469" s="930">
        <v>374.13299999999998</v>
      </c>
      <c r="V469" s="1374"/>
      <c r="W469" s="895"/>
      <c r="X469" s="836"/>
      <c r="Y469" s="837"/>
      <c r="Z469" s="837"/>
      <c r="AA469" s="837" t="s">
        <v>2512</v>
      </c>
    </row>
    <row r="470" spans="1:27">
      <c r="A470" s="907">
        <f>A468+1</f>
        <v>233</v>
      </c>
      <c r="B470" s="895" t="s">
        <v>2491</v>
      </c>
      <c r="C470" s="895" t="s">
        <v>76</v>
      </c>
      <c r="D470" s="895"/>
      <c r="E470" s="1369"/>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74"/>
      <c r="W470" s="839">
        <v>253.477</v>
      </c>
      <c r="X470" s="836"/>
      <c r="Y470" s="837">
        <v>537320.478</v>
      </c>
      <c r="Z470" s="837">
        <v>3513944.5669999998</v>
      </c>
      <c r="AA470" s="837"/>
    </row>
    <row r="471" spans="1:27">
      <c r="A471" s="909"/>
      <c r="B471" s="895"/>
      <c r="C471" s="895"/>
      <c r="D471" s="895">
        <v>377.108</v>
      </c>
      <c r="E471" s="1369"/>
      <c r="F471" s="834"/>
      <c r="G471" s="895"/>
      <c r="H471" s="895"/>
      <c r="I471" s="906"/>
      <c r="J471" s="909"/>
      <c r="K471" s="835"/>
      <c r="L471" s="895"/>
      <c r="M471" s="909"/>
      <c r="N471" s="909"/>
      <c r="O471" s="909"/>
      <c r="P471" s="909"/>
      <c r="Q471" s="909"/>
      <c r="R471" s="909"/>
      <c r="S471" s="909"/>
      <c r="T471" s="909"/>
      <c r="U471" s="930">
        <v>377.37599999999998</v>
      </c>
      <c r="V471" s="1374"/>
      <c r="W471" s="895"/>
      <c r="X471" s="836"/>
      <c r="Y471" s="837"/>
      <c r="Z471" s="837" t="s">
        <v>1543</v>
      </c>
      <c r="AA471" s="837" t="s">
        <v>2513</v>
      </c>
    </row>
    <row r="472" spans="1:27">
      <c r="A472" s="907">
        <f>A470+1</f>
        <v>234</v>
      </c>
      <c r="B472" s="895" t="s">
        <v>2492</v>
      </c>
      <c r="C472" s="895" t="s">
        <v>76</v>
      </c>
      <c r="D472" s="895"/>
      <c r="E472" s="1369"/>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74"/>
      <c r="W472" s="839">
        <v>253.35400000000001</v>
      </c>
      <c r="X472" s="836"/>
      <c r="Y472" s="837">
        <v>537396.59100000001</v>
      </c>
      <c r="Z472" s="837">
        <v>3513574.946</v>
      </c>
      <c r="AA472" s="837"/>
    </row>
    <row r="473" spans="1:27">
      <c r="A473" s="909"/>
      <c r="B473" s="895"/>
      <c r="C473" s="895"/>
      <c r="D473" s="895">
        <v>385.07600000000002</v>
      </c>
      <c r="E473" s="1369"/>
      <c r="F473" s="834"/>
      <c r="G473" s="895"/>
      <c r="H473" s="895"/>
      <c r="I473" s="906"/>
      <c r="J473" s="909"/>
      <c r="K473" s="835"/>
      <c r="L473" s="895"/>
      <c r="M473" s="909"/>
      <c r="N473" s="909"/>
      <c r="O473" s="909"/>
      <c r="P473" s="909"/>
      <c r="Q473" s="909"/>
      <c r="R473" s="909"/>
      <c r="S473" s="909"/>
      <c r="T473" s="909"/>
      <c r="U473" s="930">
        <v>385.35</v>
      </c>
      <c r="V473" s="1374"/>
      <c r="W473" s="895"/>
      <c r="X473" s="836"/>
      <c r="Y473" s="837"/>
      <c r="Z473" s="837"/>
      <c r="AA473" s="837" t="s">
        <v>2514</v>
      </c>
    </row>
    <row r="474" spans="1:27" ht="29">
      <c r="A474" s="907">
        <f>A472+1</f>
        <v>235</v>
      </c>
      <c r="B474" s="894" t="s">
        <v>2521</v>
      </c>
      <c r="C474" s="894" t="s">
        <v>1269</v>
      </c>
      <c r="D474" s="894"/>
      <c r="E474" s="1373">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74">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73"/>
      <c r="F475" s="834"/>
      <c r="G475" s="895"/>
      <c r="H475" s="895"/>
      <c r="I475" s="906"/>
      <c r="J475" s="909"/>
      <c r="K475" s="835"/>
      <c r="L475" s="895"/>
      <c r="M475" s="909"/>
      <c r="N475" s="909"/>
      <c r="O475" s="909"/>
      <c r="P475" s="909"/>
      <c r="Q475" s="909"/>
      <c r="R475" s="909"/>
      <c r="S475" s="909"/>
      <c r="T475" s="909"/>
      <c r="U475" s="930">
        <v>395.25</v>
      </c>
      <c r="V475" s="1374"/>
      <c r="W475" s="895"/>
      <c r="X475" s="836"/>
      <c r="Y475" s="837"/>
      <c r="Z475" s="837"/>
      <c r="AA475" s="837" t="s">
        <v>2517</v>
      </c>
    </row>
    <row r="476" spans="1:27">
      <c r="A476" s="907">
        <f>A474+1</f>
        <v>236</v>
      </c>
      <c r="B476" s="895" t="s">
        <v>2494</v>
      </c>
      <c r="C476" s="895" t="s">
        <v>62</v>
      </c>
      <c r="D476" s="895"/>
      <c r="E476" s="1373"/>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74"/>
      <c r="W476" s="895">
        <v>254.136</v>
      </c>
      <c r="X476" s="836"/>
      <c r="Y476" s="837">
        <v>537584.94099999999</v>
      </c>
      <c r="Z476" s="837">
        <v>3512817.7719999999</v>
      </c>
      <c r="AA476" s="837"/>
    </row>
    <row r="477" spans="1:27">
      <c r="A477" s="909"/>
      <c r="B477" s="895"/>
      <c r="C477" s="895"/>
      <c r="D477" s="895">
        <v>358.22500000000002</v>
      </c>
      <c r="E477" s="1373"/>
      <c r="F477" s="765"/>
      <c r="G477" s="839"/>
      <c r="H477" s="839"/>
      <c r="I477" s="906"/>
      <c r="J477" s="909"/>
      <c r="K477" s="835"/>
      <c r="L477" s="835"/>
      <c r="M477" s="909"/>
      <c r="N477" s="909"/>
      <c r="O477" s="909"/>
      <c r="P477" s="909"/>
      <c r="Q477" s="909"/>
      <c r="R477" s="909"/>
      <c r="S477" s="909"/>
      <c r="T477" s="909"/>
      <c r="U477" s="930">
        <v>358.29599999999999</v>
      </c>
      <c r="V477" s="1374"/>
      <c r="W477" s="839"/>
      <c r="X477" s="836"/>
      <c r="Y477" s="837"/>
      <c r="Z477" s="837"/>
      <c r="AA477" s="837" t="s">
        <v>2518</v>
      </c>
    </row>
    <row r="478" spans="1:27">
      <c r="A478" s="907">
        <f>A476+1</f>
        <v>237</v>
      </c>
      <c r="B478" s="895" t="s">
        <v>2523</v>
      </c>
      <c r="C478" s="895" t="s">
        <v>1319</v>
      </c>
      <c r="D478" s="895"/>
      <c r="E478" s="1373"/>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72">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71">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72"/>
      <c r="F481" s="846"/>
      <c r="G481" s="894"/>
      <c r="H481" s="894"/>
      <c r="I481" s="933"/>
      <c r="J481" s="911"/>
      <c r="K481" s="898"/>
      <c r="L481" s="894"/>
      <c r="M481" s="911"/>
      <c r="N481" s="911"/>
      <c r="O481" s="911"/>
      <c r="P481" s="911"/>
      <c r="Q481" s="911"/>
      <c r="R481" s="911"/>
      <c r="S481" s="911"/>
      <c r="T481" s="911"/>
      <c r="U481" s="915">
        <v>407.94600000000003</v>
      </c>
      <c r="V481" s="1371"/>
      <c r="W481" s="895"/>
      <c r="X481" s="929"/>
      <c r="Y481" s="894"/>
      <c r="Z481" s="894"/>
      <c r="AA481" s="835" t="s">
        <v>2554</v>
      </c>
    </row>
    <row r="482" spans="1:27" s="904" customFormat="1">
      <c r="A482" s="932">
        <f>A480+1</f>
        <v>239</v>
      </c>
      <c r="B482" s="835" t="s">
        <v>2527</v>
      </c>
      <c r="C482" s="835" t="s">
        <v>62</v>
      </c>
      <c r="D482" s="841"/>
      <c r="E482" s="1372"/>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71"/>
      <c r="W482" s="839">
        <v>253.285</v>
      </c>
      <c r="X482" s="929"/>
      <c r="Y482" s="838">
        <v>538287.402</v>
      </c>
      <c r="Z482" s="838">
        <v>3508828.0649999999</v>
      </c>
      <c r="AA482" s="839"/>
    </row>
    <row r="483" spans="1:27" s="904" customFormat="1">
      <c r="A483" s="911"/>
      <c r="B483" s="898"/>
      <c r="C483" s="894"/>
      <c r="D483" s="898">
        <v>429.84699999999998</v>
      </c>
      <c r="E483" s="1372"/>
      <c r="F483" s="846"/>
      <c r="G483" s="894"/>
      <c r="H483" s="894"/>
      <c r="I483" s="933"/>
      <c r="J483" s="911"/>
      <c r="K483" s="898"/>
      <c r="L483" s="894"/>
      <c r="M483" s="911"/>
      <c r="N483" s="911"/>
      <c r="O483" s="911"/>
      <c r="P483" s="911"/>
      <c r="Q483" s="911"/>
      <c r="R483" s="911"/>
      <c r="S483" s="911"/>
      <c r="T483" s="911"/>
      <c r="U483" s="915">
        <v>429.84699999999998</v>
      </c>
      <c r="V483" s="1371"/>
      <c r="W483" s="895"/>
      <c r="X483" s="929"/>
      <c r="Y483" s="894"/>
      <c r="Z483" s="894"/>
      <c r="AA483" s="895" t="s">
        <v>2504</v>
      </c>
    </row>
    <row r="484" spans="1:27" s="904" customFormat="1">
      <c r="A484" s="932">
        <f>A482+1</f>
        <v>240</v>
      </c>
      <c r="B484" s="835" t="s">
        <v>2528</v>
      </c>
      <c r="C484" s="835" t="s">
        <v>62</v>
      </c>
      <c r="D484" s="838"/>
      <c r="E484" s="1372"/>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71"/>
      <c r="W484" s="838">
        <v>252.58099999999999</v>
      </c>
      <c r="X484" s="831"/>
      <c r="Y484" s="838">
        <v>538413.20499999996</v>
      </c>
      <c r="Z484" s="838">
        <v>3508417.0389999999</v>
      </c>
      <c r="AA484" s="838"/>
    </row>
    <row r="485" spans="1:27" s="904" customFormat="1">
      <c r="A485" s="911"/>
      <c r="B485" s="898"/>
      <c r="C485" s="894"/>
      <c r="D485" s="898">
        <v>407.77800000000002</v>
      </c>
      <c r="E485" s="1372"/>
      <c r="F485" s="846"/>
      <c r="G485" s="894"/>
      <c r="H485" s="894"/>
      <c r="I485" s="933"/>
      <c r="J485" s="911"/>
      <c r="K485" s="898"/>
      <c r="L485" s="894"/>
      <c r="M485" s="911"/>
      <c r="N485" s="911"/>
      <c r="O485" s="911"/>
      <c r="P485" s="911"/>
      <c r="Q485" s="911"/>
      <c r="R485" s="911"/>
      <c r="S485" s="911"/>
      <c r="T485" s="911"/>
      <c r="U485" s="915">
        <v>407.77800000000002</v>
      </c>
      <c r="V485" s="1371"/>
      <c r="W485" s="895"/>
      <c r="X485" s="929"/>
      <c r="Y485" s="894"/>
      <c r="Z485" s="894"/>
      <c r="AA485" s="895" t="s">
        <v>2502</v>
      </c>
    </row>
    <row r="486" spans="1:27" s="904" customFormat="1">
      <c r="A486" s="932">
        <f>A484+1</f>
        <v>241</v>
      </c>
      <c r="B486" s="835" t="s">
        <v>2529</v>
      </c>
      <c r="C486" s="835" t="s">
        <v>62</v>
      </c>
      <c r="D486" s="838"/>
      <c r="E486" s="1372"/>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71"/>
      <c r="W486" s="839">
        <v>253.64099999999999</v>
      </c>
      <c r="X486" s="929"/>
      <c r="Y486" s="838">
        <v>538532.549</v>
      </c>
      <c r="Z486" s="838">
        <v>3508027.1159999999</v>
      </c>
      <c r="AA486" s="839"/>
    </row>
    <row r="487" spans="1:27" s="904" customFormat="1">
      <c r="A487" s="911"/>
      <c r="B487" s="898"/>
      <c r="C487" s="894"/>
      <c r="D487" s="898">
        <v>416.733</v>
      </c>
      <c r="E487" s="1372"/>
      <c r="F487" s="846"/>
      <c r="G487" s="894"/>
      <c r="H487" s="894"/>
      <c r="I487" s="933"/>
      <c r="J487" s="911"/>
      <c r="K487" s="898"/>
      <c r="L487" s="894"/>
      <c r="M487" s="911"/>
      <c r="N487" s="911"/>
      <c r="O487" s="911"/>
      <c r="P487" s="911"/>
      <c r="Q487" s="911"/>
      <c r="R487" s="911"/>
      <c r="S487" s="911"/>
      <c r="T487" s="911"/>
      <c r="U487" s="915">
        <v>416.733</v>
      </c>
      <c r="V487" s="1371"/>
      <c r="W487" s="895"/>
      <c r="X487" s="929"/>
      <c r="Y487" s="894"/>
      <c r="Z487" s="894"/>
      <c r="AA487" s="895" t="s">
        <v>2555</v>
      </c>
    </row>
    <row r="488" spans="1:27" s="904" customFormat="1">
      <c r="A488" s="932">
        <f>A486+1</f>
        <v>242</v>
      </c>
      <c r="B488" s="835" t="s">
        <v>2530</v>
      </c>
      <c r="C488" s="835" t="s">
        <v>76</v>
      </c>
      <c r="D488" s="838"/>
      <c r="E488" s="1372"/>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71"/>
      <c r="W488" s="838">
        <v>251.63800000000001</v>
      </c>
      <c r="X488" s="831"/>
      <c r="Y488" s="838">
        <v>538654.51300000004</v>
      </c>
      <c r="Z488" s="838">
        <v>3507628.63</v>
      </c>
      <c r="AA488" s="838"/>
    </row>
    <row r="489" spans="1:27" s="904" customFormat="1">
      <c r="A489" s="911"/>
      <c r="B489" s="898"/>
      <c r="C489" s="894"/>
      <c r="D489" s="898">
        <v>421.34500000000003</v>
      </c>
      <c r="E489" s="1372"/>
      <c r="F489" s="846"/>
      <c r="G489" s="894"/>
      <c r="H489" s="894"/>
      <c r="I489" s="933"/>
      <c r="J489" s="911"/>
      <c r="K489" s="898"/>
      <c r="L489" s="894"/>
      <c r="M489" s="911"/>
      <c r="N489" s="911"/>
      <c r="O489" s="911"/>
      <c r="P489" s="911"/>
      <c r="Q489" s="911"/>
      <c r="R489" s="911"/>
      <c r="S489" s="911"/>
      <c r="T489" s="911"/>
      <c r="U489" s="915">
        <v>421.34500000000003</v>
      </c>
      <c r="V489" s="1371"/>
      <c r="W489" s="895"/>
      <c r="X489" s="929"/>
      <c r="Y489" s="894"/>
      <c r="Z489" s="894"/>
      <c r="AA489" s="895" t="s">
        <v>2556</v>
      </c>
    </row>
    <row r="490" spans="1:27" s="904" customFormat="1">
      <c r="A490" s="932">
        <f>A488+1</f>
        <v>243</v>
      </c>
      <c r="B490" s="835" t="s">
        <v>2531</v>
      </c>
      <c r="C490" s="835" t="s">
        <v>62</v>
      </c>
      <c r="D490" s="838"/>
      <c r="E490" s="1372"/>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71"/>
      <c r="W490" s="839">
        <v>250.84899999999999</v>
      </c>
      <c r="X490" s="929"/>
      <c r="Y490" s="838">
        <v>538777.82799999998</v>
      </c>
      <c r="Z490" s="838">
        <v>3507225.7340000002</v>
      </c>
      <c r="AA490" s="839"/>
    </row>
    <row r="491" spans="1:27" s="904" customFormat="1">
      <c r="A491" s="911"/>
      <c r="B491" s="898"/>
      <c r="C491" s="894"/>
      <c r="D491" s="898">
        <v>385.64</v>
      </c>
      <c r="E491" s="1372"/>
      <c r="F491" s="846"/>
      <c r="G491" s="894"/>
      <c r="H491" s="894"/>
      <c r="I491" s="933"/>
      <c r="J491" s="911"/>
      <c r="K491" s="898"/>
      <c r="L491" s="894"/>
      <c r="M491" s="911"/>
      <c r="N491" s="911"/>
      <c r="O491" s="911"/>
      <c r="P491" s="911"/>
      <c r="Q491" s="911"/>
      <c r="R491" s="911"/>
      <c r="S491" s="911"/>
      <c r="T491" s="911"/>
      <c r="U491" s="915">
        <v>385.64</v>
      </c>
      <c r="V491" s="1371"/>
      <c r="W491" s="895"/>
      <c r="X491" s="929"/>
      <c r="Y491" s="894"/>
      <c r="Z491" s="894"/>
      <c r="AA491" s="895" t="s">
        <v>2501</v>
      </c>
    </row>
    <row r="492" spans="1:27" s="904" customFormat="1">
      <c r="A492" s="932">
        <f>A490+1</f>
        <v>244</v>
      </c>
      <c r="B492" s="835" t="s">
        <v>2532</v>
      </c>
      <c r="C492" s="835" t="s">
        <v>76</v>
      </c>
      <c r="D492" s="838"/>
      <c r="E492" s="1372"/>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71"/>
      <c r="W492" s="839">
        <v>249.36</v>
      </c>
      <c r="X492" s="929"/>
      <c r="Y492" s="839">
        <v>538890.69299999997</v>
      </c>
      <c r="Z492" s="839">
        <v>3506856.98</v>
      </c>
      <c r="AA492" s="839"/>
    </row>
    <row r="493" spans="1:27" s="904" customFormat="1">
      <c r="A493" s="911"/>
      <c r="B493" s="898"/>
      <c r="C493" s="894"/>
      <c r="D493" s="898">
        <v>372.69900000000001</v>
      </c>
      <c r="E493" s="1372"/>
      <c r="F493" s="846"/>
      <c r="G493" s="894"/>
      <c r="H493" s="894"/>
      <c r="I493" s="933"/>
      <c r="J493" s="911"/>
      <c r="K493" s="898"/>
      <c r="L493" s="894"/>
      <c r="M493" s="911"/>
      <c r="N493" s="911"/>
      <c r="O493" s="911"/>
      <c r="P493" s="911"/>
      <c r="Q493" s="911"/>
      <c r="R493" s="911"/>
      <c r="S493" s="911"/>
      <c r="T493" s="911"/>
      <c r="U493" s="915">
        <v>372.69900000000001</v>
      </c>
      <c r="V493" s="1371"/>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72">
        <v>816.077</v>
      </c>
      <c r="F495" s="847"/>
      <c r="G495" s="894"/>
      <c r="H495" s="894"/>
      <c r="I495" s="935"/>
      <c r="J495" s="911"/>
      <c r="K495" s="898"/>
      <c r="L495" s="894"/>
      <c r="M495" s="911"/>
      <c r="N495" s="911"/>
      <c r="O495" s="911"/>
      <c r="P495" s="911"/>
      <c r="Q495" s="911"/>
      <c r="R495" s="911"/>
      <c r="S495" s="911"/>
      <c r="T495" s="911"/>
      <c r="U495" s="915">
        <v>407.91199999999998</v>
      </c>
      <c r="V495" s="1371">
        <v>816.077</v>
      </c>
      <c r="W495" s="895"/>
      <c r="X495" s="929"/>
      <c r="Y495" s="894"/>
      <c r="Z495" s="894"/>
      <c r="AA495" s="895" t="s">
        <v>2566</v>
      </c>
    </row>
    <row r="496" spans="1:27" s="904" customFormat="1">
      <c r="A496" s="932">
        <f>A494+1</f>
        <v>246</v>
      </c>
      <c r="B496" s="835" t="s">
        <v>2535</v>
      </c>
      <c r="C496" s="835" t="s">
        <v>62</v>
      </c>
      <c r="D496" s="839"/>
      <c r="E496" s="1372"/>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71"/>
      <c r="W496" s="838">
        <v>250.22</v>
      </c>
      <c r="X496" s="831"/>
      <c r="Y496" s="838">
        <v>538919.42500000005</v>
      </c>
      <c r="Z496" s="838">
        <v>3506100.679</v>
      </c>
      <c r="AA496" s="838"/>
    </row>
    <row r="497" spans="1:27" s="904" customFormat="1">
      <c r="A497" s="911"/>
      <c r="B497" s="898"/>
      <c r="C497" s="894"/>
      <c r="D497" s="898">
        <v>408.16500000000002</v>
      </c>
      <c r="E497" s="1372"/>
      <c r="F497" s="847"/>
      <c r="G497" s="894"/>
      <c r="H497" s="894"/>
      <c r="I497" s="935"/>
      <c r="J497" s="911"/>
      <c r="K497" s="898"/>
      <c r="L497" s="894"/>
      <c r="M497" s="911"/>
      <c r="N497" s="911"/>
      <c r="O497" s="911"/>
      <c r="P497" s="911"/>
      <c r="Q497" s="911"/>
      <c r="R497" s="911"/>
      <c r="S497" s="911"/>
      <c r="T497" s="911"/>
      <c r="U497" s="915">
        <v>408.16500000000002</v>
      </c>
      <c r="V497" s="1371"/>
      <c r="W497" s="895"/>
      <c r="X497" s="929"/>
      <c r="Y497" s="894"/>
      <c r="Z497" s="894"/>
      <c r="AA497" s="895" t="s">
        <v>2567</v>
      </c>
    </row>
    <row r="498" spans="1:27" s="904" customFormat="1">
      <c r="A498" s="932">
        <f>A496+1</f>
        <v>247</v>
      </c>
      <c r="B498" s="55" t="s">
        <v>2536</v>
      </c>
      <c r="C498" s="55" t="s">
        <v>1402</v>
      </c>
      <c r="D498" s="838"/>
      <c r="E498" s="1372">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71"/>
      <c r="W498" s="838">
        <v>249.72</v>
      </c>
      <c r="X498" s="831" t="s">
        <v>2537</v>
      </c>
      <c r="Y498" s="838">
        <v>538839.02899999998</v>
      </c>
      <c r="Z498" s="838">
        <v>3505700.51</v>
      </c>
      <c r="AA498" s="838"/>
    </row>
    <row r="499" spans="1:27" s="904" customFormat="1">
      <c r="A499" s="911"/>
      <c r="B499" s="898"/>
      <c r="C499" s="894"/>
      <c r="D499" s="898">
        <v>227.36600000000001</v>
      </c>
      <c r="E499" s="1372"/>
      <c r="F499" s="929"/>
      <c r="G499" s="894"/>
      <c r="H499" s="894"/>
      <c r="I499" s="935"/>
      <c r="J499" s="911"/>
      <c r="K499" s="898"/>
      <c r="L499" s="894"/>
      <c r="M499" s="911"/>
      <c r="N499" s="911"/>
      <c r="O499" s="911"/>
      <c r="P499" s="911"/>
      <c r="Q499" s="911"/>
      <c r="R499" s="911"/>
      <c r="S499" s="911"/>
      <c r="T499" s="911"/>
      <c r="U499" s="915">
        <v>227.36600000000001</v>
      </c>
      <c r="V499" s="1371">
        <f>U499</f>
        <v>227.36600000000001</v>
      </c>
      <c r="W499" s="895"/>
      <c r="X499" s="929"/>
      <c r="Y499" s="894"/>
      <c r="Z499" s="894"/>
      <c r="AA499" s="895" t="s">
        <v>2568</v>
      </c>
    </row>
    <row r="500" spans="1:27" s="904" customFormat="1">
      <c r="A500" s="932">
        <f>A498+1</f>
        <v>248</v>
      </c>
      <c r="B500" s="835" t="s">
        <v>2538</v>
      </c>
      <c r="C500" s="835" t="s">
        <v>90</v>
      </c>
      <c r="D500" s="839"/>
      <c r="E500" s="1369">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71"/>
      <c r="W500" s="839">
        <v>248.90199999999999</v>
      </c>
      <c r="X500" s="765" t="s">
        <v>2539</v>
      </c>
      <c r="Y500" s="839">
        <v>538867.96900000004</v>
      </c>
      <c r="Z500" s="839">
        <v>3505474.9929999998</v>
      </c>
      <c r="AA500" s="839"/>
    </row>
    <row r="501" spans="1:27" s="904" customFormat="1">
      <c r="A501" s="911"/>
      <c r="B501" s="898"/>
      <c r="C501" s="894"/>
      <c r="D501" s="898">
        <v>401.36599999999999</v>
      </c>
      <c r="E501" s="1369"/>
      <c r="F501" s="929"/>
      <c r="G501" s="894"/>
      <c r="H501" s="894"/>
      <c r="I501" s="935"/>
      <c r="J501" s="911"/>
      <c r="K501" s="898"/>
      <c r="L501" s="894"/>
      <c r="M501" s="911"/>
      <c r="N501" s="911"/>
      <c r="O501" s="911"/>
      <c r="P501" s="911"/>
      <c r="Q501" s="911"/>
      <c r="R501" s="911"/>
      <c r="S501" s="911"/>
      <c r="T501" s="911"/>
      <c r="U501" s="915">
        <v>401.36599999999999</v>
      </c>
      <c r="V501" s="1371">
        <f>U501</f>
        <v>401.36599999999999</v>
      </c>
      <c r="W501" s="895"/>
      <c r="X501" s="929"/>
      <c r="Y501" s="894"/>
      <c r="Z501" s="894"/>
      <c r="AA501" s="895" t="s">
        <v>2569</v>
      </c>
    </row>
    <row r="502" spans="1:27" s="904" customFormat="1">
      <c r="A502" s="932">
        <f>A500+1</f>
        <v>249</v>
      </c>
      <c r="B502" s="55" t="s">
        <v>2540</v>
      </c>
      <c r="C502" s="55" t="s">
        <v>90</v>
      </c>
      <c r="D502" s="838"/>
      <c r="E502" s="1369">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71"/>
      <c r="W502" s="838">
        <v>249.03899999999999</v>
      </c>
      <c r="X502" s="831" t="s">
        <v>2541</v>
      </c>
      <c r="Y502" s="838">
        <v>538901.55599999998</v>
      </c>
      <c r="Z502" s="838">
        <v>3505075.0350000001</v>
      </c>
      <c r="AA502" s="838"/>
    </row>
    <row r="503" spans="1:27" s="904" customFormat="1">
      <c r="A503" s="911"/>
      <c r="B503" s="898"/>
      <c r="C503" s="894"/>
      <c r="D503" s="898">
        <v>403.06400000000002</v>
      </c>
      <c r="E503" s="1369"/>
      <c r="F503" s="929"/>
      <c r="G503" s="894"/>
      <c r="H503" s="894"/>
      <c r="I503" s="935"/>
      <c r="J503" s="911"/>
      <c r="K503" s="898"/>
      <c r="L503" s="894"/>
      <c r="M503" s="911"/>
      <c r="N503" s="911"/>
      <c r="O503" s="911"/>
      <c r="P503" s="911"/>
      <c r="Q503" s="911"/>
      <c r="R503" s="911"/>
      <c r="S503" s="911"/>
      <c r="T503" s="911"/>
      <c r="U503" s="915">
        <v>403.06400000000002</v>
      </c>
      <c r="V503" s="1371">
        <f>U503+U505+U507</f>
        <v>1221.902</v>
      </c>
      <c r="W503" s="895"/>
      <c r="X503" s="929"/>
      <c r="Y503" s="894"/>
      <c r="Z503" s="894"/>
      <c r="AA503" s="895" t="s">
        <v>2570</v>
      </c>
    </row>
    <row r="504" spans="1:27" s="904" customFormat="1">
      <c r="A504" s="932">
        <f>A502+1</f>
        <v>250</v>
      </c>
      <c r="B504" s="835" t="s">
        <v>2542</v>
      </c>
      <c r="C504" s="835" t="s">
        <v>53</v>
      </c>
      <c r="D504" s="838"/>
      <c r="E504" s="1369"/>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71"/>
      <c r="W504" s="838">
        <v>248.761</v>
      </c>
      <c r="X504" s="831"/>
      <c r="Y504" s="838">
        <v>538846.11899999995</v>
      </c>
      <c r="Z504" s="838">
        <v>3504675.8020000001</v>
      </c>
      <c r="AA504" s="838"/>
    </row>
    <row r="505" spans="1:27" s="904" customFormat="1">
      <c r="A505" s="911"/>
      <c r="B505" s="898"/>
      <c r="C505" s="894"/>
      <c r="D505" s="898">
        <v>398.93299999999999</v>
      </c>
      <c r="E505" s="1369"/>
      <c r="F505" s="834"/>
      <c r="G505" s="894"/>
      <c r="H505" s="894"/>
      <c r="I505" s="935"/>
      <c r="J505" s="911"/>
      <c r="K505" s="898"/>
      <c r="L505" s="894"/>
      <c r="M505" s="911"/>
      <c r="N505" s="911"/>
      <c r="O505" s="911"/>
      <c r="P505" s="911"/>
      <c r="Q505" s="911"/>
      <c r="R505" s="911"/>
      <c r="S505" s="911"/>
      <c r="T505" s="911"/>
      <c r="U505" s="915">
        <v>398.93299999999999</v>
      </c>
      <c r="V505" s="1371"/>
      <c r="W505" s="895"/>
      <c r="X505" s="834"/>
      <c r="Y505" s="894"/>
      <c r="Z505" s="894"/>
      <c r="AA505" s="895" t="s">
        <v>2571</v>
      </c>
    </row>
    <row r="506" spans="1:27" s="904" customFormat="1">
      <c r="A506" s="932">
        <f>A504+1</f>
        <v>251</v>
      </c>
      <c r="B506" s="835" t="s">
        <v>2543</v>
      </c>
      <c r="C506" s="835" t="s">
        <v>62</v>
      </c>
      <c r="D506" s="838"/>
      <c r="E506" s="1369"/>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71"/>
      <c r="W506" s="839">
        <v>248.54300000000001</v>
      </c>
      <c r="X506" s="834"/>
      <c r="Y506" s="838">
        <v>538791.24899999995</v>
      </c>
      <c r="Z506" s="838">
        <v>3504280.66</v>
      </c>
      <c r="AA506" s="839"/>
    </row>
    <row r="507" spans="1:27" s="904" customFormat="1">
      <c r="A507" s="911"/>
      <c r="B507" s="898"/>
      <c r="C507" s="894"/>
      <c r="D507" s="898">
        <v>419.90499999999997</v>
      </c>
      <c r="E507" s="1369"/>
      <c r="F507" s="834"/>
      <c r="G507" s="894"/>
      <c r="H507" s="894"/>
      <c r="I507" s="935"/>
      <c r="J507" s="911"/>
      <c r="K507" s="898"/>
      <c r="L507" s="894"/>
      <c r="M507" s="911"/>
      <c r="N507" s="911"/>
      <c r="O507" s="911"/>
      <c r="P507" s="911"/>
      <c r="Q507" s="911"/>
      <c r="R507" s="911"/>
      <c r="S507" s="911"/>
      <c r="T507" s="911"/>
      <c r="U507" s="915">
        <v>419.90499999999997</v>
      </c>
      <c r="V507" s="1371"/>
      <c r="W507" s="895"/>
      <c r="X507" s="834"/>
      <c r="Y507" s="894"/>
      <c r="Z507" s="894"/>
      <c r="AA507" s="895" t="s">
        <v>2572</v>
      </c>
    </row>
    <row r="508" spans="1:27" s="904" customFormat="1">
      <c r="A508" s="932">
        <f>A506+1</f>
        <v>252</v>
      </c>
      <c r="B508" s="55" t="s">
        <v>2544</v>
      </c>
      <c r="C508" s="55" t="s">
        <v>1361</v>
      </c>
      <c r="D508" s="838"/>
      <c r="E508" s="1369"/>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71"/>
      <c r="W508" s="838">
        <v>248.35400000000001</v>
      </c>
      <c r="X508" s="831" t="s">
        <v>2573</v>
      </c>
      <c r="Y508" s="838">
        <v>538733.495</v>
      </c>
      <c r="Z508" s="838">
        <v>3503864.7459999998</v>
      </c>
      <c r="AA508" s="838"/>
    </row>
    <row r="509" spans="1:27" s="904" customFormat="1">
      <c r="A509" s="911"/>
      <c r="B509" s="898"/>
      <c r="C509" s="894"/>
      <c r="D509" s="898">
        <v>373.38900000000001</v>
      </c>
      <c r="E509" s="1369">
        <v>2000.393</v>
      </c>
      <c r="F509" s="834"/>
      <c r="G509" s="894"/>
      <c r="H509" s="894"/>
      <c r="I509" s="935"/>
      <c r="J509" s="911"/>
      <c r="K509" s="898"/>
      <c r="L509" s="894"/>
      <c r="M509" s="911"/>
      <c r="N509" s="911"/>
      <c r="O509" s="911"/>
      <c r="P509" s="911"/>
      <c r="Q509" s="911"/>
      <c r="R509" s="911"/>
      <c r="S509" s="911"/>
      <c r="T509" s="911"/>
      <c r="U509" s="915">
        <v>373.38900000000001</v>
      </c>
      <c r="V509" s="1371">
        <f>U509+U511+U513+U515+U517</f>
        <v>2000.393</v>
      </c>
      <c r="W509" s="895"/>
      <c r="X509" s="834"/>
      <c r="Y509" s="894"/>
      <c r="Z509" s="894"/>
      <c r="AA509" s="895" t="s">
        <v>2574</v>
      </c>
    </row>
    <row r="510" spans="1:27" s="904" customFormat="1">
      <c r="A510" s="932">
        <f>A508+1</f>
        <v>253</v>
      </c>
      <c r="B510" s="835" t="s">
        <v>2546</v>
      </c>
      <c r="C510" s="835" t="s">
        <v>62</v>
      </c>
      <c r="D510" s="838"/>
      <c r="E510" s="1369"/>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71"/>
      <c r="W510" s="838">
        <v>248.31100000000001</v>
      </c>
      <c r="X510" s="831"/>
      <c r="Y510" s="838">
        <v>538799.77500000002</v>
      </c>
      <c r="Z510" s="838">
        <v>3503497.287</v>
      </c>
      <c r="AA510" s="838"/>
    </row>
    <row r="511" spans="1:27" s="904" customFormat="1">
      <c r="A511" s="911"/>
      <c r="B511" s="898"/>
      <c r="C511" s="894"/>
      <c r="D511" s="898">
        <v>419.81299999999999</v>
      </c>
      <c r="E511" s="1369"/>
      <c r="F511" s="834"/>
      <c r="G511" s="894"/>
      <c r="H511" s="894"/>
      <c r="I511" s="935"/>
      <c r="J511" s="911"/>
      <c r="K511" s="898"/>
      <c r="L511" s="894"/>
      <c r="M511" s="911"/>
      <c r="N511" s="911"/>
      <c r="O511" s="911"/>
      <c r="P511" s="911"/>
      <c r="Q511" s="911"/>
      <c r="R511" s="911"/>
      <c r="S511" s="911"/>
      <c r="T511" s="911"/>
      <c r="U511" s="915">
        <v>419.81299999999999</v>
      </c>
      <c r="V511" s="1371"/>
      <c r="W511" s="895"/>
      <c r="X511" s="834"/>
      <c r="Y511" s="894"/>
      <c r="Z511" s="894"/>
      <c r="AA511" s="837" t="s">
        <v>2502</v>
      </c>
    </row>
    <row r="512" spans="1:27" s="904" customFormat="1">
      <c r="A512" s="932">
        <f>A510+1</f>
        <v>254</v>
      </c>
      <c r="B512" s="835" t="s">
        <v>2547</v>
      </c>
      <c r="C512" s="835" t="s">
        <v>62</v>
      </c>
      <c r="D512" s="838"/>
      <c r="E512" s="1369"/>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71"/>
      <c r="W512" s="839">
        <v>248.22399999999999</v>
      </c>
      <c r="X512" s="834"/>
      <c r="Y512" s="838">
        <v>538874.29500000004</v>
      </c>
      <c r="Z512" s="838">
        <v>3503084.14</v>
      </c>
      <c r="AA512" s="837"/>
    </row>
    <row r="513" spans="1:27" s="904" customFormat="1">
      <c r="A513" s="911"/>
      <c r="B513" s="898"/>
      <c r="C513" s="894"/>
      <c r="D513" s="898">
        <v>410.04899999999998</v>
      </c>
      <c r="E513" s="1369"/>
      <c r="F513" s="834"/>
      <c r="G513" s="894"/>
      <c r="H513" s="894"/>
      <c r="I513" s="935"/>
      <c r="J513" s="911"/>
      <c r="K513" s="898"/>
      <c r="L513" s="894"/>
      <c r="M513" s="911"/>
      <c r="N513" s="911"/>
      <c r="O513" s="911"/>
      <c r="P513" s="911"/>
      <c r="Q513" s="911"/>
      <c r="R513" s="911"/>
      <c r="S513" s="911"/>
      <c r="T513" s="911"/>
      <c r="U513" s="915">
        <v>410.04899999999998</v>
      </c>
      <c r="V513" s="1371"/>
      <c r="W513" s="895"/>
      <c r="X513" s="834"/>
      <c r="Y513" s="894"/>
      <c r="Z513" s="894"/>
      <c r="AA513" s="837" t="s">
        <v>2502</v>
      </c>
    </row>
    <row r="514" spans="1:27" s="904" customFormat="1">
      <c r="A514" s="932">
        <f>A512+1</f>
        <v>255</v>
      </c>
      <c r="B514" s="835" t="s">
        <v>2548</v>
      </c>
      <c r="C514" s="835" t="s">
        <v>76</v>
      </c>
      <c r="D514" s="838"/>
      <c r="E514" s="1369"/>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71"/>
      <c r="W514" s="839">
        <v>248.36600000000001</v>
      </c>
      <c r="X514" s="834"/>
      <c r="Y514" s="838">
        <v>538947.08100000001</v>
      </c>
      <c r="Z514" s="838">
        <v>3502680.6030000001</v>
      </c>
      <c r="AA514" s="837"/>
    </row>
    <row r="515" spans="1:27" s="904" customFormat="1">
      <c r="A515" s="911"/>
      <c r="B515" s="898"/>
      <c r="C515" s="894"/>
      <c r="D515" s="898">
        <v>415.17099999999999</v>
      </c>
      <c r="E515" s="1369"/>
      <c r="F515" s="834"/>
      <c r="G515" s="894"/>
      <c r="H515" s="894"/>
      <c r="I515" s="935"/>
      <c r="J515" s="911"/>
      <c r="K515" s="898"/>
      <c r="L515" s="894"/>
      <c r="M515" s="911"/>
      <c r="N515" s="911"/>
      <c r="O515" s="911"/>
      <c r="P515" s="911"/>
      <c r="Q515" s="911"/>
      <c r="R515" s="911"/>
      <c r="S515" s="911"/>
      <c r="T515" s="911"/>
      <c r="U515" s="915">
        <v>415.17099999999999</v>
      </c>
      <c r="V515" s="1371"/>
      <c r="W515" s="895"/>
      <c r="X515" s="834"/>
      <c r="Y515" s="894"/>
      <c r="Z515" s="894"/>
      <c r="AA515" s="837" t="s">
        <v>2575</v>
      </c>
    </row>
    <row r="516" spans="1:27" s="904" customFormat="1">
      <c r="A516" s="932">
        <f>A514+1</f>
        <v>256</v>
      </c>
      <c r="B516" s="835" t="s">
        <v>2549</v>
      </c>
      <c r="C516" s="835" t="s">
        <v>62</v>
      </c>
      <c r="D516" s="838"/>
      <c r="E516" s="1369"/>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71"/>
      <c r="W516" s="894">
        <v>248.90100000000001</v>
      </c>
      <c r="X516" s="831"/>
      <c r="Y516" s="838">
        <v>539020.777</v>
      </c>
      <c r="Z516" s="838">
        <v>3502272.0249999999</v>
      </c>
      <c r="AA516" s="837"/>
    </row>
    <row r="517" spans="1:27" s="904" customFormat="1">
      <c r="A517" s="911"/>
      <c r="B517" s="898"/>
      <c r="C517" s="894"/>
      <c r="D517" s="898">
        <v>381.971</v>
      </c>
      <c r="E517" s="1369"/>
      <c r="F517" s="834"/>
      <c r="G517" s="894"/>
      <c r="H517" s="894"/>
      <c r="I517" s="935"/>
      <c r="J517" s="911"/>
      <c r="K517" s="898"/>
      <c r="L517" s="894"/>
      <c r="M517" s="911"/>
      <c r="N517" s="911"/>
      <c r="O517" s="911"/>
      <c r="P517" s="911"/>
      <c r="Q517" s="911"/>
      <c r="R517" s="911"/>
      <c r="S517" s="911"/>
      <c r="T517" s="911"/>
      <c r="U517" s="915">
        <v>381.971</v>
      </c>
      <c r="V517" s="1371"/>
      <c r="W517" s="895"/>
      <c r="X517" s="834"/>
      <c r="Y517" s="894"/>
      <c r="Z517" s="894"/>
      <c r="AA517" s="837"/>
    </row>
    <row r="518" spans="1:27" s="904" customFormat="1">
      <c r="A518" s="932">
        <f>A516+1</f>
        <v>257</v>
      </c>
      <c r="B518" s="55" t="s">
        <v>2550</v>
      </c>
      <c r="C518" s="55" t="s">
        <v>1361</v>
      </c>
      <c r="D518" s="838"/>
      <c r="E518" s="1373">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71"/>
      <c r="W518" s="894">
        <v>248.51</v>
      </c>
      <c r="X518" s="831" t="s">
        <v>2576</v>
      </c>
      <c r="Y518" s="838">
        <v>539088.57999999996</v>
      </c>
      <c r="Z518" s="838">
        <v>3501896.12</v>
      </c>
      <c r="AA518" s="761"/>
    </row>
    <row r="519" spans="1:27" s="904" customFormat="1">
      <c r="A519" s="911"/>
      <c r="B519" s="898"/>
      <c r="C519" s="894"/>
      <c r="D519" s="898">
        <v>377.62299999999999</v>
      </c>
      <c r="E519" s="1373"/>
      <c r="F519" s="765"/>
      <c r="G519" s="894"/>
      <c r="H519" s="894"/>
      <c r="I519" s="935"/>
      <c r="J519" s="911"/>
      <c r="K519" s="898"/>
      <c r="L519" s="894"/>
      <c r="M519" s="911"/>
      <c r="N519" s="911"/>
      <c r="O519" s="911"/>
      <c r="P519" s="911"/>
      <c r="Q519" s="911"/>
      <c r="R519" s="911"/>
      <c r="S519" s="911"/>
      <c r="T519" s="911"/>
      <c r="U519" s="915">
        <v>377.62299999999999</v>
      </c>
      <c r="V519" s="1374">
        <f>U519+U521+U523</f>
        <v>1037.587</v>
      </c>
      <c r="W519" s="839"/>
      <c r="X519" s="765"/>
      <c r="Y519" s="894"/>
      <c r="Z519" s="894"/>
      <c r="AA519" s="837" t="s">
        <v>2556</v>
      </c>
    </row>
    <row r="520" spans="1:27" s="904" customFormat="1">
      <c r="A520" s="932">
        <f>A518+1</f>
        <v>258</v>
      </c>
      <c r="B520" s="835" t="s">
        <v>2552</v>
      </c>
      <c r="C520" s="835" t="s">
        <v>76</v>
      </c>
      <c r="D520" s="838"/>
      <c r="E520" s="1373"/>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74"/>
      <c r="W520" s="835">
        <v>248.489</v>
      </c>
      <c r="X520" s="831"/>
      <c r="Y520" s="838">
        <v>538967.61899999995</v>
      </c>
      <c r="Z520" s="838">
        <v>3501538.395</v>
      </c>
      <c r="AA520" s="837"/>
    </row>
    <row r="521" spans="1:27" s="904" customFormat="1">
      <c r="A521" s="911"/>
      <c r="B521" s="898"/>
      <c r="C521" s="894"/>
      <c r="D521" s="898">
        <v>354.13799999999998</v>
      </c>
      <c r="E521" s="1373"/>
      <c r="F521" s="894"/>
      <c r="G521" s="894"/>
      <c r="H521" s="894"/>
      <c r="I521" s="935"/>
      <c r="J521" s="911"/>
      <c r="K521" s="898"/>
      <c r="L521" s="894"/>
      <c r="M521" s="911"/>
      <c r="N521" s="911"/>
      <c r="O521" s="911"/>
      <c r="P521" s="911"/>
      <c r="Q521" s="911"/>
      <c r="R521" s="911"/>
      <c r="S521" s="911"/>
      <c r="T521" s="911"/>
      <c r="U521" s="915">
        <v>354.13799999999998</v>
      </c>
      <c r="V521" s="1374"/>
      <c r="W521" s="894"/>
      <c r="X521" s="894"/>
      <c r="Y521" s="894"/>
      <c r="Z521" s="894"/>
      <c r="AA521" s="894" t="s">
        <v>2567</v>
      </c>
    </row>
    <row r="522" spans="1:27" s="904" customFormat="1">
      <c r="A522" s="932">
        <f>A520+1</f>
        <v>259</v>
      </c>
      <c r="B522" s="835" t="s">
        <v>2553</v>
      </c>
      <c r="C522" s="835" t="s">
        <v>76</v>
      </c>
      <c r="D522" s="838"/>
      <c r="E522" s="1373"/>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74"/>
      <c r="W522" s="895">
        <v>248.27799999999999</v>
      </c>
      <c r="X522" s="895"/>
      <c r="Y522" s="838">
        <v>538854.18000000005</v>
      </c>
      <c r="Z522" s="838">
        <v>3501202.9169999999</v>
      </c>
      <c r="AA522" s="895"/>
    </row>
    <row r="523" spans="1:27" s="904" customFormat="1">
      <c r="A523" s="911"/>
      <c r="B523" s="898"/>
      <c r="C523" s="894"/>
      <c r="D523" s="898">
        <v>305.827</v>
      </c>
      <c r="E523" s="1373"/>
      <c r="F523" s="895"/>
      <c r="G523" s="894"/>
      <c r="H523" s="894"/>
      <c r="I523" s="935"/>
      <c r="J523" s="911"/>
      <c r="K523" s="898"/>
      <c r="L523" s="894"/>
      <c r="M523" s="911"/>
      <c r="N523" s="911"/>
      <c r="O523" s="911"/>
      <c r="P523" s="911"/>
      <c r="Q523" s="911"/>
      <c r="R523" s="911"/>
      <c r="S523" s="911"/>
      <c r="T523" s="911"/>
      <c r="U523" s="915">
        <v>305.82600000000002</v>
      </c>
      <c r="V523" s="1374"/>
      <c r="W523" s="895"/>
      <c r="X523" s="895"/>
      <c r="Y523" s="894"/>
      <c r="Z523" s="894"/>
      <c r="AA523" s="895" t="s">
        <v>2577</v>
      </c>
    </row>
    <row r="524" spans="1:27" s="904" customFormat="1">
      <c r="A524" s="932">
        <f>A522+1</f>
        <v>260</v>
      </c>
      <c r="B524" s="55" t="s">
        <v>2557</v>
      </c>
      <c r="C524" s="55" t="s">
        <v>1319</v>
      </c>
      <c r="D524" s="838"/>
      <c r="E524" s="1369">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69">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69"/>
      <c r="F525" s="894"/>
      <c r="G525" s="894"/>
      <c r="H525" s="894"/>
      <c r="I525" s="935"/>
      <c r="J525" s="911"/>
      <c r="K525" s="898"/>
      <c r="L525" s="894"/>
      <c r="M525" s="911"/>
      <c r="N525" s="911"/>
      <c r="O525" s="911"/>
      <c r="P525" s="911"/>
      <c r="Q525" s="911"/>
      <c r="R525" s="911"/>
      <c r="S525" s="911"/>
      <c r="T525" s="911"/>
      <c r="U525" s="915">
        <v>320.98700000000002</v>
      </c>
      <c r="V525" s="1369"/>
      <c r="W525" s="894"/>
      <c r="X525" s="894"/>
      <c r="Y525" s="894"/>
      <c r="Z525" s="894"/>
      <c r="AA525" s="894" t="s">
        <v>2506</v>
      </c>
    </row>
    <row r="526" spans="1:27" s="904" customFormat="1">
      <c r="A526" s="932">
        <f>A524+1</f>
        <v>261</v>
      </c>
      <c r="B526" s="835" t="s">
        <v>2558</v>
      </c>
      <c r="C526" s="835" t="s">
        <v>76</v>
      </c>
      <c r="D526" s="838"/>
      <c r="E526" s="1369"/>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69"/>
      <c r="W526" s="895">
        <v>248.30699999999999</v>
      </c>
      <c r="X526" s="895"/>
      <c r="Y526" s="838">
        <v>538828.86499999999</v>
      </c>
      <c r="Z526" s="838">
        <v>3500600.548</v>
      </c>
      <c r="AA526" s="895"/>
    </row>
    <row r="527" spans="1:27" s="904" customFormat="1">
      <c r="A527" s="911"/>
      <c r="B527" s="898"/>
      <c r="C527" s="894"/>
      <c r="D527" s="898">
        <v>329.94600000000003</v>
      </c>
      <c r="E527" s="1369"/>
      <c r="F527" s="895"/>
      <c r="G527" s="894"/>
      <c r="H527" s="894"/>
      <c r="I527" s="935"/>
      <c r="J527" s="911"/>
      <c r="K527" s="898"/>
      <c r="L527" s="894"/>
      <c r="M527" s="911"/>
      <c r="N527" s="911"/>
      <c r="O527" s="911"/>
      <c r="P527" s="911"/>
      <c r="Q527" s="911"/>
      <c r="R527" s="911"/>
      <c r="S527" s="911"/>
      <c r="T527" s="911"/>
      <c r="U527" s="915">
        <v>329.94600000000003</v>
      </c>
      <c r="V527" s="1369"/>
      <c r="W527" s="895"/>
      <c r="X527" s="895"/>
      <c r="Y527" s="894"/>
      <c r="Z527" s="894"/>
      <c r="AA527" s="895" t="s">
        <v>2578</v>
      </c>
    </row>
    <row r="528" spans="1:27" s="904" customFormat="1">
      <c r="A528" s="932">
        <f>A526+1</f>
        <v>262</v>
      </c>
      <c r="B528" s="835" t="s">
        <v>2559</v>
      </c>
      <c r="C528" s="835" t="s">
        <v>76</v>
      </c>
      <c r="D528" s="838"/>
      <c r="E528" s="1369"/>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69"/>
      <c r="W528" s="895">
        <v>248.35900000000001</v>
      </c>
      <c r="X528" s="895"/>
      <c r="Y528" s="838">
        <v>538903.54099999997</v>
      </c>
      <c r="Z528" s="838">
        <v>3500279.1639999999</v>
      </c>
      <c r="AA528" s="895"/>
    </row>
    <row r="529" spans="1:27" s="904" customFormat="1" ht="29">
      <c r="A529" s="911"/>
      <c r="B529" s="898"/>
      <c r="C529" s="894"/>
      <c r="D529" s="898">
        <v>294.04199999999997</v>
      </c>
      <c r="E529" s="1369"/>
      <c r="F529" s="894"/>
      <c r="G529" s="894"/>
      <c r="H529" s="894"/>
      <c r="I529" s="935"/>
      <c r="J529" s="911"/>
      <c r="K529" s="898"/>
      <c r="L529" s="894"/>
      <c r="M529" s="911"/>
      <c r="N529" s="911"/>
      <c r="O529" s="911"/>
      <c r="P529" s="911"/>
      <c r="Q529" s="911"/>
      <c r="R529" s="911"/>
      <c r="S529" s="911"/>
      <c r="T529" s="911"/>
      <c r="U529" s="915">
        <v>294.041</v>
      </c>
      <c r="V529" s="1369"/>
      <c r="W529" s="894"/>
      <c r="X529" s="894"/>
      <c r="Y529" s="894"/>
      <c r="Z529" s="894"/>
      <c r="AA529" s="895" t="s">
        <v>2579</v>
      </c>
    </row>
    <row r="530" spans="1:27" s="904" customFormat="1">
      <c r="A530" s="932">
        <f>A528+1</f>
        <v>263</v>
      </c>
      <c r="B530" s="835" t="s">
        <v>2560</v>
      </c>
      <c r="C530" s="835" t="s">
        <v>1269</v>
      </c>
      <c r="D530" s="838"/>
      <c r="E530" s="1369">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69">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69"/>
      <c r="F531" s="895"/>
      <c r="G531" s="894"/>
      <c r="H531" s="894"/>
      <c r="I531" s="935"/>
      <c r="J531" s="911"/>
      <c r="K531" s="898"/>
      <c r="L531" s="894"/>
      <c r="M531" s="911"/>
      <c r="N531" s="911"/>
      <c r="O531" s="911"/>
      <c r="P531" s="911"/>
      <c r="Q531" s="911"/>
      <c r="R531" s="911"/>
      <c r="S531" s="911"/>
      <c r="T531" s="911"/>
      <c r="U531" s="915">
        <v>381.66899999999998</v>
      </c>
      <c r="V531" s="1369"/>
      <c r="W531" s="895"/>
      <c r="X531" s="895"/>
      <c r="Y531" s="894"/>
      <c r="Z531" s="894"/>
      <c r="AA531" s="895" t="s">
        <v>2581</v>
      </c>
    </row>
    <row r="532" spans="1:27" s="904" customFormat="1">
      <c r="A532" s="932">
        <f>A530+1</f>
        <v>264</v>
      </c>
      <c r="B532" s="835" t="s">
        <v>2561</v>
      </c>
      <c r="C532" s="835" t="s">
        <v>62</v>
      </c>
      <c r="D532" s="838"/>
      <c r="E532" s="1369"/>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69"/>
      <c r="W532" s="895">
        <v>239.42400000000001</v>
      </c>
      <c r="X532" s="895"/>
      <c r="Y532" s="838">
        <v>539094.39</v>
      </c>
      <c r="Z532" s="838">
        <v>3499631.8909999998</v>
      </c>
      <c r="AA532" s="895"/>
    </row>
    <row r="533" spans="1:27" s="904" customFormat="1">
      <c r="A533" s="911"/>
      <c r="B533" s="898"/>
      <c r="C533" s="894"/>
      <c r="D533" s="898">
        <v>427.45400000000001</v>
      </c>
      <c r="E533" s="1369"/>
      <c r="F533" s="895"/>
      <c r="G533" s="894"/>
      <c r="H533" s="894"/>
      <c r="I533" s="935"/>
      <c r="J533" s="911"/>
      <c r="K533" s="898"/>
      <c r="L533" s="894"/>
      <c r="M533" s="911"/>
      <c r="N533" s="911"/>
      <c r="O533" s="911"/>
      <c r="P533" s="911"/>
      <c r="Q533" s="911"/>
      <c r="R533" s="911"/>
      <c r="S533" s="911"/>
      <c r="T533" s="911"/>
      <c r="U533" s="915">
        <v>427.45299999999997</v>
      </c>
      <c r="V533" s="1369"/>
      <c r="W533" s="895"/>
      <c r="X533" s="895"/>
      <c r="Y533" s="894"/>
      <c r="Z533" s="894"/>
      <c r="AA533" s="895" t="s">
        <v>2582</v>
      </c>
    </row>
    <row r="534" spans="1:27" s="904" customFormat="1">
      <c r="A534" s="932">
        <f>A532+1</f>
        <v>265</v>
      </c>
      <c r="B534" s="835" t="s">
        <v>2562</v>
      </c>
      <c r="C534" s="835" t="s">
        <v>2221</v>
      </c>
      <c r="D534" s="838"/>
      <c r="E534" s="1369"/>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69"/>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72">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72">
        <f>U537+U539+U541</f>
        <v>1066.883</v>
      </c>
      <c r="W536" s="917">
        <v>232.37299999999999</v>
      </c>
      <c r="X536" s="765" t="s">
        <v>2584</v>
      </c>
      <c r="Y536" s="839">
        <v>539550.52</v>
      </c>
      <c r="Z536" s="839">
        <v>3494836.47</v>
      </c>
      <c r="AA536" s="839"/>
    </row>
    <row r="537" spans="1:27">
      <c r="A537" s="909"/>
      <c r="B537" s="894"/>
      <c r="C537" s="894"/>
      <c r="D537" s="894">
        <v>330.49200000000002</v>
      </c>
      <c r="E537" s="1372"/>
      <c r="F537" s="765"/>
      <c r="G537" s="894"/>
      <c r="H537" s="894"/>
      <c r="I537" s="906"/>
      <c r="J537" s="909"/>
      <c r="K537" s="894"/>
      <c r="L537" s="916"/>
      <c r="M537" s="909"/>
      <c r="N537" s="909"/>
      <c r="O537" s="909"/>
      <c r="P537" s="909"/>
      <c r="Q537" s="909"/>
      <c r="R537" s="909"/>
      <c r="S537" s="909"/>
      <c r="T537" s="909"/>
      <c r="U537" s="917">
        <v>330.49200000000002</v>
      </c>
      <c r="V537" s="1372"/>
      <c r="W537" s="917"/>
      <c r="X537" s="765"/>
      <c r="Y537" s="894"/>
      <c r="Z537" s="894"/>
      <c r="AA537" s="835" t="s">
        <v>2611</v>
      </c>
    </row>
    <row r="538" spans="1:27">
      <c r="A538" s="932">
        <f>A536+1</f>
        <v>267</v>
      </c>
      <c r="B538" s="835" t="s">
        <v>2585</v>
      </c>
      <c r="C538" s="835" t="s">
        <v>76</v>
      </c>
      <c r="D538" s="841"/>
      <c r="E538" s="1372"/>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72"/>
      <c r="W538" s="917">
        <v>232.053</v>
      </c>
      <c r="X538" s="765"/>
      <c r="Y538" s="838">
        <v>539481.19900000002</v>
      </c>
      <c r="Z538" s="838">
        <v>3494513.33</v>
      </c>
      <c r="AA538" s="839"/>
    </row>
    <row r="539" spans="1:27">
      <c r="A539" s="909"/>
      <c r="B539" s="894"/>
      <c r="C539" s="894"/>
      <c r="D539" s="894">
        <v>342.10599999999999</v>
      </c>
      <c r="E539" s="1372"/>
      <c r="F539" s="765"/>
      <c r="G539" s="894"/>
      <c r="H539" s="894"/>
      <c r="I539" s="906"/>
      <c r="J539" s="909"/>
      <c r="K539" s="894"/>
      <c r="L539" s="916"/>
      <c r="M539" s="909"/>
      <c r="N539" s="909"/>
      <c r="O539" s="909"/>
      <c r="P539" s="909"/>
      <c r="Q539" s="909"/>
      <c r="R539" s="909"/>
      <c r="S539" s="909"/>
      <c r="T539" s="909"/>
      <c r="U539" s="917">
        <v>342.10599999999999</v>
      </c>
      <c r="V539" s="1372"/>
      <c r="W539" s="917"/>
      <c r="X539" s="765"/>
      <c r="Y539" s="894"/>
      <c r="Z539" s="894"/>
      <c r="AA539" s="895" t="s">
        <v>2612</v>
      </c>
    </row>
    <row r="540" spans="1:27">
      <c r="A540" s="932">
        <f>A538+1</f>
        <v>268</v>
      </c>
      <c r="B540" s="835" t="s">
        <v>2586</v>
      </c>
      <c r="C540" s="835" t="s">
        <v>62</v>
      </c>
      <c r="D540" s="838"/>
      <c r="E540" s="1372"/>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72"/>
      <c r="W540" s="917">
        <v>232.07400000000001</v>
      </c>
      <c r="X540" s="765"/>
      <c r="Y540" s="838">
        <v>539409.44200000004</v>
      </c>
      <c r="Z540" s="838">
        <v>3494178.8339999998</v>
      </c>
      <c r="AA540" s="838"/>
    </row>
    <row r="541" spans="1:27">
      <c r="A541" s="909"/>
      <c r="B541" s="894"/>
      <c r="C541" s="894"/>
      <c r="D541" s="894">
        <v>394.28500000000003</v>
      </c>
      <c r="E541" s="1372"/>
      <c r="F541" s="765"/>
      <c r="G541" s="894"/>
      <c r="H541" s="894"/>
      <c r="I541" s="906"/>
      <c r="J541" s="909"/>
      <c r="K541" s="894"/>
      <c r="L541" s="916"/>
      <c r="M541" s="909"/>
      <c r="N541" s="909"/>
      <c r="O541" s="909"/>
      <c r="P541" s="909"/>
      <c r="Q541" s="909"/>
      <c r="R541" s="909"/>
      <c r="S541" s="909"/>
      <c r="T541" s="909"/>
      <c r="U541" s="917">
        <v>394.28500000000003</v>
      </c>
      <c r="V541" s="1372"/>
      <c r="W541" s="917"/>
      <c r="X541" s="765"/>
      <c r="Y541" s="894"/>
      <c r="Z541" s="894"/>
      <c r="AA541" s="895" t="s">
        <v>2613</v>
      </c>
    </row>
    <row r="542" spans="1:27">
      <c r="A542" s="932">
        <f>A540+1</f>
        <v>269</v>
      </c>
      <c r="B542" s="835" t="s">
        <v>2587</v>
      </c>
      <c r="C542" s="835" t="s">
        <v>1277</v>
      </c>
      <c r="D542" s="838"/>
      <c r="E542" s="1372"/>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72"/>
      <c r="W542" s="917">
        <v>232.34700000000001</v>
      </c>
      <c r="X542" s="765" t="s">
        <v>2588</v>
      </c>
      <c r="Y542" s="838">
        <v>539326.74</v>
      </c>
      <c r="Z542" s="838">
        <v>3493793.32</v>
      </c>
      <c r="AA542" s="839"/>
    </row>
    <row r="543" spans="1:27">
      <c r="A543" s="909"/>
      <c r="B543" s="894"/>
      <c r="C543" s="894"/>
      <c r="D543" s="894">
        <v>245.679</v>
      </c>
      <c r="E543" s="1372">
        <f>D543</f>
        <v>245.679</v>
      </c>
      <c r="F543" s="765"/>
      <c r="G543" s="894"/>
      <c r="H543" s="894"/>
      <c r="I543" s="906"/>
      <c r="J543" s="909"/>
      <c r="K543" s="894"/>
      <c r="L543" s="916"/>
      <c r="M543" s="909"/>
      <c r="N543" s="909"/>
      <c r="O543" s="909"/>
      <c r="P543" s="909"/>
      <c r="Q543" s="909"/>
      <c r="R543" s="909"/>
      <c r="S543" s="909"/>
      <c r="T543" s="909"/>
      <c r="U543" s="917">
        <v>245.679</v>
      </c>
      <c r="V543" s="1372">
        <f>U543</f>
        <v>245.679</v>
      </c>
      <c r="W543" s="917"/>
      <c r="X543" s="765"/>
      <c r="Y543" s="894"/>
      <c r="Z543" s="894"/>
      <c r="AA543" s="895"/>
    </row>
    <row r="544" spans="1:27">
      <c r="A544" s="932">
        <f>A542+1</f>
        <v>270</v>
      </c>
      <c r="B544" s="835" t="s">
        <v>2589</v>
      </c>
      <c r="C544" s="835" t="s">
        <v>1269</v>
      </c>
      <c r="D544" s="838"/>
      <c r="E544" s="1372"/>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72"/>
      <c r="W544" s="917">
        <v>231.946</v>
      </c>
      <c r="X544" s="765"/>
      <c r="Y544" s="838">
        <v>539401.05200000003</v>
      </c>
      <c r="Z544" s="838">
        <v>3493559.1490000002</v>
      </c>
      <c r="AA544" s="838"/>
    </row>
    <row r="545" spans="1:27">
      <c r="A545" s="909"/>
      <c r="B545" s="894"/>
      <c r="C545" s="894"/>
      <c r="D545" s="915">
        <v>352.93</v>
      </c>
      <c r="E545" s="1372">
        <f>D545</f>
        <v>352.93</v>
      </c>
      <c r="F545" s="765"/>
      <c r="G545" s="894"/>
      <c r="H545" s="894"/>
      <c r="I545" s="906"/>
      <c r="J545" s="909"/>
      <c r="K545" s="894"/>
      <c r="L545" s="916"/>
      <c r="M545" s="909"/>
      <c r="N545" s="909"/>
      <c r="O545" s="909"/>
      <c r="P545" s="909"/>
      <c r="Q545" s="909"/>
      <c r="R545" s="909"/>
      <c r="S545" s="909"/>
      <c r="T545" s="909"/>
      <c r="U545" s="917">
        <v>352.93</v>
      </c>
      <c r="V545" s="1372">
        <f>U545</f>
        <v>352.93</v>
      </c>
      <c r="W545" s="917"/>
      <c r="X545" s="765"/>
      <c r="Y545" s="894"/>
      <c r="Z545" s="894"/>
      <c r="AA545" s="895" t="s">
        <v>2614</v>
      </c>
    </row>
    <row r="546" spans="1:27">
      <c r="A546" s="932">
        <f>A544+1</f>
        <v>271</v>
      </c>
      <c r="B546" s="835" t="s">
        <v>2590</v>
      </c>
      <c r="C546" s="835" t="s">
        <v>1992</v>
      </c>
      <c r="D546" s="838"/>
      <c r="E546" s="1372"/>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72"/>
      <c r="W546" s="917">
        <v>232.34399999999999</v>
      </c>
      <c r="X546" s="765" t="s">
        <v>2591</v>
      </c>
      <c r="Y546" s="838">
        <v>539507.80500000005</v>
      </c>
      <c r="Z546" s="838">
        <v>3493222.7510000002</v>
      </c>
      <c r="AA546" s="839"/>
    </row>
    <row r="547" spans="1:27">
      <c r="A547" s="909"/>
      <c r="B547" s="894"/>
      <c r="C547" s="894"/>
      <c r="D547" s="894">
        <v>232.30099999999999</v>
      </c>
      <c r="E547" s="1372">
        <f>D547</f>
        <v>232.30099999999999</v>
      </c>
      <c r="F547" s="765"/>
      <c r="G547" s="894"/>
      <c r="H547" s="894"/>
      <c r="I547" s="906"/>
      <c r="J547" s="909"/>
      <c r="K547" s="894"/>
      <c r="L547" s="916"/>
      <c r="M547" s="909"/>
      <c r="N547" s="909"/>
      <c r="O547" s="909"/>
      <c r="P547" s="909"/>
      <c r="Q547" s="909"/>
      <c r="R547" s="909"/>
      <c r="S547" s="909"/>
      <c r="T547" s="909"/>
      <c r="U547" s="917">
        <v>232.30099999999999</v>
      </c>
      <c r="V547" s="1372">
        <f>U547</f>
        <v>232.30099999999999</v>
      </c>
      <c r="W547" s="917"/>
      <c r="X547" s="765"/>
      <c r="Y547" s="894"/>
      <c r="Z547" s="894"/>
      <c r="AA547" s="895" t="s">
        <v>2615</v>
      </c>
    </row>
    <row r="548" spans="1:27">
      <c r="A548" s="932">
        <f>A546+1</f>
        <v>272</v>
      </c>
      <c r="B548" s="835" t="s">
        <v>2592</v>
      </c>
      <c r="C548" s="835" t="s">
        <v>1992</v>
      </c>
      <c r="D548" s="838"/>
      <c r="E548" s="1372"/>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72"/>
      <c r="W548" s="917">
        <v>232.15799999999999</v>
      </c>
      <c r="X548" s="765" t="s">
        <v>2593</v>
      </c>
      <c r="Y548" s="839">
        <v>539379.397</v>
      </c>
      <c r="Z548" s="839">
        <v>3493029.1660000002</v>
      </c>
      <c r="AA548" s="839"/>
    </row>
    <row r="549" spans="1:27">
      <c r="A549" s="909"/>
      <c r="B549" s="894"/>
      <c r="C549" s="894"/>
      <c r="D549" s="894">
        <v>474.983</v>
      </c>
      <c r="E549" s="1372">
        <f>D549</f>
        <v>474.983</v>
      </c>
      <c r="F549" s="765"/>
      <c r="G549" s="894"/>
      <c r="H549" s="894"/>
      <c r="I549" s="906"/>
      <c r="J549" s="909"/>
      <c r="K549" s="894"/>
      <c r="L549" s="916"/>
      <c r="M549" s="909"/>
      <c r="N549" s="909"/>
      <c r="O549" s="909"/>
      <c r="P549" s="909"/>
      <c r="Q549" s="909"/>
      <c r="R549" s="909"/>
      <c r="S549" s="909"/>
      <c r="T549" s="909"/>
      <c r="U549" s="917">
        <v>474.983</v>
      </c>
      <c r="V549" s="1372">
        <f>U549</f>
        <v>474.983</v>
      </c>
      <c r="W549" s="917"/>
      <c r="X549" s="765"/>
      <c r="Y549" s="894"/>
      <c r="Z549" s="894"/>
      <c r="AA549" s="895" t="s">
        <v>2616</v>
      </c>
    </row>
    <row r="550" spans="1:27">
      <c r="A550" s="932">
        <f>A548+1</f>
        <v>273</v>
      </c>
      <c r="B550" s="55" t="s">
        <v>2594</v>
      </c>
      <c r="C550" s="55" t="s">
        <v>1277</v>
      </c>
      <c r="D550" s="841"/>
      <c r="E550" s="1372"/>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72"/>
      <c r="W550" s="917">
        <v>232.18700000000001</v>
      </c>
      <c r="X550" s="831" t="s">
        <v>2595</v>
      </c>
      <c r="Y550" s="838">
        <v>539289.54</v>
      </c>
      <c r="Z550" s="838">
        <v>3492562.76</v>
      </c>
      <c r="AA550" s="838"/>
    </row>
    <row r="551" spans="1:27">
      <c r="A551" s="909"/>
      <c r="B551" s="894"/>
      <c r="C551" s="894"/>
      <c r="D551" s="915">
        <v>322.58800000000002</v>
      </c>
      <c r="E551" s="1372">
        <f>D551+D553+D555</f>
        <v>938.20699999999999</v>
      </c>
      <c r="F551" s="831"/>
      <c r="G551" s="894"/>
      <c r="H551" s="894"/>
      <c r="I551" s="906"/>
      <c r="J551" s="909"/>
      <c r="K551" s="894"/>
      <c r="L551" s="916"/>
      <c r="M551" s="909"/>
      <c r="N551" s="909"/>
      <c r="O551" s="909"/>
      <c r="P551" s="909"/>
      <c r="Q551" s="909"/>
      <c r="R551" s="909"/>
      <c r="S551" s="909"/>
      <c r="T551" s="909"/>
      <c r="U551" s="917">
        <v>322.58800000000002</v>
      </c>
      <c r="V551" s="1372">
        <f>U551+U553+U555</f>
        <v>938.20699999999999</v>
      </c>
      <c r="W551" s="917"/>
      <c r="X551" s="831"/>
      <c r="Y551" s="894"/>
      <c r="Z551" s="894"/>
      <c r="AA551" s="895" t="s">
        <v>2617</v>
      </c>
    </row>
    <row r="552" spans="1:27">
      <c r="A552" s="932">
        <f>A550+1</f>
        <v>274</v>
      </c>
      <c r="B552" s="835" t="s">
        <v>2596</v>
      </c>
      <c r="C552" s="835" t="s">
        <v>76</v>
      </c>
      <c r="D552" s="839"/>
      <c r="E552" s="1372"/>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72"/>
      <c r="W552" s="917">
        <v>231.72900000000001</v>
      </c>
      <c r="X552" s="831"/>
      <c r="Y552" s="838">
        <v>539364.16200000001</v>
      </c>
      <c r="Z552" s="838">
        <v>3492248.9219999998</v>
      </c>
      <c r="AA552" s="838"/>
    </row>
    <row r="553" spans="1:27">
      <c r="A553" s="909"/>
      <c r="B553" s="894"/>
      <c r="C553" s="894"/>
      <c r="D553" s="894">
        <v>317.88400000000001</v>
      </c>
      <c r="E553" s="1372"/>
      <c r="F553" s="831"/>
      <c r="G553" s="894"/>
      <c r="H553" s="894"/>
      <c r="I553" s="906"/>
      <c r="J553" s="909"/>
      <c r="K553" s="894"/>
      <c r="L553" s="916"/>
      <c r="M553" s="909"/>
      <c r="N553" s="909"/>
      <c r="O553" s="909"/>
      <c r="P553" s="909"/>
      <c r="Q553" s="909"/>
      <c r="R553" s="909"/>
      <c r="S553" s="909"/>
      <c r="T553" s="909"/>
      <c r="U553" s="917">
        <v>317.88400000000001</v>
      </c>
      <c r="V553" s="1372"/>
      <c r="W553" s="917"/>
      <c r="X553" s="831"/>
      <c r="Y553" s="894"/>
      <c r="Z553" s="894"/>
      <c r="AA553" s="895"/>
    </row>
    <row r="554" spans="1:27">
      <c r="A554" s="932">
        <f>A552+1</f>
        <v>275</v>
      </c>
      <c r="B554" s="55" t="s">
        <v>2597</v>
      </c>
      <c r="C554" s="55" t="s">
        <v>76</v>
      </c>
      <c r="D554" s="838"/>
      <c r="E554" s="1372"/>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72"/>
      <c r="W554" s="917">
        <v>232.06700000000001</v>
      </c>
      <c r="X554" s="831"/>
      <c r="Y554" s="838">
        <v>539437.69700000004</v>
      </c>
      <c r="Z554" s="838">
        <v>3491939.66</v>
      </c>
      <c r="AA554" s="838"/>
    </row>
    <row r="555" spans="1:27">
      <c r="A555" s="909"/>
      <c r="B555" s="894"/>
      <c r="C555" s="894"/>
      <c r="D555" s="894">
        <v>297.73500000000001</v>
      </c>
      <c r="E555" s="1372"/>
      <c r="F555" s="929"/>
      <c r="G555" s="894"/>
      <c r="H555" s="894"/>
      <c r="I555" s="906"/>
      <c r="J555" s="909"/>
      <c r="K555" s="894"/>
      <c r="L555" s="916"/>
      <c r="M555" s="909"/>
      <c r="N555" s="909"/>
      <c r="O555" s="909"/>
      <c r="P555" s="909"/>
      <c r="Q555" s="909"/>
      <c r="R555" s="909"/>
      <c r="S555" s="909"/>
      <c r="T555" s="909"/>
      <c r="U555" s="917">
        <v>297.73500000000001</v>
      </c>
      <c r="V555" s="1372"/>
      <c r="W555" s="917"/>
      <c r="X555" s="929"/>
      <c r="Y555" s="894"/>
      <c r="Z555" s="894"/>
      <c r="AA555" s="895"/>
    </row>
    <row r="556" spans="1:27">
      <c r="A556" s="932">
        <f>A554+1</f>
        <v>276</v>
      </c>
      <c r="B556" s="835" t="s">
        <v>2598</v>
      </c>
      <c r="C556" s="835" t="s">
        <v>1277</v>
      </c>
      <c r="D556" s="839"/>
      <c r="E556" s="1372"/>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72"/>
      <c r="W556" s="917">
        <v>231.965</v>
      </c>
      <c r="X556" s="765" t="s">
        <v>2599</v>
      </c>
      <c r="Y556" s="839">
        <v>539506.56999999995</v>
      </c>
      <c r="Z556" s="839">
        <v>3491650</v>
      </c>
      <c r="AA556" s="839"/>
    </row>
    <row r="557" spans="1:27">
      <c r="A557" s="909"/>
      <c r="B557" s="894"/>
      <c r="C557" s="894"/>
      <c r="D557" s="894">
        <v>357.24900000000002</v>
      </c>
      <c r="E557" s="1369">
        <f>D557+D559+D561</f>
        <v>1117.048</v>
      </c>
      <c r="F557" s="929"/>
      <c r="G557" s="894"/>
      <c r="H557" s="894"/>
      <c r="I557" s="906"/>
      <c r="J557" s="909"/>
      <c r="K557" s="894"/>
      <c r="L557" s="916"/>
      <c r="M557" s="909"/>
      <c r="N557" s="909"/>
      <c r="O557" s="909"/>
      <c r="P557" s="909"/>
      <c r="Q557" s="909"/>
      <c r="R557" s="909"/>
      <c r="S557" s="909"/>
      <c r="T557" s="909"/>
      <c r="U557" s="917">
        <v>357.24900000000002</v>
      </c>
      <c r="V557" s="1369">
        <f>U557+U559+U561</f>
        <v>1117.048</v>
      </c>
      <c r="W557" s="917"/>
      <c r="X557" s="929"/>
      <c r="Y557" s="894"/>
      <c r="Z557" s="894"/>
      <c r="AA557" s="895"/>
    </row>
    <row r="558" spans="1:27">
      <c r="A558" s="932">
        <f>A556+1</f>
        <v>277</v>
      </c>
      <c r="B558" s="55" t="s">
        <v>2600</v>
      </c>
      <c r="C558" s="55" t="s">
        <v>76</v>
      </c>
      <c r="D558" s="838"/>
      <c r="E558" s="1369"/>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69"/>
      <c r="W558" s="917">
        <v>231.64500000000001</v>
      </c>
      <c r="X558" s="831"/>
      <c r="Y558" s="838">
        <v>539434.77899999998</v>
      </c>
      <c r="Z558" s="838">
        <v>3491300.0389999999</v>
      </c>
      <c r="AA558" s="838"/>
    </row>
    <row r="559" spans="1:27">
      <c r="A559" s="909"/>
      <c r="B559" s="894"/>
      <c r="C559" s="894"/>
      <c r="D559" s="894">
        <v>353.03199999999998</v>
      </c>
      <c r="E559" s="1369"/>
      <c r="F559" s="929"/>
      <c r="G559" s="894"/>
      <c r="H559" s="894"/>
      <c r="I559" s="906"/>
      <c r="J559" s="909"/>
      <c r="K559" s="894"/>
      <c r="L559" s="916"/>
      <c r="M559" s="909"/>
      <c r="N559" s="909"/>
      <c r="O559" s="909"/>
      <c r="P559" s="909"/>
      <c r="Q559" s="909"/>
      <c r="R559" s="909"/>
      <c r="S559" s="909"/>
      <c r="T559" s="909"/>
      <c r="U559" s="917">
        <v>353.03199999999998</v>
      </c>
      <c r="V559" s="1369"/>
      <c r="W559" s="917"/>
      <c r="X559" s="929"/>
      <c r="Y559" s="894"/>
      <c r="Z559" s="894"/>
      <c r="AA559" s="895" t="s">
        <v>2618</v>
      </c>
    </row>
    <row r="560" spans="1:27">
      <c r="A560" s="932">
        <f>A558+1</f>
        <v>278</v>
      </c>
      <c r="B560" s="835" t="s">
        <v>2601</v>
      </c>
      <c r="C560" s="835" t="s">
        <v>62</v>
      </c>
      <c r="D560" s="838"/>
      <c r="E560" s="1369"/>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69"/>
      <c r="W560" s="917">
        <v>231.55600000000001</v>
      </c>
      <c r="X560" s="831"/>
      <c r="Y560" s="838">
        <v>539363.83499999996</v>
      </c>
      <c r="Z560" s="838">
        <v>3490954.2089999998</v>
      </c>
      <c r="AA560" s="838"/>
    </row>
    <row r="561" spans="1:27">
      <c r="A561" s="909"/>
      <c r="B561" s="894"/>
      <c r="C561" s="894"/>
      <c r="D561" s="894">
        <v>406.767</v>
      </c>
      <c r="E561" s="1369"/>
      <c r="F561" s="834"/>
      <c r="G561" s="894"/>
      <c r="H561" s="894"/>
      <c r="I561" s="906"/>
      <c r="J561" s="909"/>
      <c r="K561" s="894"/>
      <c r="L561" s="916"/>
      <c r="M561" s="909"/>
      <c r="N561" s="909"/>
      <c r="O561" s="909"/>
      <c r="P561" s="909"/>
      <c r="Q561" s="909"/>
      <c r="R561" s="909"/>
      <c r="S561" s="909"/>
      <c r="T561" s="909"/>
      <c r="U561" s="917">
        <v>406.767</v>
      </c>
      <c r="V561" s="1369"/>
      <c r="W561" s="917"/>
      <c r="X561" s="834"/>
      <c r="Y561" s="894"/>
      <c r="Z561" s="894"/>
      <c r="AA561" s="895" t="s">
        <v>2569</v>
      </c>
    </row>
    <row r="562" spans="1:27">
      <c r="A562" s="932">
        <f>A560+1</f>
        <v>279</v>
      </c>
      <c r="B562" s="835" t="s">
        <v>2602</v>
      </c>
      <c r="C562" s="835" t="s">
        <v>1319</v>
      </c>
      <c r="D562" s="838"/>
      <c r="E562" s="1369"/>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69"/>
      <c r="W562" s="917">
        <v>231.49100000000001</v>
      </c>
      <c r="X562" s="834" t="s">
        <v>2619</v>
      </c>
      <c r="Y562" s="838">
        <v>539282.09199999995</v>
      </c>
      <c r="Z562" s="838">
        <v>3490555.74</v>
      </c>
      <c r="AA562" s="839"/>
    </row>
    <row r="563" spans="1:27">
      <c r="A563" s="909"/>
      <c r="B563" s="894"/>
      <c r="C563" s="894"/>
      <c r="D563" s="894">
        <v>392.39400000000001</v>
      </c>
      <c r="E563" s="1369">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69">
        <f>U563+U565+U567+U569+U571</f>
        <v>1861.6020000000001</v>
      </c>
      <c r="W563" s="917"/>
      <c r="X563" s="834"/>
      <c r="Y563" s="894"/>
      <c r="Z563" s="894"/>
      <c r="AA563" s="895" t="s">
        <v>2620</v>
      </c>
    </row>
    <row r="564" spans="1:27">
      <c r="A564" s="932">
        <f>A562+1</f>
        <v>280</v>
      </c>
      <c r="B564" s="55" t="s">
        <v>2604</v>
      </c>
      <c r="C564" s="55" t="s">
        <v>62</v>
      </c>
      <c r="D564" s="838"/>
      <c r="E564" s="1369"/>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69"/>
      <c r="W564" s="917">
        <v>231.32400000000001</v>
      </c>
      <c r="X564" s="831"/>
      <c r="Y564" s="838">
        <v>539466.61699999997</v>
      </c>
      <c r="Z564" s="838">
        <v>3490209.44</v>
      </c>
      <c r="AA564" s="838"/>
    </row>
    <row r="565" spans="1:27">
      <c r="A565" s="909"/>
      <c r="B565" s="894"/>
      <c r="C565" s="894"/>
      <c r="D565" s="894">
        <v>408.83499999999998</v>
      </c>
      <c r="E565" s="1369"/>
      <c r="F565" s="834"/>
      <c r="G565" s="894"/>
      <c r="H565" s="894"/>
      <c r="I565" s="906"/>
      <c r="J565" s="909"/>
      <c r="K565" s="894"/>
      <c r="L565" s="916"/>
      <c r="M565" s="909"/>
      <c r="N565" s="909"/>
      <c r="O565" s="909"/>
      <c r="P565" s="909"/>
      <c r="Q565" s="909"/>
      <c r="R565" s="909"/>
      <c r="S565" s="909"/>
      <c r="T565" s="909"/>
      <c r="U565" s="917">
        <v>408.83499999999998</v>
      </c>
      <c r="V565" s="1369"/>
      <c r="W565" s="917"/>
      <c r="X565" s="834"/>
      <c r="Y565" s="894"/>
      <c r="Z565" s="894"/>
      <c r="AA565" s="895" t="s">
        <v>2502</v>
      </c>
    </row>
    <row r="566" spans="1:27">
      <c r="A566" s="932">
        <f>A564+1</f>
        <v>281</v>
      </c>
      <c r="B566" s="835" t="s">
        <v>2605</v>
      </c>
      <c r="C566" s="835" t="s">
        <v>76</v>
      </c>
      <c r="D566" s="838"/>
      <c r="E566" s="1369"/>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69"/>
      <c r="W566" s="917">
        <v>230.851</v>
      </c>
      <c r="X566" s="831"/>
      <c r="Y566" s="838">
        <v>538658.87399999995</v>
      </c>
      <c r="Z566" s="838">
        <v>3489848.6310000001</v>
      </c>
      <c r="AA566" s="838"/>
    </row>
    <row r="567" spans="1:27">
      <c r="A567" s="909"/>
      <c r="B567" s="894"/>
      <c r="C567" s="894"/>
      <c r="D567" s="894">
        <v>343.09100000000001</v>
      </c>
      <c r="E567" s="1369"/>
      <c r="F567" s="834"/>
      <c r="G567" s="894"/>
      <c r="H567" s="894"/>
      <c r="I567" s="906"/>
      <c r="J567" s="909"/>
      <c r="K567" s="894"/>
      <c r="L567" s="916"/>
      <c r="M567" s="909"/>
      <c r="N567" s="909"/>
      <c r="O567" s="909"/>
      <c r="P567" s="909"/>
      <c r="Q567" s="909"/>
      <c r="R567" s="909"/>
      <c r="S567" s="909"/>
      <c r="T567" s="909"/>
      <c r="U567" s="917">
        <v>333.09100000000001</v>
      </c>
      <c r="V567" s="1369"/>
      <c r="W567" s="917"/>
      <c r="X567" s="834"/>
      <c r="Y567" s="894"/>
      <c r="Z567" s="894"/>
      <c r="AA567" s="837" t="s">
        <v>2621</v>
      </c>
    </row>
    <row r="568" spans="1:27" ht="29">
      <c r="A568" s="932">
        <f>A566+1</f>
        <v>282</v>
      </c>
      <c r="B568" s="835" t="s">
        <v>2606</v>
      </c>
      <c r="C568" s="835" t="s">
        <v>76</v>
      </c>
      <c r="D568" s="838"/>
      <c r="E568" s="1369"/>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69"/>
      <c r="W568" s="917">
        <v>230.40700000000001</v>
      </c>
      <c r="X568" s="834"/>
      <c r="Y568" s="936">
        <v>539815.51199999999</v>
      </c>
      <c r="Z568" s="936">
        <v>3489554.6680000001</v>
      </c>
      <c r="AA568" s="848" t="s">
        <v>2622</v>
      </c>
    </row>
    <row r="569" spans="1:27">
      <c r="A569" s="909"/>
      <c r="B569" s="894"/>
      <c r="C569" s="894"/>
      <c r="D569" s="894">
        <v>333.68299999999999</v>
      </c>
      <c r="E569" s="1369"/>
      <c r="F569" s="834"/>
      <c r="G569" s="894"/>
      <c r="H569" s="894"/>
      <c r="I569" s="906"/>
      <c r="J569" s="909"/>
      <c r="K569" s="894"/>
      <c r="L569" s="916"/>
      <c r="M569" s="909"/>
      <c r="N569" s="909"/>
      <c r="O569" s="909"/>
      <c r="P569" s="909"/>
      <c r="Q569" s="909"/>
      <c r="R569" s="909"/>
      <c r="S569" s="909"/>
      <c r="T569" s="909"/>
      <c r="U569" s="917">
        <v>343.68299999999999</v>
      </c>
      <c r="V569" s="1369"/>
      <c r="W569" s="917"/>
      <c r="X569" s="834"/>
      <c r="Y569" s="894"/>
      <c r="Z569" s="894"/>
      <c r="AA569" s="837" t="s">
        <v>2623</v>
      </c>
    </row>
    <row r="570" spans="1:27">
      <c r="A570" s="932">
        <f>A568+1</f>
        <v>283</v>
      </c>
      <c r="B570" s="835" t="s">
        <v>2607</v>
      </c>
      <c r="C570" s="835" t="s">
        <v>76</v>
      </c>
      <c r="D570" s="838"/>
      <c r="E570" s="1369"/>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69"/>
      <c r="W570" s="917">
        <v>230.11500000000001</v>
      </c>
      <c r="X570" s="834"/>
      <c r="Y570" s="838">
        <v>539977.13100000005</v>
      </c>
      <c r="Z570" s="838">
        <v>3489251.3569999998</v>
      </c>
      <c r="AA570" s="837"/>
    </row>
    <row r="571" spans="1:27">
      <c r="A571" s="909"/>
      <c r="B571" s="894"/>
      <c r="C571" s="894"/>
      <c r="D571" s="894">
        <v>383.59899999999999</v>
      </c>
      <c r="E571" s="1369"/>
      <c r="F571" s="834"/>
      <c r="G571" s="894"/>
      <c r="H571" s="894"/>
      <c r="I571" s="906"/>
      <c r="J571" s="909"/>
      <c r="K571" s="894"/>
      <c r="L571" s="916"/>
      <c r="M571" s="909"/>
      <c r="N571" s="909"/>
      <c r="O571" s="909"/>
      <c r="P571" s="909"/>
      <c r="Q571" s="909"/>
      <c r="R571" s="909"/>
      <c r="S571" s="909"/>
      <c r="T571" s="909"/>
      <c r="U571" s="917">
        <v>383.59899999999999</v>
      </c>
      <c r="V571" s="1369"/>
      <c r="W571" s="917"/>
      <c r="X571" s="834"/>
      <c r="Y571" s="894"/>
      <c r="Z571" s="894"/>
      <c r="AA571" s="837"/>
    </row>
    <row r="572" spans="1:27">
      <c r="A572" s="932">
        <f>A570+1</f>
        <v>284</v>
      </c>
      <c r="B572" s="835" t="s">
        <v>2608</v>
      </c>
      <c r="C572" s="835" t="s">
        <v>1277</v>
      </c>
      <c r="D572" s="838"/>
      <c r="E572" s="1369"/>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69"/>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66" t="s">
        <v>1920</v>
      </c>
      <c r="B3" s="1366"/>
      <c r="C3" s="1366"/>
      <c r="D3" s="1366"/>
      <c r="E3" s="1366"/>
      <c r="F3" s="1366"/>
      <c r="G3" s="1366"/>
      <c r="H3" s="1366"/>
      <c r="I3" s="906"/>
      <c r="J3" s="1366" t="s">
        <v>1921</v>
      </c>
      <c r="K3" s="1366"/>
      <c r="L3" s="1366"/>
      <c r="M3" s="1366"/>
      <c r="N3" s="1366"/>
      <c r="O3" s="1366"/>
      <c r="P3" s="1366"/>
      <c r="Q3" s="1366"/>
      <c r="R3" s="1366"/>
      <c r="S3" s="1366"/>
      <c r="T3" s="1366"/>
      <c r="U3" s="1366"/>
      <c r="V3" s="1366"/>
      <c r="W3" s="1366"/>
      <c r="X3" s="1366"/>
      <c r="Y3" s="1366"/>
      <c r="Z3" s="1366"/>
      <c r="AA3" s="1366"/>
    </row>
    <row r="4" spans="1:27" s="792" customFormat="1" ht="20" customHeight="1">
      <c r="A4" s="1362" t="s">
        <v>1922</v>
      </c>
      <c r="B4" s="1362" t="s">
        <v>1923</v>
      </c>
      <c r="C4" s="1362" t="s">
        <v>1924</v>
      </c>
      <c r="D4" s="1362" t="s">
        <v>1925</v>
      </c>
      <c r="E4" s="1362" t="s">
        <v>1926</v>
      </c>
      <c r="F4" s="1362" t="s">
        <v>1927</v>
      </c>
      <c r="G4" s="1362" t="s">
        <v>1928</v>
      </c>
      <c r="H4" s="1362"/>
      <c r="I4" s="906"/>
      <c r="J4" s="1362" t="s">
        <v>1922</v>
      </c>
      <c r="K4" s="1362" t="s">
        <v>1923</v>
      </c>
      <c r="L4" s="1362" t="s">
        <v>1924</v>
      </c>
      <c r="M4" s="1362" t="s">
        <v>1000</v>
      </c>
      <c r="N4" s="1362"/>
      <c r="O4" s="1362"/>
      <c r="P4" s="1362"/>
      <c r="Q4" s="1362" t="s">
        <v>1929</v>
      </c>
      <c r="R4" s="1362"/>
      <c r="S4" s="1362"/>
      <c r="T4" s="1362"/>
      <c r="U4" s="1363" t="s">
        <v>1925</v>
      </c>
      <c r="V4" s="1363" t="s">
        <v>1926</v>
      </c>
      <c r="W4" s="1367" t="s">
        <v>1930</v>
      </c>
      <c r="X4" s="1362" t="s">
        <v>1927</v>
      </c>
      <c r="Y4" s="1362" t="s">
        <v>1928</v>
      </c>
      <c r="Z4" s="1362"/>
      <c r="AA4" s="1362" t="s">
        <v>1931</v>
      </c>
    </row>
    <row r="5" spans="1:27" s="792" customFormat="1" ht="12" customHeight="1">
      <c r="A5" s="1362"/>
      <c r="B5" s="1362"/>
      <c r="C5" s="1362"/>
      <c r="D5" s="1362"/>
      <c r="E5" s="1362"/>
      <c r="F5" s="1362"/>
      <c r="G5" s="793" t="s">
        <v>1932</v>
      </c>
      <c r="H5" s="793" t="s">
        <v>1933</v>
      </c>
      <c r="I5" s="906"/>
      <c r="J5" s="1362"/>
      <c r="K5" s="1362"/>
      <c r="L5" s="1362"/>
      <c r="M5" s="791" t="s">
        <v>1934</v>
      </c>
      <c r="N5" s="791" t="s">
        <v>1935</v>
      </c>
      <c r="O5" s="791" t="s">
        <v>1936</v>
      </c>
      <c r="P5" s="791" t="s">
        <v>1937</v>
      </c>
      <c r="Q5" s="791" t="s">
        <v>1934</v>
      </c>
      <c r="R5" s="791" t="s">
        <v>1935</v>
      </c>
      <c r="S5" s="791" t="s">
        <v>1936</v>
      </c>
      <c r="T5" s="791" t="s">
        <v>1937</v>
      </c>
      <c r="U5" s="1363"/>
      <c r="V5" s="1363"/>
      <c r="W5" s="1367"/>
      <c r="X5" s="1362"/>
      <c r="Y5" s="793" t="s">
        <v>1932</v>
      </c>
      <c r="Z5" s="793" t="s">
        <v>1933</v>
      </c>
      <c r="AA5" s="1362"/>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70"/>
  <sheetViews>
    <sheetView zoomScale="90" zoomScaleNormal="90" workbookViewId="0">
      <pane ySplit="6" topLeftCell="A64" activePane="bottomLeft" state="frozen"/>
      <selection activeCell="P124" sqref="P124"/>
      <selection pane="bottomLeft" activeCell="P124" sqref="P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46061</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77" t="s">
        <v>1786</v>
      </c>
      <c r="B5" s="1377" t="s">
        <v>998</v>
      </c>
      <c r="C5" s="1377" t="s">
        <v>44</v>
      </c>
      <c r="D5" s="1377" t="s">
        <v>45</v>
      </c>
      <c r="E5" s="1377" t="s">
        <v>1763</v>
      </c>
      <c r="F5" s="1377" t="s">
        <v>1441</v>
      </c>
      <c r="G5" s="1379" t="s">
        <v>28</v>
      </c>
      <c r="H5" s="1380"/>
      <c r="I5" s="1380"/>
      <c r="J5" s="1380"/>
      <c r="K5" s="1380"/>
      <c r="L5" s="1381"/>
      <c r="M5" s="1377" t="s">
        <v>609</v>
      </c>
      <c r="N5" s="659" t="s">
        <v>3296</v>
      </c>
      <c r="O5" s="659" t="s">
        <v>1764</v>
      </c>
      <c r="P5" s="660" t="s">
        <v>1765</v>
      </c>
      <c r="Q5" s="660" t="s">
        <v>1766</v>
      </c>
    </row>
    <row r="6" spans="1:17" s="661" customFormat="1" ht="17.5" customHeight="1">
      <c r="A6" s="1378"/>
      <c r="B6" s="1378"/>
      <c r="C6" s="1378"/>
      <c r="D6" s="1378"/>
      <c r="E6" s="1378"/>
      <c r="F6" s="1378"/>
      <c r="G6" s="659" t="s">
        <v>1416</v>
      </c>
      <c r="H6" s="659" t="s">
        <v>2418</v>
      </c>
      <c r="I6" s="659" t="s">
        <v>2392</v>
      </c>
      <c r="J6" s="659" t="s">
        <v>2419</v>
      </c>
      <c r="K6" s="659" t="s">
        <v>2410</v>
      </c>
      <c r="L6" s="965" t="s">
        <v>2420</v>
      </c>
      <c r="M6" s="1378"/>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3166</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3266</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3265</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3265</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3266</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3147</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3265</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3148</v>
      </c>
      <c r="P27" s="1375">
        <v>40</v>
      </c>
      <c r="Q27" s="872" t="s">
        <v>3167</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3148</v>
      </c>
      <c r="P28" s="1376"/>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3266</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3159</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3160</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3188</v>
      </c>
      <c r="P36" s="1055">
        <v>7</v>
      </c>
      <c r="Q36" s="872" t="s">
        <v>3301</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3147</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3159</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3299</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3160</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3267</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3147</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3159</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3317</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v>46044</v>
      </c>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v>46044</v>
      </c>
      <c r="N51" s="961" t="s">
        <v>631</v>
      </c>
      <c r="O51" s="1055" t="s">
        <v>3160</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3267</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3147</v>
      </c>
      <c r="P53" s="1055">
        <v>17</v>
      </c>
      <c r="Q53" s="872"/>
    </row>
    <row r="54" spans="1:17" ht="36" customHeight="1">
      <c r="A54" s="751">
        <f t="shared" ref="A54:A63" si="3">A53+1</f>
        <v>48</v>
      </c>
      <c r="B54" s="752" t="s">
        <v>3102</v>
      </c>
      <c r="C54" s="751" t="s">
        <v>1269</v>
      </c>
      <c r="D54" s="751" t="s">
        <v>897</v>
      </c>
      <c r="E54" s="753"/>
      <c r="F54" s="753">
        <v>46026</v>
      </c>
      <c r="G54" s="753">
        <v>46043</v>
      </c>
      <c r="H54" s="753">
        <v>46051</v>
      </c>
      <c r="I54" s="753">
        <v>46051</v>
      </c>
      <c r="J54" s="753">
        <v>46051</v>
      </c>
      <c r="K54" s="753">
        <v>46053</v>
      </c>
      <c r="L54" s="753">
        <v>46053</v>
      </c>
      <c r="M54" s="753"/>
      <c r="N54" s="961" t="s">
        <v>631</v>
      </c>
      <c r="O54" s="1055" t="s">
        <v>3159</v>
      </c>
      <c r="P54" s="961">
        <v>18</v>
      </c>
      <c r="Q54" s="112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7">
        <v>46043</v>
      </c>
      <c r="N55" s="961" t="s">
        <v>631</v>
      </c>
      <c r="O55" s="1055" t="s">
        <v>3160</v>
      </c>
      <c r="P55" s="961">
        <v>16</v>
      </c>
      <c r="Q55" s="112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c r="N56" s="961" t="s">
        <v>631</v>
      </c>
      <c r="O56" s="1055" t="s">
        <v>3188</v>
      </c>
      <c r="P56" s="961">
        <v>7</v>
      </c>
      <c r="Q56" s="1126"/>
    </row>
    <row r="57" spans="1:17" ht="36" customHeight="1">
      <c r="A57" s="941">
        <f t="shared" si="3"/>
        <v>51</v>
      </c>
      <c r="B57" s="942" t="s">
        <v>770</v>
      </c>
      <c r="C57" s="941" t="s">
        <v>76</v>
      </c>
      <c r="D57" s="941" t="s">
        <v>897</v>
      </c>
      <c r="E57" s="944"/>
      <c r="F57" s="944">
        <v>46031</v>
      </c>
      <c r="G57" s="944"/>
      <c r="H57" s="944"/>
      <c r="I57" s="944"/>
      <c r="J57" s="944"/>
      <c r="K57" s="944"/>
      <c r="L57" s="944"/>
      <c r="M57" s="945"/>
      <c r="N57" s="945" t="s">
        <v>22</v>
      </c>
      <c r="O57" s="1075" t="s">
        <v>2210</v>
      </c>
      <c r="P57" s="945">
        <v>8</v>
      </c>
      <c r="Q57" s="1148" t="s">
        <v>3330</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6"/>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3147</v>
      </c>
      <c r="P59" s="961">
        <v>12</v>
      </c>
      <c r="Q59" s="112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7">
        <v>46044</v>
      </c>
      <c r="N60" s="961" t="s">
        <v>631</v>
      </c>
      <c r="O60" s="1055" t="s">
        <v>3126</v>
      </c>
      <c r="P60" s="961">
        <v>10</v>
      </c>
      <c r="Q60" s="1126"/>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7">
        <v>46044</v>
      </c>
      <c r="N61" s="961" t="s">
        <v>631</v>
      </c>
      <c r="O61" s="1055" t="s">
        <v>3267</v>
      </c>
      <c r="P61" s="961">
        <v>10</v>
      </c>
      <c r="Q61" s="874"/>
    </row>
    <row r="62" spans="1:17" ht="36" customHeight="1">
      <c r="A62" s="655">
        <f t="shared" si="3"/>
        <v>56</v>
      </c>
      <c r="B62" s="656" t="s">
        <v>2042</v>
      </c>
      <c r="C62" s="655" t="s">
        <v>53</v>
      </c>
      <c r="D62" s="1038" t="s">
        <v>2768</v>
      </c>
      <c r="E62" s="657"/>
      <c r="F62" s="657">
        <v>46053</v>
      </c>
      <c r="G62" s="657"/>
      <c r="H62" s="657"/>
      <c r="I62" s="657"/>
      <c r="J62" s="657"/>
      <c r="K62" s="657"/>
      <c r="L62" s="657"/>
      <c r="M62" s="817"/>
      <c r="N62" s="817" t="s">
        <v>22</v>
      </c>
      <c r="O62" s="1075" t="s">
        <v>3318</v>
      </c>
      <c r="P62" s="945">
        <v>8</v>
      </c>
      <c r="Q62" s="1149" t="s">
        <v>3378</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3160</v>
      </c>
      <c r="P63" s="961">
        <v>16</v>
      </c>
      <c r="Q63" s="1126"/>
    </row>
    <row r="64" spans="1:17" ht="36" customHeight="1">
      <c r="A64" s="751">
        <f t="shared" ref="A64:A70" si="4">A63+1</f>
        <v>58</v>
      </c>
      <c r="B64" s="752" t="s">
        <v>503</v>
      </c>
      <c r="C64" s="751" t="s">
        <v>76</v>
      </c>
      <c r="D64" s="751" t="s">
        <v>897</v>
      </c>
      <c r="E64" s="753"/>
      <c r="F64" s="753">
        <v>46051</v>
      </c>
      <c r="G64" s="753">
        <v>46059</v>
      </c>
      <c r="H64" s="753">
        <v>46059</v>
      </c>
      <c r="I64" s="753">
        <v>46059</v>
      </c>
      <c r="J64" s="753">
        <v>46060</v>
      </c>
      <c r="K64" s="753">
        <v>46060</v>
      </c>
      <c r="L64" s="753">
        <v>46060</v>
      </c>
      <c r="M64" s="961"/>
      <c r="N64" s="961" t="s">
        <v>631</v>
      </c>
      <c r="O64" s="1055" t="s">
        <v>3160</v>
      </c>
      <c r="P64" s="961">
        <v>16</v>
      </c>
      <c r="Q64" s="1126"/>
    </row>
    <row r="65" spans="1:17" ht="36" customHeight="1">
      <c r="A65" s="655">
        <f t="shared" si="4"/>
        <v>59</v>
      </c>
      <c r="B65" s="656" t="s">
        <v>3093</v>
      </c>
      <c r="C65" s="655" t="s">
        <v>1939</v>
      </c>
      <c r="D65" s="1038" t="s">
        <v>1767</v>
      </c>
      <c r="E65" s="657"/>
      <c r="F65" s="657">
        <v>46051</v>
      </c>
      <c r="G65" s="657"/>
      <c r="H65" s="657"/>
      <c r="I65" s="657"/>
      <c r="J65" s="657"/>
      <c r="K65" s="657"/>
      <c r="L65" s="657"/>
      <c r="M65" s="817"/>
      <c r="N65" s="817" t="s">
        <v>22</v>
      </c>
      <c r="O65" s="1075" t="s">
        <v>3159</v>
      </c>
      <c r="P65" s="945">
        <v>18</v>
      </c>
      <c r="Q65" s="1113" t="s">
        <v>3331</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1"/>
      <c r="N66" s="961" t="s">
        <v>631</v>
      </c>
      <c r="O66" s="1055" t="s">
        <v>3147</v>
      </c>
      <c r="P66" s="961">
        <v>12</v>
      </c>
      <c r="Q66" s="1126"/>
    </row>
    <row r="67" spans="1:17" ht="36" customHeight="1">
      <c r="A67" s="751">
        <f t="shared" si="4"/>
        <v>61</v>
      </c>
      <c r="B67" s="752" t="s">
        <v>3087</v>
      </c>
      <c r="C67" s="751" t="s">
        <v>2221</v>
      </c>
      <c r="D67" s="751" t="s">
        <v>1767</v>
      </c>
      <c r="E67" s="753"/>
      <c r="F67" s="753">
        <v>46053</v>
      </c>
      <c r="G67" s="753">
        <v>46059</v>
      </c>
      <c r="H67" s="753">
        <v>46059</v>
      </c>
      <c r="I67" s="753">
        <v>46059</v>
      </c>
      <c r="J67" s="753">
        <v>46059</v>
      </c>
      <c r="K67" s="753">
        <v>46061</v>
      </c>
      <c r="L67" s="753">
        <v>46061</v>
      </c>
      <c r="M67" s="961"/>
      <c r="N67" s="961" t="s">
        <v>631</v>
      </c>
      <c r="O67" s="1055" t="s">
        <v>2874</v>
      </c>
      <c r="P67" s="961">
        <v>20</v>
      </c>
      <c r="Q67" s="1126"/>
    </row>
    <row r="68" spans="1:17" ht="36" customHeight="1">
      <c r="A68" s="655">
        <f t="shared" si="4"/>
        <v>62</v>
      </c>
      <c r="B68" s="656" t="s">
        <v>3082</v>
      </c>
      <c r="C68" s="655" t="s">
        <v>2027</v>
      </c>
      <c r="D68" s="1038" t="s">
        <v>1767</v>
      </c>
      <c r="E68" s="657"/>
      <c r="F68" s="657">
        <v>46056</v>
      </c>
      <c r="G68" s="657"/>
      <c r="H68" s="657"/>
      <c r="I68" s="657"/>
      <c r="J68" s="657"/>
      <c r="K68" s="657"/>
      <c r="L68" s="657"/>
      <c r="M68" s="817"/>
      <c r="N68" s="817" t="s">
        <v>22</v>
      </c>
      <c r="O68" s="1075" t="s">
        <v>3267</v>
      </c>
      <c r="P68" s="945">
        <v>10</v>
      </c>
      <c r="Q68" s="1113" t="s">
        <v>3377</v>
      </c>
    </row>
    <row r="69" spans="1:17" ht="36" customHeight="1">
      <c r="A69" s="655">
        <f t="shared" si="4"/>
        <v>63</v>
      </c>
      <c r="B69" s="656" t="s">
        <v>1648</v>
      </c>
      <c r="C69" s="655" t="s">
        <v>76</v>
      </c>
      <c r="D69" s="941" t="s">
        <v>2768</v>
      </c>
      <c r="E69" s="657"/>
      <c r="F69" s="657">
        <v>46058</v>
      </c>
      <c r="G69" s="657"/>
      <c r="H69" s="657"/>
      <c r="I69" s="657"/>
      <c r="J69" s="657"/>
      <c r="K69" s="657"/>
      <c r="L69" s="657"/>
      <c r="M69" s="817"/>
      <c r="N69" s="817" t="s">
        <v>22</v>
      </c>
      <c r="O69" s="1075" t="s">
        <v>2874</v>
      </c>
      <c r="P69" s="945"/>
      <c r="Q69" s="1113" t="s">
        <v>3379</v>
      </c>
    </row>
    <row r="70" spans="1:17" ht="36" customHeight="1">
      <c r="A70" s="655">
        <f t="shared" si="4"/>
        <v>64</v>
      </c>
      <c r="B70" s="656" t="s">
        <v>3107</v>
      </c>
      <c r="C70" s="655" t="s">
        <v>1319</v>
      </c>
      <c r="D70" s="1038" t="s">
        <v>897</v>
      </c>
      <c r="E70" s="657"/>
      <c r="F70" s="657">
        <v>46058</v>
      </c>
      <c r="G70" s="657"/>
      <c r="H70" s="657"/>
      <c r="I70" s="657"/>
      <c r="J70" s="657"/>
      <c r="K70" s="657"/>
      <c r="L70" s="657"/>
      <c r="M70" s="817"/>
      <c r="N70" s="817" t="s">
        <v>22</v>
      </c>
      <c r="O70" s="1075" t="s">
        <v>2210</v>
      </c>
      <c r="P70" s="945"/>
      <c r="Q70" s="1113" t="s">
        <v>1416</v>
      </c>
    </row>
  </sheetData>
  <autoFilter ref="A6:T68"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195" activePane="bottomLeft" state="frozen"/>
      <selection sqref="A1:H1"/>
      <selection pane="bottomLeft" activeCell="C202" sqref="C202"/>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4" width="16.36328125" style="1170" customWidth="1"/>
    <col min="15"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124</v>
      </c>
      <c r="M4" s="990">
        <f>COUNTIF($M$8:$M$488,"C")</f>
        <v>109</v>
      </c>
      <c r="N4" s="990">
        <f>COUNTIF($N$8:$N$488,"C")</f>
        <v>94</v>
      </c>
      <c r="O4" s="990">
        <f>COUNTIF($O$8:$O$417,"C")</f>
        <v>3</v>
      </c>
      <c r="P4" s="990">
        <f>COUNTIF($P$8:$P$417,"C")</f>
        <v>0</v>
      </c>
      <c r="Q4" s="990"/>
    </row>
    <row r="5" spans="1:18" ht="25.5" customHeight="1">
      <c r="J5" s="988" t="s">
        <v>22</v>
      </c>
      <c r="K5" s="989"/>
      <c r="L5" s="990"/>
      <c r="M5" s="990">
        <f>COUNTIF($M$8:$M$488,"WIP")</f>
        <v>9</v>
      </c>
      <c r="N5" s="990">
        <f>COUNTIF($N$8:$N$417,"WIP")</f>
        <v>0</v>
      </c>
      <c r="O5" s="990">
        <f>COUNTIF($O$8:$O$417,"WIP")</f>
        <v>4</v>
      </c>
      <c r="P5" s="990">
        <f>COUNTIF($P$8:$P$417,"WIP")</f>
        <v>0</v>
      </c>
      <c r="Q5" s="991"/>
    </row>
    <row r="6" spans="1:18" s="984" customFormat="1" ht="46.75" customHeight="1">
      <c r="A6" s="1352" t="s">
        <v>1786</v>
      </c>
      <c r="B6" s="1352" t="s">
        <v>2926</v>
      </c>
      <c r="C6" s="1352" t="s">
        <v>1405</v>
      </c>
      <c r="D6" s="1352" t="s">
        <v>1927</v>
      </c>
      <c r="E6" s="1352" t="s">
        <v>1000</v>
      </c>
      <c r="F6" s="1352"/>
      <c r="G6" s="1352"/>
      <c r="H6" s="1352"/>
      <c r="I6" s="1351" t="s">
        <v>2927</v>
      </c>
      <c r="J6" s="1351" t="s">
        <v>2928</v>
      </c>
      <c r="K6" s="1351" t="s">
        <v>1926</v>
      </c>
      <c r="L6" s="1351" t="s">
        <v>1658</v>
      </c>
      <c r="M6" s="1351" t="s">
        <v>28</v>
      </c>
      <c r="N6" s="1351" t="s">
        <v>609</v>
      </c>
      <c r="O6" s="1351" t="s">
        <v>610</v>
      </c>
      <c r="P6" s="1351" t="s">
        <v>1254</v>
      </c>
      <c r="Q6" s="1351" t="s">
        <v>614</v>
      </c>
      <c r="R6" s="1351" t="s">
        <v>19</v>
      </c>
    </row>
    <row r="7" spans="1:18" s="984" customFormat="1" ht="43.25" customHeight="1">
      <c r="A7" s="1352"/>
      <c r="B7" s="1352"/>
      <c r="C7" s="1352"/>
      <c r="D7" s="1352"/>
      <c r="E7" s="992" t="s">
        <v>1934</v>
      </c>
      <c r="F7" s="992" t="s">
        <v>1935</v>
      </c>
      <c r="G7" s="992" t="s">
        <v>1936</v>
      </c>
      <c r="H7" s="992" t="s">
        <v>1937</v>
      </c>
      <c r="I7" s="1351"/>
      <c r="J7" s="1351"/>
      <c r="K7" s="1351"/>
      <c r="L7" s="1351"/>
      <c r="M7" s="1351"/>
      <c r="N7" s="1351"/>
      <c r="O7" s="1351"/>
      <c r="P7" s="1351"/>
      <c r="Q7" s="1351"/>
      <c r="R7" s="1351"/>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82"/>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83"/>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84"/>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82"/>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83"/>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83"/>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83"/>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83"/>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83"/>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83"/>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83"/>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84"/>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82"/>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83"/>
      <c r="R28" s="998"/>
    </row>
    <row r="29" spans="1:18" ht="30" customHeight="1">
      <c r="A29" s="993"/>
      <c r="B29" s="996"/>
      <c r="C29" s="996"/>
      <c r="D29" s="999"/>
      <c r="E29" s="996"/>
      <c r="F29" s="996"/>
      <c r="G29" s="996"/>
      <c r="H29" s="996"/>
      <c r="I29" s="1000"/>
      <c r="J29" s="1001">
        <v>313.06299999999999</v>
      </c>
      <c r="K29" s="994"/>
      <c r="L29" s="994"/>
      <c r="M29" s="994"/>
      <c r="N29" s="994"/>
      <c r="O29" s="994"/>
      <c r="P29" s="994"/>
      <c r="Q29" s="1383"/>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83"/>
      <c r="R30" s="998"/>
    </row>
    <row r="31" spans="1:18" ht="30" customHeight="1">
      <c r="A31" s="993"/>
      <c r="B31" s="996"/>
      <c r="C31" s="996"/>
      <c r="D31" s="999"/>
      <c r="E31" s="996"/>
      <c r="F31" s="996"/>
      <c r="G31" s="996"/>
      <c r="H31" s="996"/>
      <c r="I31" s="1000"/>
      <c r="J31" s="1001">
        <v>325.52499999999998</v>
      </c>
      <c r="K31" s="994"/>
      <c r="L31" s="994"/>
      <c r="M31" s="994"/>
      <c r="N31" s="994"/>
      <c r="O31" s="994"/>
      <c r="P31" s="994"/>
      <c r="Q31" s="1384"/>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82"/>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83"/>
      <c r="R36" s="998"/>
    </row>
    <row r="37" spans="1:18" ht="30" customHeight="1">
      <c r="A37" s="993"/>
      <c r="B37" s="996"/>
      <c r="C37" s="996"/>
      <c r="D37" s="999"/>
      <c r="E37" s="996"/>
      <c r="F37" s="996"/>
      <c r="G37" s="996"/>
      <c r="H37" s="996"/>
      <c r="I37" s="1000"/>
      <c r="J37" s="1001">
        <v>364.95800000000003</v>
      </c>
      <c r="K37" s="994"/>
      <c r="L37" s="994"/>
      <c r="M37" s="994"/>
      <c r="N37" s="994"/>
      <c r="O37" s="994"/>
      <c r="P37" s="994"/>
      <c r="Q37" s="1384"/>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82"/>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83"/>
      <c r="R40" s="998"/>
    </row>
    <row r="41" spans="1:18" ht="30" customHeight="1">
      <c r="A41" s="993"/>
      <c r="B41" s="996"/>
      <c r="C41" s="996"/>
      <c r="D41" s="999"/>
      <c r="E41" s="996"/>
      <c r="F41" s="996"/>
      <c r="G41" s="996"/>
      <c r="H41" s="996"/>
      <c r="I41" s="1000"/>
      <c r="J41" s="1001">
        <v>376.62599999999998</v>
      </c>
      <c r="K41" s="994"/>
      <c r="L41" s="994"/>
      <c r="M41" s="994"/>
      <c r="N41" s="994"/>
      <c r="O41" s="994"/>
      <c r="P41" s="994"/>
      <c r="Q41" s="1384"/>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82"/>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83"/>
      <c r="R44" s="998"/>
    </row>
    <row r="45" spans="1:18" ht="30" customHeight="1">
      <c r="A45" s="993"/>
      <c r="B45" s="996"/>
      <c r="C45" s="996"/>
      <c r="D45" s="999"/>
      <c r="E45" s="996"/>
      <c r="F45" s="996"/>
      <c r="G45" s="996"/>
      <c r="H45" s="996"/>
      <c r="I45" s="1000"/>
      <c r="J45" s="1001">
        <v>264.84199999999998</v>
      </c>
      <c r="K45" s="994"/>
      <c r="L45" s="994"/>
      <c r="M45" s="994"/>
      <c r="N45" s="994"/>
      <c r="O45" s="994"/>
      <c r="P45" s="994"/>
      <c r="Q45" s="1384"/>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82"/>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83"/>
      <c r="R48" s="998"/>
    </row>
    <row r="49" spans="1:18" ht="30" customHeight="1">
      <c r="A49" s="993"/>
      <c r="B49" s="996"/>
      <c r="C49" s="996"/>
      <c r="D49" s="999"/>
      <c r="E49" s="996"/>
      <c r="F49" s="996"/>
      <c r="G49" s="996"/>
      <c r="H49" s="996"/>
      <c r="I49" s="1000"/>
      <c r="J49" s="1001">
        <v>319.18400000000003</v>
      </c>
      <c r="K49" s="994"/>
      <c r="L49" s="994"/>
      <c r="M49" s="994"/>
      <c r="N49" s="994"/>
      <c r="O49" s="994"/>
      <c r="P49" s="994"/>
      <c r="Q49" s="1383"/>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83"/>
      <c r="R50" s="998"/>
    </row>
    <row r="51" spans="1:18" ht="30" customHeight="1">
      <c r="A51" s="993"/>
      <c r="B51" s="996"/>
      <c r="C51" s="996"/>
      <c r="D51" s="999"/>
      <c r="E51" s="996"/>
      <c r="F51" s="996"/>
      <c r="G51" s="996"/>
      <c r="H51" s="996"/>
      <c r="I51" s="1000"/>
      <c r="J51" s="1001">
        <v>397.98500000000001</v>
      </c>
      <c r="K51" s="994"/>
      <c r="L51" s="994"/>
      <c r="M51" s="994"/>
      <c r="N51" s="994"/>
      <c r="O51" s="994"/>
      <c r="P51" s="994"/>
      <c r="Q51" s="1384"/>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82"/>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83"/>
      <c r="R56" s="998"/>
    </row>
    <row r="57" spans="1:18" ht="30" customHeight="1">
      <c r="A57" s="993"/>
      <c r="B57" s="996"/>
      <c r="C57" s="996"/>
      <c r="D57" s="999"/>
      <c r="E57" s="996"/>
      <c r="F57" s="996"/>
      <c r="G57" s="996"/>
      <c r="H57" s="996"/>
      <c r="I57" s="1000"/>
      <c r="J57" s="1000">
        <v>276.363</v>
      </c>
      <c r="K57" s="1002"/>
      <c r="L57" s="1002"/>
      <c r="M57" s="1002"/>
      <c r="N57" s="1002"/>
      <c r="O57" s="1002"/>
      <c r="P57" s="1002"/>
      <c r="Q57" s="1384"/>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82"/>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83"/>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83"/>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83"/>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83"/>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83"/>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83"/>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83"/>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83"/>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83"/>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84"/>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82"/>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83"/>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83"/>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83"/>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83"/>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83"/>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84"/>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82"/>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1009</v>
      </c>
      <c r="N84" s="1002"/>
      <c r="O84" s="1002"/>
      <c r="P84" s="1002"/>
      <c r="Q84" s="1383"/>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83"/>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83"/>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83"/>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83"/>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84"/>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82"/>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83"/>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83"/>
      <c r="R93" s="1006"/>
    </row>
    <row r="94" spans="1:18" ht="30" customHeight="1">
      <c r="A94" s="993">
        <f>A92+1</f>
        <v>44</v>
      </c>
      <c r="B94" s="996" t="s">
        <v>529</v>
      </c>
      <c r="C94" s="996" t="s">
        <v>76</v>
      </c>
      <c r="D94" s="1003"/>
      <c r="E94" s="996"/>
      <c r="F94" s="996"/>
      <c r="G94" s="996"/>
      <c r="H94" s="996"/>
      <c r="I94" s="1000" t="s">
        <v>3358</v>
      </c>
      <c r="J94" s="1000"/>
      <c r="K94" s="1002"/>
      <c r="L94" s="994" t="s">
        <v>2970</v>
      </c>
      <c r="M94" s="1002" t="s">
        <v>22</v>
      </c>
      <c r="N94" s="1002"/>
      <c r="O94" s="1002"/>
      <c r="P94" s="1002"/>
      <c r="Q94" s="1383"/>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84"/>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82"/>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83"/>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83"/>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83"/>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83"/>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83"/>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84"/>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82"/>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83"/>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83"/>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83"/>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84"/>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82"/>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83"/>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83"/>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83"/>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83"/>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83"/>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84"/>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82"/>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83"/>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83"/>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83"/>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83"/>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83"/>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84"/>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3150</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82"/>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83"/>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84"/>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82"/>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83"/>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83"/>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83"/>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84"/>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82"/>
      <c r="R153" s="998"/>
    </row>
    <row r="154" spans="1:18" ht="30" customHeight="1">
      <c r="A154" s="1042">
        <f>A152+1</f>
        <v>74</v>
      </c>
      <c r="B154" s="1114" t="s">
        <v>3195</v>
      </c>
      <c r="C154" s="996" t="s">
        <v>249</v>
      </c>
      <c r="D154" s="1007"/>
      <c r="E154" s="996"/>
      <c r="F154" s="996"/>
      <c r="G154" s="996"/>
      <c r="H154" s="996"/>
      <c r="I154" s="1000" t="s">
        <v>1767</v>
      </c>
      <c r="J154" s="1000"/>
      <c r="K154" s="994"/>
      <c r="L154" s="996" t="s">
        <v>2970</v>
      </c>
      <c r="M154" s="996" t="s">
        <v>1009</v>
      </c>
      <c r="N154" s="996" t="s">
        <v>1009</v>
      </c>
      <c r="O154" s="996"/>
      <c r="P154" s="996"/>
      <c r="Q154" s="1385"/>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84"/>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82"/>
      <c r="R157" s="998"/>
    </row>
    <row r="158" spans="1:18" ht="30" customHeight="1">
      <c r="A158" s="1042">
        <f>A156+1</f>
        <v>76</v>
      </c>
      <c r="B158" s="1114" t="s">
        <v>3295</v>
      </c>
      <c r="C158" s="996" t="s">
        <v>62</v>
      </c>
      <c r="D158" s="1007"/>
      <c r="E158" s="996"/>
      <c r="F158" s="996"/>
      <c r="G158" s="996"/>
      <c r="H158" s="996"/>
      <c r="I158" s="1000" t="s">
        <v>1767</v>
      </c>
      <c r="J158" s="1000"/>
      <c r="K158" s="1009"/>
      <c r="L158" s="996" t="s">
        <v>2970</v>
      </c>
      <c r="M158" s="996" t="s">
        <v>1009</v>
      </c>
      <c r="N158" s="996" t="s">
        <v>1009</v>
      </c>
      <c r="O158" s="996"/>
      <c r="P158" s="996"/>
      <c r="Q158" s="1385"/>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84"/>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82"/>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83"/>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83"/>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83"/>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84"/>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82"/>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t="s">
        <v>1009</v>
      </c>
      <c r="P170" s="994"/>
      <c r="Q170" s="1383"/>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84"/>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82"/>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85"/>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83"/>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83"/>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84"/>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1043" t="s">
        <v>1992</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82"/>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83"/>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83"/>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t="s">
        <v>22</v>
      </c>
      <c r="P184" s="1010"/>
      <c r="Q184" s="1383"/>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83"/>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83"/>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84"/>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82"/>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83"/>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83"/>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83"/>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84"/>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82"/>
      <c r="R197" s="998"/>
    </row>
    <row r="198" spans="1:18" ht="30" customHeight="1">
      <c r="A198" s="993">
        <f>A196+1</f>
        <v>96</v>
      </c>
      <c r="B198" s="1114" t="s">
        <v>3143</v>
      </c>
      <c r="C198" s="996" t="s">
        <v>76</v>
      </c>
      <c r="D198" s="1003"/>
      <c r="E198" s="996"/>
      <c r="F198" s="996"/>
      <c r="G198" s="996"/>
      <c r="H198" s="996"/>
      <c r="I198" s="1000" t="s">
        <v>1767</v>
      </c>
      <c r="J198" s="1001"/>
      <c r="K198" s="994"/>
      <c r="L198" s="994" t="s">
        <v>2970</v>
      </c>
      <c r="M198" s="994" t="s">
        <v>1009</v>
      </c>
      <c r="N198" s="994" t="s">
        <v>1009</v>
      </c>
      <c r="O198" s="994"/>
      <c r="P198" s="994"/>
      <c r="Q198" s="1383"/>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83"/>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t="s">
        <v>22</v>
      </c>
      <c r="P200" s="994"/>
      <c r="Q200" s="1383"/>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83"/>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t="s">
        <v>1009</v>
      </c>
      <c r="P202" s="1010"/>
      <c r="Q202" s="1383"/>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83"/>
      <c r="R203" s="998"/>
    </row>
    <row r="204" spans="1:18" ht="30" customHeight="1">
      <c r="A204" s="993">
        <f>A202+1</f>
        <v>99</v>
      </c>
      <c r="B204" s="1114" t="s">
        <v>3146</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83"/>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84"/>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t="s">
        <v>1767</v>
      </c>
      <c r="J208" s="1001"/>
      <c r="K208" s="1010">
        <f>J203+J205+J207</f>
        <v>923.89099999999996</v>
      </c>
      <c r="L208" s="1010" t="s">
        <v>2970</v>
      </c>
      <c r="M208" s="1010" t="s">
        <v>1009</v>
      </c>
      <c r="N208" s="1010" t="s">
        <v>1009</v>
      </c>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82"/>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83"/>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83"/>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t="s">
        <v>22</v>
      </c>
      <c r="P212" s="994"/>
      <c r="Q212" s="1383"/>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83"/>
      <c r="R213" s="998"/>
    </row>
    <row r="214" spans="1:18" ht="30" customHeight="1">
      <c r="A214" s="993">
        <f>A212+1</f>
        <v>104</v>
      </c>
      <c r="B214" s="1114" t="s">
        <v>3145</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83"/>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84"/>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82"/>
      <c r="R217" s="998"/>
    </row>
    <row r="218" spans="1:18" ht="30" customHeight="1">
      <c r="A218" s="993">
        <f>A216+1</f>
        <v>106</v>
      </c>
      <c r="B218" s="1114" t="s">
        <v>3163</v>
      </c>
      <c r="C218" s="996" t="s">
        <v>62</v>
      </c>
      <c r="D218" s="1003"/>
      <c r="E218" s="996"/>
      <c r="F218" s="996"/>
      <c r="G218" s="996"/>
      <c r="H218" s="996"/>
      <c r="I218" s="1000" t="s">
        <v>1767</v>
      </c>
      <c r="J218" s="1001"/>
      <c r="K218" s="994"/>
      <c r="L218" s="994" t="s">
        <v>2970</v>
      </c>
      <c r="M218" s="994" t="s">
        <v>1009</v>
      </c>
      <c r="N218" s="994" t="s">
        <v>1009</v>
      </c>
      <c r="O218" s="994"/>
      <c r="P218" s="994"/>
      <c r="Q218" s="1383"/>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84"/>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82"/>
      <c r="R221" s="998"/>
    </row>
    <row r="222" spans="1:18" ht="30" customHeight="1">
      <c r="A222" s="993">
        <f>A220+1</f>
        <v>108</v>
      </c>
      <c r="B222" s="1114" t="s">
        <v>3190</v>
      </c>
      <c r="C222" s="996" t="s">
        <v>249</v>
      </c>
      <c r="D222" s="1003"/>
      <c r="E222" s="996"/>
      <c r="F222" s="996"/>
      <c r="G222" s="996"/>
      <c r="H222" s="996"/>
      <c r="I222" s="1000" t="s">
        <v>1767</v>
      </c>
      <c r="J222" s="1001"/>
      <c r="K222" s="994"/>
      <c r="L222" s="994" t="s">
        <v>2970</v>
      </c>
      <c r="M222" s="994" t="s">
        <v>1009</v>
      </c>
      <c r="N222" s="994" t="s">
        <v>1009</v>
      </c>
      <c r="O222" s="994"/>
      <c r="P222" s="994"/>
      <c r="Q222" s="1383"/>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84"/>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82"/>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85"/>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84"/>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82"/>
      <c r="R233" s="998"/>
    </row>
    <row r="234" spans="1:18" ht="30" customHeight="1">
      <c r="A234" s="993">
        <f>A232+1</f>
        <v>114</v>
      </c>
      <c r="B234" s="1114" t="s">
        <v>3164</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83"/>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84"/>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82"/>
      <c r="R237" s="998"/>
    </row>
    <row r="238" spans="1:18" ht="30" customHeight="1">
      <c r="A238" s="993">
        <f>A236+1</f>
        <v>116</v>
      </c>
      <c r="B238" s="1114" t="s">
        <v>3189</v>
      </c>
      <c r="C238" s="996" t="s">
        <v>62</v>
      </c>
      <c r="D238" s="1003"/>
      <c r="E238" s="996"/>
      <c r="F238" s="996"/>
      <c r="G238" s="996"/>
      <c r="H238" s="996"/>
      <c r="I238" s="1000" t="s">
        <v>1767</v>
      </c>
      <c r="J238" s="1001"/>
      <c r="K238" s="994"/>
      <c r="L238" s="994" t="s">
        <v>2970</v>
      </c>
      <c r="M238" s="994" t="s">
        <v>1009</v>
      </c>
      <c r="N238" s="994" t="s">
        <v>1009</v>
      </c>
      <c r="O238" s="994"/>
      <c r="P238" s="994"/>
      <c r="Q238" s="1383"/>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84"/>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82"/>
      <c r="R243" s="998"/>
    </row>
    <row r="244" spans="1:18" ht="30" customHeight="1">
      <c r="A244" s="1042">
        <f>A242+1</f>
        <v>119</v>
      </c>
      <c r="B244" s="1114" t="s">
        <v>3252</v>
      </c>
      <c r="C244" s="996" t="s">
        <v>76</v>
      </c>
      <c r="D244" s="1007"/>
      <c r="E244" s="996"/>
      <c r="F244" s="996"/>
      <c r="G244" s="996"/>
      <c r="H244" s="996"/>
      <c r="I244" s="1000" t="s">
        <v>1767</v>
      </c>
      <c r="J244" s="1000"/>
      <c r="K244" s="1009"/>
      <c r="L244" s="996" t="s">
        <v>2970</v>
      </c>
      <c r="M244" s="996" t="s">
        <v>1009</v>
      </c>
      <c r="N244" s="1010" t="s">
        <v>1009</v>
      </c>
      <c r="O244" s="996"/>
      <c r="P244" s="996"/>
      <c r="Q244" s="1385"/>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84"/>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t="s">
        <v>1767</v>
      </c>
      <c r="J254" s="1001"/>
      <c r="K254" s="994"/>
      <c r="L254" s="994" t="s">
        <v>2970</v>
      </c>
      <c r="M254" s="994" t="s">
        <v>22</v>
      </c>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t="s">
        <v>1009</v>
      </c>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82"/>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1009</v>
      </c>
      <c r="N264" s="1010" t="s">
        <v>1009</v>
      </c>
      <c r="O264" s="1010"/>
      <c r="P264" s="1010"/>
      <c r="Q264" s="1383"/>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84"/>
      <c r="R265" s="1012" t="s">
        <v>3282</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3281</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82"/>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t="s">
        <v>22</v>
      </c>
      <c r="P272" s="1010"/>
      <c r="Q272" s="1383"/>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83"/>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83"/>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83"/>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t="s">
        <v>1009</v>
      </c>
      <c r="P276" s="1010"/>
      <c r="Q276" s="1383"/>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84"/>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82"/>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83"/>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84"/>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82"/>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83"/>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84"/>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82"/>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83"/>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83"/>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83"/>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84"/>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82"/>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83"/>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83"/>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83"/>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84"/>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82"/>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83"/>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84"/>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3283</v>
      </c>
    </row>
    <row r="304" spans="1:18" ht="30" customHeight="1">
      <c r="A304" s="993">
        <f>A302+1</f>
        <v>149</v>
      </c>
      <c r="B304" s="996" t="s">
        <v>3174</v>
      </c>
      <c r="C304" s="1009" t="s">
        <v>1981</v>
      </c>
      <c r="D304" s="995" t="s">
        <v>3181</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3175</v>
      </c>
      <c r="C306" s="996" t="s">
        <v>2221</v>
      </c>
      <c r="D306" s="995" t="s">
        <v>3182</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3176</v>
      </c>
      <c r="C308" s="996" t="s">
        <v>3279</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3177</v>
      </c>
      <c r="C310" s="996" t="s">
        <v>2027</v>
      </c>
      <c r="D310" s="995" t="s">
        <v>3183</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3284</v>
      </c>
    </row>
    <row r="312" spans="1:18" ht="30" customHeight="1">
      <c r="A312" s="993">
        <f>A310+1</f>
        <v>153</v>
      </c>
      <c r="B312" s="996" t="s">
        <v>3178</v>
      </c>
      <c r="C312" s="996" t="s">
        <v>3280</v>
      </c>
      <c r="D312" s="995" t="s">
        <v>3184</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3179</v>
      </c>
      <c r="C314" s="1009" t="s">
        <v>1981</v>
      </c>
      <c r="D314" s="995" t="s">
        <v>3185</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3285</v>
      </c>
    </row>
    <row r="316" spans="1:18" ht="30" customHeight="1">
      <c r="A316" s="993">
        <f>A314+1</f>
        <v>155</v>
      </c>
      <c r="B316" s="996" t="s">
        <v>3180</v>
      </c>
      <c r="C316" s="996" t="s">
        <v>2221</v>
      </c>
      <c r="D316" s="995" t="s">
        <v>3186</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3172</v>
      </c>
      <c r="C318" s="996" t="s">
        <v>3206</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3173</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3187</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82"/>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83"/>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83"/>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83"/>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83"/>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83"/>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83"/>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83"/>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83"/>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83"/>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83"/>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83"/>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84"/>
      <c r="R335" s="1012" t="s">
        <v>3286</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82"/>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83"/>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84"/>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3287</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82"/>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83"/>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83"/>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83"/>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84"/>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82"/>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83"/>
      <c r="R352" s="1061"/>
    </row>
    <row r="353" spans="1:18" ht="30" customHeight="1">
      <c r="A353" s="993"/>
      <c r="B353" s="996"/>
      <c r="C353" s="996"/>
      <c r="D353" s="995"/>
      <c r="E353" s="996"/>
      <c r="F353" s="996"/>
      <c r="G353" s="996"/>
      <c r="H353" s="996"/>
      <c r="I353" s="1000"/>
      <c r="J353" s="1001">
        <v>419.81299999999999</v>
      </c>
      <c r="K353" s="1010"/>
      <c r="L353" s="1010"/>
      <c r="M353" s="1010"/>
      <c r="N353" s="1010"/>
      <c r="O353" s="1010"/>
      <c r="P353" s="1010"/>
      <c r="Q353" s="1383"/>
      <c r="R353" s="989"/>
    </row>
    <row r="354" spans="1:18"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83"/>
      <c r="R354" s="989"/>
    </row>
    <row r="355" spans="1:18" ht="30" customHeight="1">
      <c r="A355" s="993"/>
      <c r="B355" s="996"/>
      <c r="C355" s="996"/>
      <c r="D355" s="995"/>
      <c r="E355" s="996"/>
      <c r="F355" s="996"/>
      <c r="G355" s="996"/>
      <c r="H355" s="996"/>
      <c r="I355" s="1000"/>
      <c r="J355" s="1001">
        <v>410.04899999999998</v>
      </c>
      <c r="K355" s="1010"/>
      <c r="L355" s="1010"/>
      <c r="M355" s="1010"/>
      <c r="N355" s="1010"/>
      <c r="O355" s="1010"/>
      <c r="P355" s="1010"/>
      <c r="Q355" s="1383"/>
      <c r="R355" s="989"/>
    </row>
    <row r="356" spans="1:18" ht="30" customHeight="1">
      <c r="A356" s="993">
        <f>A354+1</f>
        <v>175</v>
      </c>
      <c r="B356" s="996" t="s">
        <v>2548</v>
      </c>
      <c r="C356" s="996" t="s">
        <v>76</v>
      </c>
      <c r="D356" s="995"/>
      <c r="E356" s="996"/>
      <c r="F356" s="996"/>
      <c r="G356" s="996"/>
      <c r="H356" s="996"/>
      <c r="I356" s="1000" t="s">
        <v>1767</v>
      </c>
      <c r="J356" s="1001"/>
      <c r="K356" s="1010"/>
      <c r="L356" s="1010" t="s">
        <v>2970</v>
      </c>
      <c r="M356" s="1010"/>
      <c r="N356" s="1010"/>
      <c r="O356" s="1010"/>
      <c r="P356" s="1010"/>
      <c r="Q356" s="1383"/>
      <c r="R356" s="989"/>
    </row>
    <row r="357" spans="1:18" ht="30" customHeight="1">
      <c r="A357" s="993"/>
      <c r="B357" s="996"/>
      <c r="C357" s="996"/>
      <c r="D357" s="995"/>
      <c r="E357" s="996"/>
      <c r="F357" s="996"/>
      <c r="G357" s="996"/>
      <c r="H357" s="996"/>
      <c r="I357" s="1000"/>
      <c r="J357" s="1001">
        <v>415.17099999999999</v>
      </c>
      <c r="K357" s="1010"/>
      <c r="L357" s="1010"/>
      <c r="M357" s="1010"/>
      <c r="N357" s="1010"/>
      <c r="O357" s="1010"/>
      <c r="P357" s="1010"/>
      <c r="Q357" s="1383"/>
      <c r="R357" s="989"/>
    </row>
    <row r="358" spans="1:18"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83"/>
      <c r="R358" s="989"/>
    </row>
    <row r="359" spans="1:18" ht="30" customHeight="1">
      <c r="A359" s="993"/>
      <c r="B359" s="996"/>
      <c r="C359" s="996"/>
      <c r="D359" s="995"/>
      <c r="E359" s="996"/>
      <c r="F359" s="996"/>
      <c r="G359" s="996"/>
      <c r="H359" s="996"/>
      <c r="I359" s="1000"/>
      <c r="J359" s="1001">
        <v>381.971</v>
      </c>
      <c r="K359" s="1010"/>
      <c r="L359" s="1010"/>
      <c r="M359" s="1010"/>
      <c r="N359" s="1010"/>
      <c r="O359" s="1010"/>
      <c r="P359" s="1010"/>
      <c r="Q359" s="1384"/>
      <c r="R359" s="989"/>
    </row>
    <row r="360" spans="1:18"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c r="R360" s="989"/>
    </row>
    <row r="361" spans="1:18" ht="30" customHeight="1">
      <c r="A361" s="993"/>
      <c r="B361" s="996"/>
      <c r="C361" s="996"/>
      <c r="D361" s="995"/>
      <c r="E361" s="996"/>
      <c r="F361" s="996"/>
      <c r="G361" s="996"/>
      <c r="H361" s="996"/>
      <c r="I361" s="1000"/>
      <c r="J361" s="1001">
        <v>377.62299999999999</v>
      </c>
      <c r="K361" s="1010"/>
      <c r="L361" s="1010"/>
      <c r="M361" s="1010"/>
      <c r="N361" s="1010"/>
      <c r="O361" s="1010"/>
      <c r="P361" s="1010"/>
      <c r="Q361" s="1382"/>
      <c r="R361" s="989"/>
    </row>
    <row r="362" spans="1:18"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83"/>
      <c r="R362" s="989"/>
    </row>
    <row r="363" spans="1:18" ht="30" customHeight="1">
      <c r="A363" s="993"/>
      <c r="B363" s="996"/>
      <c r="C363" s="996"/>
      <c r="D363" s="995"/>
      <c r="E363" s="996"/>
      <c r="F363" s="996"/>
      <c r="G363" s="996"/>
      <c r="H363" s="996"/>
      <c r="I363" s="1000"/>
      <c r="J363" s="1001">
        <v>354.13799999999998</v>
      </c>
      <c r="K363" s="1010"/>
      <c r="L363" s="1010"/>
      <c r="M363" s="1010"/>
      <c r="N363" s="1010"/>
      <c r="O363" s="1010"/>
      <c r="P363" s="1010"/>
      <c r="Q363" s="1383"/>
      <c r="R363" s="989"/>
    </row>
    <row r="364" spans="1:18"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83"/>
      <c r="R364" s="989"/>
    </row>
    <row r="365" spans="1:18" ht="30" customHeight="1">
      <c r="A365" s="993"/>
      <c r="B365" s="996"/>
      <c r="C365" s="996"/>
      <c r="D365" s="995"/>
      <c r="E365" s="996"/>
      <c r="F365" s="996"/>
      <c r="G365" s="996"/>
      <c r="H365" s="996"/>
      <c r="I365" s="1000"/>
      <c r="J365" s="1001">
        <v>305.82600000000002</v>
      </c>
      <c r="K365" s="1010"/>
      <c r="L365" s="1010"/>
      <c r="M365" s="1010"/>
      <c r="N365" s="1010"/>
      <c r="O365" s="1010"/>
      <c r="P365" s="1010"/>
      <c r="Q365" s="1384"/>
      <c r="R365" s="989"/>
    </row>
    <row r="366" spans="1:18"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c r="R366" s="989"/>
    </row>
    <row r="367" spans="1:18" ht="30" customHeight="1">
      <c r="A367" s="993"/>
      <c r="B367" s="996"/>
      <c r="C367" s="996"/>
      <c r="D367" s="995"/>
      <c r="E367" s="996"/>
      <c r="F367" s="996"/>
      <c r="G367" s="996"/>
      <c r="H367" s="996"/>
      <c r="I367" s="1000"/>
      <c r="J367" s="1001">
        <v>320.98700000000002</v>
      </c>
      <c r="K367" s="1010"/>
      <c r="L367" s="1010"/>
      <c r="M367" s="1010"/>
      <c r="N367" s="1010"/>
      <c r="O367" s="1010"/>
      <c r="P367" s="1010"/>
      <c r="Q367" s="1382"/>
      <c r="R367" s="989"/>
    </row>
    <row r="368" spans="1:18"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83"/>
      <c r="R368" s="989"/>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83"/>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83"/>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84"/>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1009</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82"/>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83"/>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84"/>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3253</v>
      </c>
    </row>
    <row r="378" spans="1:18" ht="30" customHeight="1">
      <c r="A378" s="993">
        <f>A376+1</f>
        <v>186</v>
      </c>
      <c r="B378" s="996" t="s">
        <v>3235</v>
      </c>
      <c r="C378" s="996" t="s">
        <v>1319</v>
      </c>
      <c r="D378" s="995" t="s">
        <v>3217</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82"/>
      <c r="R379" s="1011"/>
    </row>
    <row r="380" spans="1:18" ht="30" customHeight="1">
      <c r="A380" s="993">
        <f>A378+1</f>
        <v>187</v>
      </c>
      <c r="B380" s="996" t="s">
        <v>3198</v>
      </c>
      <c r="C380" s="996" t="s">
        <v>76</v>
      </c>
      <c r="D380" s="995"/>
      <c r="E380" s="996">
        <v>1.5</v>
      </c>
      <c r="F380" s="996">
        <v>1.5</v>
      </c>
      <c r="G380" s="996">
        <v>1.5</v>
      </c>
      <c r="H380" s="996">
        <v>1.5</v>
      </c>
      <c r="I380" s="1000"/>
      <c r="J380" s="1001"/>
      <c r="K380" s="1010"/>
      <c r="L380" s="1010"/>
      <c r="M380" s="1010"/>
      <c r="N380" s="1010"/>
      <c r="O380" s="1010"/>
      <c r="P380" s="1010"/>
      <c r="Q380" s="1383"/>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83"/>
      <c r="R381" s="1011"/>
    </row>
    <row r="382" spans="1:18" ht="30" customHeight="1">
      <c r="A382" s="993">
        <f>A380+1</f>
        <v>188</v>
      </c>
      <c r="B382" s="996" t="s">
        <v>3236</v>
      </c>
      <c r="C382" s="996" t="s">
        <v>1269</v>
      </c>
      <c r="D382" s="995" t="s">
        <v>3218</v>
      </c>
      <c r="E382" s="996">
        <v>1.5</v>
      </c>
      <c r="F382" s="996">
        <v>1.5</v>
      </c>
      <c r="G382" s="996">
        <v>1.5</v>
      </c>
      <c r="H382" s="996">
        <v>1.5</v>
      </c>
      <c r="I382" s="1000"/>
      <c r="J382" s="1001"/>
      <c r="K382" s="1010"/>
      <c r="L382" s="1010"/>
      <c r="M382" s="1010"/>
      <c r="N382" s="1010"/>
      <c r="O382" s="1010"/>
      <c r="P382" s="1010"/>
      <c r="Q382" s="1383"/>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84"/>
      <c r="R383" s="1011"/>
    </row>
    <row r="384" spans="1:18" ht="30" customHeight="1">
      <c r="A384" s="993">
        <f>A382+1</f>
        <v>189</v>
      </c>
      <c r="B384" s="996" t="s">
        <v>3199</v>
      </c>
      <c r="C384" s="996" t="s">
        <v>76</v>
      </c>
      <c r="D384" s="995"/>
      <c r="E384" s="996">
        <v>1.5</v>
      </c>
      <c r="F384" s="996">
        <v>1.5</v>
      </c>
      <c r="G384" s="996">
        <v>1.5</v>
      </c>
      <c r="H384" s="996">
        <v>1.5</v>
      </c>
      <c r="I384" s="1000"/>
      <c r="J384" s="1001"/>
      <c r="K384" s="1010"/>
      <c r="L384" s="1010"/>
      <c r="M384" s="1010"/>
      <c r="N384" s="1010"/>
      <c r="O384" s="1010"/>
      <c r="P384" s="1010"/>
      <c r="Q384" s="997"/>
      <c r="R384" s="1011"/>
    </row>
    <row r="385" spans="1:18" ht="30" customHeight="1">
      <c r="A385" s="993"/>
      <c r="B385" s="996"/>
      <c r="C385" s="996"/>
      <c r="D385" s="995"/>
      <c r="E385" s="996"/>
      <c r="F385" s="996"/>
      <c r="G385" s="996"/>
      <c r="H385" s="996"/>
      <c r="I385" s="1000"/>
      <c r="J385" s="1001">
        <v>321.58699999999999</v>
      </c>
      <c r="K385" s="1010"/>
      <c r="L385" s="1010"/>
      <c r="M385" s="1010"/>
      <c r="N385" s="1010"/>
      <c r="O385" s="1010"/>
      <c r="P385" s="1010"/>
      <c r="Q385" s="997"/>
      <c r="R385" s="989"/>
    </row>
    <row r="386" spans="1:18" ht="30" customHeight="1">
      <c r="A386" s="993">
        <f>A384+1</f>
        <v>190</v>
      </c>
      <c r="B386" s="996" t="s">
        <v>3200</v>
      </c>
      <c r="C386" s="996" t="s">
        <v>76</v>
      </c>
      <c r="D386" s="995"/>
      <c r="E386" s="996">
        <v>1.5</v>
      </c>
      <c r="F386" s="996">
        <v>1.5</v>
      </c>
      <c r="G386" s="996">
        <v>1.5</v>
      </c>
      <c r="H386" s="996">
        <v>1.5</v>
      </c>
      <c r="I386" s="1000"/>
      <c r="J386" s="1001"/>
      <c r="K386" s="1010"/>
      <c r="L386" s="1010"/>
      <c r="M386" s="1010"/>
      <c r="N386" s="1010"/>
      <c r="O386" s="1010"/>
      <c r="P386" s="1010"/>
      <c r="Q386" s="997"/>
      <c r="R386" s="989"/>
    </row>
    <row r="387" spans="1:18" ht="30" customHeight="1">
      <c r="A387" s="993"/>
      <c r="B387" s="996"/>
      <c r="C387" s="996"/>
      <c r="D387" s="995"/>
      <c r="E387" s="996"/>
      <c r="F387" s="996"/>
      <c r="G387" s="996"/>
      <c r="H387" s="996"/>
      <c r="I387" s="1000"/>
      <c r="J387" s="1001">
        <v>363.88200000000001</v>
      </c>
      <c r="K387" s="1010"/>
      <c r="L387" s="1010"/>
      <c r="M387" s="1010"/>
      <c r="N387" s="1010"/>
      <c r="O387" s="1010"/>
      <c r="P387" s="1010"/>
      <c r="Q387" s="997"/>
      <c r="R387" s="989"/>
    </row>
    <row r="388" spans="1:18" ht="30" customHeight="1">
      <c r="A388" s="993">
        <f>A386+1</f>
        <v>191</v>
      </c>
      <c r="B388" s="996" t="s">
        <v>3237</v>
      </c>
      <c r="C388" s="996" t="s">
        <v>3201</v>
      </c>
      <c r="D388" s="995" t="s">
        <v>3219</v>
      </c>
      <c r="E388" s="996"/>
      <c r="F388" s="996"/>
      <c r="G388" s="996"/>
      <c r="H388" s="996"/>
      <c r="I388" s="1000"/>
      <c r="J388" s="1001"/>
      <c r="K388" s="1010"/>
      <c r="L388" s="1010"/>
      <c r="M388" s="1010"/>
      <c r="N388" s="1010"/>
      <c r="O388" s="1010"/>
      <c r="P388" s="1010"/>
      <c r="Q388" s="997"/>
      <c r="R388" s="989"/>
    </row>
    <row r="389" spans="1:18" ht="30" customHeight="1">
      <c r="A389" s="993"/>
      <c r="B389" s="996"/>
      <c r="C389" s="996"/>
      <c r="D389" s="995"/>
      <c r="E389" s="996"/>
      <c r="F389" s="996"/>
      <c r="G389" s="996"/>
      <c r="H389" s="996"/>
      <c r="I389" s="1000"/>
      <c r="J389" s="1001">
        <v>369.226</v>
      </c>
      <c r="K389" s="1010"/>
      <c r="L389" s="1010"/>
      <c r="M389" s="1010"/>
      <c r="N389" s="1010"/>
      <c r="O389" s="1010"/>
      <c r="P389" s="1010"/>
      <c r="Q389" s="997"/>
      <c r="R389" s="989"/>
    </row>
    <row r="390" spans="1:18" ht="30" customHeight="1">
      <c r="A390" s="993">
        <f>A388+1</f>
        <v>192</v>
      </c>
      <c r="B390" s="996" t="s">
        <v>3202</v>
      </c>
      <c r="C390" s="996" t="s">
        <v>62</v>
      </c>
      <c r="D390" s="995"/>
      <c r="E390" s="996"/>
      <c r="F390" s="996"/>
      <c r="G390" s="996"/>
      <c r="H390" s="996"/>
      <c r="I390" s="1000"/>
      <c r="J390" s="1001"/>
      <c r="K390" s="1010"/>
      <c r="L390" s="1010"/>
      <c r="M390" s="1010"/>
      <c r="N390" s="1010"/>
      <c r="O390" s="1010"/>
      <c r="P390" s="1010"/>
      <c r="Q390" s="997"/>
      <c r="R390" s="989"/>
    </row>
    <row r="391" spans="1:18" ht="30" customHeight="1">
      <c r="A391" s="993"/>
      <c r="B391" s="996"/>
      <c r="C391" s="996"/>
      <c r="D391" s="995"/>
      <c r="E391" s="996"/>
      <c r="F391" s="996"/>
      <c r="G391" s="996"/>
      <c r="H391" s="996"/>
      <c r="I391" s="1000"/>
      <c r="J391" s="1001">
        <v>380.673</v>
      </c>
      <c r="K391" s="1010"/>
      <c r="L391" s="1010"/>
      <c r="M391" s="1010"/>
      <c r="N391" s="1010"/>
      <c r="O391" s="1010"/>
      <c r="P391" s="1010"/>
      <c r="Q391" s="997"/>
      <c r="R391" s="989"/>
    </row>
    <row r="392" spans="1:18" ht="30" customHeight="1">
      <c r="A392" s="993">
        <f>A390+1</f>
        <v>193</v>
      </c>
      <c r="B392" s="996" t="s">
        <v>3203</v>
      </c>
      <c r="C392" s="996" t="s">
        <v>76</v>
      </c>
      <c r="D392" s="995"/>
      <c r="E392" s="996"/>
      <c r="F392" s="996"/>
      <c r="G392" s="996"/>
      <c r="H392" s="996"/>
      <c r="I392" s="1000"/>
      <c r="J392" s="1001"/>
      <c r="K392" s="1010"/>
      <c r="L392" s="1010"/>
      <c r="M392" s="1010"/>
      <c r="N392" s="1010"/>
      <c r="O392" s="1010"/>
      <c r="P392" s="1010"/>
      <c r="Q392" s="997"/>
      <c r="R392" s="989"/>
    </row>
    <row r="393" spans="1:18" ht="30" customHeight="1">
      <c r="A393" s="993"/>
      <c r="B393" s="996"/>
      <c r="C393" s="996"/>
      <c r="D393" s="995"/>
      <c r="E393" s="996"/>
      <c r="F393" s="996"/>
      <c r="G393" s="996"/>
      <c r="H393" s="996"/>
      <c r="I393" s="1000"/>
      <c r="J393" s="1001">
        <v>385.66699999999997</v>
      </c>
      <c r="K393" s="1010"/>
      <c r="L393" s="1010"/>
      <c r="M393" s="1010"/>
      <c r="N393" s="1010"/>
      <c r="O393" s="1010"/>
      <c r="P393" s="1010"/>
      <c r="Q393" s="1382"/>
      <c r="R393" s="989"/>
    </row>
    <row r="394" spans="1:18" ht="30" customHeight="1">
      <c r="A394" s="993">
        <f>A392+1</f>
        <v>194</v>
      </c>
      <c r="B394" s="996" t="s">
        <v>3204</v>
      </c>
      <c r="C394" s="996" t="s">
        <v>53</v>
      </c>
      <c r="D394" s="995"/>
      <c r="E394" s="996"/>
      <c r="F394" s="996"/>
      <c r="G394" s="996"/>
      <c r="H394" s="996"/>
      <c r="I394" s="1000"/>
      <c r="J394" s="1001"/>
      <c r="K394" s="1010"/>
      <c r="L394" s="1010" t="s">
        <v>2970</v>
      </c>
      <c r="M394" s="1010"/>
      <c r="N394" s="1010"/>
      <c r="O394" s="1010"/>
      <c r="P394" s="1010"/>
      <c r="Q394" s="1383"/>
      <c r="R394" s="989"/>
    </row>
    <row r="395" spans="1:18" ht="30" customHeight="1">
      <c r="A395" s="993"/>
      <c r="B395" s="996"/>
      <c r="C395" s="996"/>
      <c r="D395" s="995"/>
      <c r="E395" s="996"/>
      <c r="F395" s="996"/>
      <c r="G395" s="996"/>
      <c r="H395" s="996"/>
      <c r="I395" s="1000"/>
      <c r="J395" s="1001">
        <v>380.89600000000002</v>
      </c>
      <c r="K395" s="1010"/>
      <c r="L395" s="1010"/>
      <c r="M395" s="1010"/>
      <c r="N395" s="1010"/>
      <c r="O395" s="1010"/>
      <c r="P395" s="1010"/>
      <c r="Q395" s="1383"/>
      <c r="R395" s="989"/>
    </row>
    <row r="396" spans="1:18" ht="30" customHeight="1">
      <c r="A396" s="993">
        <f>A394+1</f>
        <v>195</v>
      </c>
      <c r="B396" s="996" t="s">
        <v>3205</v>
      </c>
      <c r="C396" s="996" t="s">
        <v>76</v>
      </c>
      <c r="D396" s="995"/>
      <c r="E396" s="996"/>
      <c r="F396" s="996"/>
      <c r="G396" s="996"/>
      <c r="H396" s="996"/>
      <c r="I396" s="1000"/>
      <c r="J396" s="1001"/>
      <c r="K396" s="1010"/>
      <c r="L396" s="1010" t="s">
        <v>2970</v>
      </c>
      <c r="M396" s="1010"/>
      <c r="N396" s="1010"/>
      <c r="O396" s="1010"/>
      <c r="P396" s="1010"/>
      <c r="Q396" s="1383"/>
      <c r="R396" s="989"/>
    </row>
    <row r="397" spans="1:18" ht="30" customHeight="1">
      <c r="A397" s="993"/>
      <c r="B397" s="996"/>
      <c r="C397" s="996"/>
      <c r="D397" s="995"/>
      <c r="E397" s="996"/>
      <c r="F397" s="996"/>
      <c r="G397" s="996"/>
      <c r="H397" s="996"/>
      <c r="I397" s="1000"/>
      <c r="J397" s="1001">
        <v>391.34899999999999</v>
      </c>
      <c r="K397" s="1010"/>
      <c r="L397" s="1010"/>
      <c r="M397" s="1010"/>
      <c r="N397" s="1010"/>
      <c r="O397" s="1010"/>
      <c r="P397" s="1010"/>
      <c r="Q397" s="1384"/>
      <c r="R397" s="989"/>
    </row>
    <row r="398" spans="1:18" ht="30" customHeight="1">
      <c r="A398" s="993">
        <f>A396+1</f>
        <v>196</v>
      </c>
      <c r="B398" s="996" t="s">
        <v>3065</v>
      </c>
      <c r="C398" s="996" t="s">
        <v>1269</v>
      </c>
      <c r="D398" s="995" t="s">
        <v>3220</v>
      </c>
      <c r="E398" s="996"/>
      <c r="F398" s="996"/>
      <c r="G398" s="996"/>
      <c r="H398" s="996"/>
      <c r="I398" s="1000"/>
      <c r="J398" s="1001"/>
      <c r="K398" s="1010"/>
      <c r="L398" s="1010"/>
      <c r="M398" s="1010"/>
      <c r="N398" s="1010"/>
      <c r="O398" s="1010"/>
      <c r="P398" s="1010"/>
      <c r="Q398" s="997"/>
      <c r="R398" s="989"/>
    </row>
    <row r="399" spans="1:18" ht="30" customHeight="1">
      <c r="A399" s="993"/>
      <c r="B399" s="996"/>
      <c r="C399" s="996"/>
      <c r="D399" s="995"/>
      <c r="E399" s="996"/>
      <c r="F399" s="996"/>
      <c r="G399" s="996"/>
      <c r="H399" s="996"/>
      <c r="I399" s="1000"/>
      <c r="J399" s="1001">
        <v>330.49299999999999</v>
      </c>
      <c r="K399" s="1010"/>
      <c r="L399" s="1010"/>
      <c r="M399" s="1010"/>
      <c r="N399" s="1010"/>
      <c r="O399" s="1010"/>
      <c r="P399" s="1010"/>
      <c r="Q399" s="1382"/>
      <c r="R399" s="989"/>
    </row>
    <row r="400" spans="1:18" ht="30" customHeight="1">
      <c r="A400" s="993">
        <f>A398+1</f>
        <v>197</v>
      </c>
      <c r="B400" s="996" t="s">
        <v>2585</v>
      </c>
      <c r="C400" s="996" t="s">
        <v>76</v>
      </c>
      <c r="D400" s="995"/>
      <c r="E400" s="996"/>
      <c r="F400" s="996"/>
      <c r="G400" s="996"/>
      <c r="H400" s="996"/>
      <c r="I400" s="1000" t="s">
        <v>2768</v>
      </c>
      <c r="J400" s="1001"/>
      <c r="K400" s="1010"/>
      <c r="L400" s="1010" t="s">
        <v>2970</v>
      </c>
      <c r="M400" s="1010"/>
      <c r="N400" s="1010"/>
      <c r="O400" s="1010"/>
      <c r="P400" s="1010"/>
      <c r="Q400" s="1383"/>
      <c r="R400" s="989"/>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83"/>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t="s">
        <v>1009</v>
      </c>
      <c r="O402" s="1010"/>
      <c r="P402" s="1010"/>
      <c r="Q402" s="1383"/>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84"/>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82"/>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83"/>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83"/>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83"/>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83"/>
      <c r="R409" s="1012" t="s">
        <v>3278</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83"/>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83"/>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83"/>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84"/>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t="s">
        <v>1009</v>
      </c>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1002"/>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1002"/>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1002"/>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1009</v>
      </c>
      <c r="N420" s="1002" t="s">
        <v>1009</v>
      </c>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1002"/>
      <c r="O421" s="989"/>
      <c r="P421" s="989"/>
      <c r="Q421" s="989"/>
      <c r="R421" s="989"/>
    </row>
    <row r="422" spans="1:18" ht="30" customHeight="1">
      <c r="A422" s="993">
        <f>A420+1</f>
        <v>208</v>
      </c>
      <c r="B422" s="996" t="s">
        <v>2601</v>
      </c>
      <c r="C422" s="996" t="s">
        <v>62</v>
      </c>
      <c r="D422" s="995"/>
      <c r="E422" s="996"/>
      <c r="F422" s="996"/>
      <c r="G422" s="996"/>
      <c r="H422" s="996"/>
      <c r="I422" s="1000" t="s">
        <v>1767</v>
      </c>
      <c r="J422" s="1001"/>
      <c r="K422" s="1010"/>
      <c r="L422" s="1010" t="s">
        <v>2970</v>
      </c>
      <c r="M422" s="1002" t="s">
        <v>1009</v>
      </c>
      <c r="N422" s="1002" t="s">
        <v>1009</v>
      </c>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1002"/>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1002"/>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1002"/>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1002" t="s">
        <v>1009</v>
      </c>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1002"/>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1002" t="s">
        <v>1009</v>
      </c>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1002"/>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1002"/>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1002"/>
      <c r="O431" s="989"/>
      <c r="P431" s="989"/>
      <c r="Q431" s="989"/>
      <c r="R431" s="989"/>
    </row>
    <row r="432" spans="1:18" ht="30" customHeight="1">
      <c r="A432" s="993">
        <f>A430+1</f>
        <v>213</v>
      </c>
      <c r="B432" s="996" t="s">
        <v>2607</v>
      </c>
      <c r="C432" s="996" t="s">
        <v>76</v>
      </c>
      <c r="D432" s="995"/>
      <c r="E432" s="996"/>
      <c r="F432" s="996"/>
      <c r="G432" s="996"/>
      <c r="H432" s="996"/>
      <c r="I432" s="1000" t="s">
        <v>1767</v>
      </c>
      <c r="J432" s="1001"/>
      <c r="K432" s="1010"/>
      <c r="L432" s="1010" t="s">
        <v>2970</v>
      </c>
      <c r="M432" s="1002" t="s">
        <v>22</v>
      </c>
      <c r="N432" s="1002"/>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1002"/>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1009</v>
      </c>
      <c r="N434" s="1002"/>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1002"/>
      <c r="O435" s="989"/>
      <c r="P435" s="989"/>
      <c r="Q435" s="989"/>
      <c r="R435" s="989"/>
    </row>
    <row r="436" spans="1:18" ht="30" customHeight="1">
      <c r="A436" s="993">
        <f>A434+1</f>
        <v>215</v>
      </c>
      <c r="B436" s="996" t="s">
        <v>3207</v>
      </c>
      <c r="C436" s="996" t="s">
        <v>76</v>
      </c>
      <c r="D436" s="995"/>
      <c r="E436" s="996"/>
      <c r="F436" s="996"/>
      <c r="G436" s="996"/>
      <c r="H436" s="996"/>
      <c r="I436" s="1000" t="s">
        <v>1767</v>
      </c>
      <c r="J436" s="1001"/>
      <c r="K436" s="1010"/>
      <c r="L436" s="1010" t="s">
        <v>2970</v>
      </c>
      <c r="M436" s="1010" t="s">
        <v>22</v>
      </c>
      <c r="N436" s="1002"/>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1002"/>
      <c r="O437" s="989"/>
      <c r="P437" s="989"/>
      <c r="Q437" s="989"/>
      <c r="R437" s="989"/>
    </row>
    <row r="438" spans="1:18" ht="30" customHeight="1">
      <c r="A438" s="993">
        <f>A436+1</f>
        <v>216</v>
      </c>
      <c r="B438" s="996" t="s">
        <v>3208</v>
      </c>
      <c r="C438" s="996" t="s">
        <v>62</v>
      </c>
      <c r="D438" s="995"/>
      <c r="E438" s="996"/>
      <c r="F438" s="996"/>
      <c r="G438" s="996"/>
      <c r="H438" s="996"/>
      <c r="I438" s="1000"/>
      <c r="J438" s="1001"/>
      <c r="K438" s="1010"/>
      <c r="L438" s="1010"/>
      <c r="M438" s="1010"/>
      <c r="N438" s="1002"/>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1002"/>
      <c r="O439" s="989"/>
      <c r="P439" s="989"/>
      <c r="Q439" s="989"/>
      <c r="R439" s="989"/>
    </row>
    <row r="440" spans="1:18" ht="30" customHeight="1">
      <c r="A440" s="993">
        <f>A438+1</f>
        <v>217</v>
      </c>
      <c r="B440" s="996" t="s">
        <v>3238</v>
      </c>
      <c r="C440" s="996" t="s">
        <v>1277</v>
      </c>
      <c r="D440" s="995" t="s">
        <v>3221</v>
      </c>
      <c r="E440" s="996"/>
      <c r="F440" s="996"/>
      <c r="G440" s="996"/>
      <c r="H440" s="996"/>
      <c r="I440" s="1000" t="s">
        <v>1767</v>
      </c>
      <c r="J440" s="1001"/>
      <c r="K440" s="1010"/>
      <c r="L440" s="1010" t="s">
        <v>2970</v>
      </c>
      <c r="M440" s="1010" t="s">
        <v>1009</v>
      </c>
      <c r="N440" s="1002"/>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1002"/>
      <c r="O441" s="989"/>
      <c r="P441" s="989"/>
      <c r="Q441" s="989"/>
      <c r="R441" s="989"/>
    </row>
    <row r="442" spans="1:18" ht="30" customHeight="1">
      <c r="A442" s="993">
        <f>A440+1</f>
        <v>218</v>
      </c>
      <c r="B442" s="996" t="s">
        <v>3239</v>
      </c>
      <c r="C442" s="996" t="s">
        <v>1319</v>
      </c>
      <c r="D442" s="995" t="s">
        <v>3222</v>
      </c>
      <c r="E442" s="996"/>
      <c r="F442" s="996"/>
      <c r="G442" s="996"/>
      <c r="H442" s="996"/>
      <c r="I442" s="1000" t="s">
        <v>1767</v>
      </c>
      <c r="J442" s="1001"/>
      <c r="K442" s="1010"/>
      <c r="L442" s="1010" t="s">
        <v>2970</v>
      </c>
      <c r="M442" s="1010" t="s">
        <v>22</v>
      </c>
      <c r="N442" s="1002"/>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1002"/>
      <c r="O443" s="989"/>
      <c r="P443" s="989"/>
      <c r="Q443" s="989"/>
      <c r="R443" s="989"/>
    </row>
    <row r="444" spans="1:18" ht="30" customHeight="1">
      <c r="A444" s="993">
        <f>A442+1</f>
        <v>219</v>
      </c>
      <c r="B444" s="996" t="s">
        <v>3209</v>
      </c>
      <c r="C444" s="996" t="s">
        <v>76</v>
      </c>
      <c r="D444" s="995"/>
      <c r="E444" s="996"/>
      <c r="F444" s="996"/>
      <c r="G444" s="996"/>
      <c r="H444" s="996"/>
      <c r="I444" s="1000" t="s">
        <v>1767</v>
      </c>
      <c r="J444" s="1001"/>
      <c r="K444" s="1010"/>
      <c r="L444" s="1010" t="s">
        <v>2970</v>
      </c>
      <c r="M444" s="1010" t="s">
        <v>1009</v>
      </c>
      <c r="N444" s="1002"/>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1002"/>
      <c r="O445" s="989"/>
      <c r="P445" s="989"/>
      <c r="Q445" s="989"/>
      <c r="R445" s="989"/>
    </row>
    <row r="446" spans="1:18" ht="30" customHeight="1">
      <c r="A446" s="993">
        <f>A444+1</f>
        <v>220</v>
      </c>
      <c r="B446" s="996" t="s">
        <v>3210</v>
      </c>
      <c r="C446" s="996" t="s">
        <v>76</v>
      </c>
      <c r="D446" s="995"/>
      <c r="E446" s="996"/>
      <c r="F446" s="996"/>
      <c r="G446" s="996"/>
      <c r="H446" s="996"/>
      <c r="I446" s="1000" t="s">
        <v>1767</v>
      </c>
      <c r="J446" s="1001"/>
      <c r="K446" s="1010"/>
      <c r="L446" s="1010" t="s">
        <v>2970</v>
      </c>
      <c r="M446" s="1010" t="s">
        <v>1009</v>
      </c>
      <c r="N446" s="1002" t="s">
        <v>1009</v>
      </c>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1002"/>
      <c r="O447" s="989"/>
      <c r="P447" s="989"/>
      <c r="Q447" s="989"/>
      <c r="R447" s="989"/>
    </row>
    <row r="448" spans="1:18" ht="30" customHeight="1">
      <c r="A448" s="993">
        <f>A446+1</f>
        <v>221</v>
      </c>
      <c r="B448" s="996" t="s">
        <v>3211</v>
      </c>
      <c r="C448" s="996" t="s">
        <v>76</v>
      </c>
      <c r="D448" s="995"/>
      <c r="E448" s="996"/>
      <c r="F448" s="996"/>
      <c r="G448" s="996"/>
      <c r="H448" s="996"/>
      <c r="I448" s="1000" t="s">
        <v>1767</v>
      </c>
      <c r="J448" s="1001"/>
      <c r="K448" s="1010"/>
      <c r="L448" s="1010" t="s">
        <v>2970</v>
      </c>
      <c r="M448" s="1010" t="s">
        <v>1009</v>
      </c>
      <c r="N448" s="1002" t="s">
        <v>1009</v>
      </c>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3240</v>
      </c>
      <c r="C450" s="996" t="s">
        <v>1277</v>
      </c>
      <c r="D450" s="995" t="s">
        <v>3223</v>
      </c>
      <c r="E450" s="996"/>
      <c r="F450" s="996"/>
      <c r="G450" s="996"/>
      <c r="H450" s="996"/>
      <c r="I450" s="1000" t="s">
        <v>1767</v>
      </c>
      <c r="J450" s="1001"/>
      <c r="K450" s="1010"/>
      <c r="L450" s="1010" t="s">
        <v>2970</v>
      </c>
      <c r="M450" s="1010" t="s">
        <v>22</v>
      </c>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3212</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3213</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3214</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3215</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3241</v>
      </c>
      <c r="C460" s="996" t="s">
        <v>1269</v>
      </c>
      <c r="D460" s="995" t="s">
        <v>3224</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3216</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3242</v>
      </c>
      <c r="C464" s="996" t="s">
        <v>2236</v>
      </c>
      <c r="D464" s="995" t="s">
        <v>3225</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3277</v>
      </c>
    </row>
    <row r="466" spans="1:18" ht="30" customHeight="1">
      <c r="A466" s="993">
        <f>A464+1</f>
        <v>230</v>
      </c>
      <c r="B466" s="996" t="s">
        <v>3243</v>
      </c>
      <c r="C466" s="996" t="s">
        <v>2221</v>
      </c>
      <c r="D466" s="995" t="s">
        <v>3226</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3325</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3326</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3327</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3244</v>
      </c>
      <c r="C474" s="996" t="s">
        <v>2236</v>
      </c>
      <c r="D474" s="995" t="s">
        <v>3227</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3276</v>
      </c>
    </row>
    <row r="476" spans="1:18" ht="30" customHeight="1">
      <c r="A476" s="993">
        <f>A474+1</f>
        <v>235</v>
      </c>
      <c r="B476" s="996" t="s">
        <v>3245</v>
      </c>
      <c r="C476" s="996" t="s">
        <v>2221</v>
      </c>
      <c r="D476" s="995" t="s">
        <v>3228</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3246</v>
      </c>
      <c r="C478" s="996" t="s">
        <v>1981</v>
      </c>
      <c r="D478" s="995" t="s">
        <v>3229</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3275</v>
      </c>
    </row>
    <row r="480" spans="1:18" ht="30" customHeight="1">
      <c r="A480" s="993">
        <f>A478+1</f>
        <v>237</v>
      </c>
      <c r="B480" s="996" t="s">
        <v>3247</v>
      </c>
      <c r="C480" s="996" t="s">
        <v>90</v>
      </c>
      <c r="D480" s="995" t="s">
        <v>3230</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3274</v>
      </c>
    </row>
    <row r="482" spans="1:18" ht="30" customHeight="1">
      <c r="A482" s="993">
        <f>A480+1</f>
        <v>238</v>
      </c>
      <c r="B482" s="996" t="s">
        <v>3248</v>
      </c>
      <c r="C482" s="996" t="s">
        <v>1938</v>
      </c>
      <c r="D482" s="995" t="s">
        <v>3231</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3273</v>
      </c>
    </row>
    <row r="484" spans="1:18" ht="30" customHeight="1">
      <c r="A484" s="993">
        <f>A482+1</f>
        <v>239</v>
      </c>
      <c r="B484" s="996" t="s">
        <v>3249</v>
      </c>
      <c r="C484" s="996" t="s">
        <v>1938</v>
      </c>
      <c r="D484" s="995" t="s">
        <v>3232</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3250</v>
      </c>
      <c r="C486" s="996" t="s">
        <v>2236</v>
      </c>
      <c r="D486" s="995" t="s">
        <v>3233</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3272</v>
      </c>
    </row>
    <row r="488" spans="1:18" ht="30" customHeight="1">
      <c r="A488" s="993">
        <f>A486+1</f>
        <v>241</v>
      </c>
      <c r="B488" s="996" t="s">
        <v>3251</v>
      </c>
      <c r="C488" s="996" t="s">
        <v>2236</v>
      </c>
      <c r="D488" s="995" t="s">
        <v>3234</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3271</v>
      </c>
      <c r="D3" s="1088" t="s">
        <v>1405</v>
      </c>
      <c r="E3" s="1088" t="s">
        <v>997</v>
      </c>
      <c r="F3" s="1088" t="s">
        <v>997</v>
      </c>
      <c r="G3" s="1088" t="s">
        <v>997</v>
      </c>
      <c r="H3" s="1088" t="s">
        <v>997</v>
      </c>
      <c r="I3" s="1088"/>
    </row>
    <row r="4" spans="2:9">
      <c r="B4" s="1088">
        <v>1</v>
      </c>
      <c r="C4" s="1087" t="s">
        <v>3237</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3268</v>
      </c>
    </row>
    <row r="16" spans="2:9">
      <c r="B16" s="1088">
        <f t="shared" si="0"/>
        <v>13</v>
      </c>
      <c r="E16" s="1087"/>
      <c r="F16" s="1087"/>
      <c r="G16" s="1087"/>
      <c r="H16" s="1087"/>
      <c r="I16" s="1090" t="s">
        <v>3268</v>
      </c>
    </row>
    <row r="17" spans="2:9">
      <c r="B17" s="1088">
        <f t="shared" si="0"/>
        <v>14</v>
      </c>
      <c r="E17" s="1087"/>
      <c r="F17" s="1087"/>
      <c r="G17" s="1087"/>
      <c r="H17" s="1087"/>
      <c r="I17" s="1090" t="s">
        <v>3268</v>
      </c>
    </row>
    <row r="18" spans="2:9">
      <c r="B18" s="1088">
        <f t="shared" si="0"/>
        <v>15</v>
      </c>
      <c r="E18" s="1087"/>
      <c r="F18" s="1087"/>
      <c r="G18" s="1087"/>
      <c r="H18" s="1087"/>
      <c r="I18" s="1090" t="s">
        <v>3268</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6" priority="3" operator="equal">
      <formula>"WIP"</formula>
    </cfRule>
    <cfRule type="cellIs" dxfId="3565" priority="4" operator="equal">
      <formula>"C"</formula>
    </cfRule>
  </conditionalFormatting>
  <conditionalFormatting sqref="D51:D54">
    <cfRule type="cellIs" dxfId="3564" priority="1" operator="equal">
      <formula>"WIP"</formula>
    </cfRule>
    <cfRule type="cellIs" dxfId="3563"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24"/>
  <sheetViews>
    <sheetView zoomScale="90" zoomScaleNormal="90" workbookViewId="0">
      <pane ySplit="6" topLeftCell="A7" activePane="bottomLeft" state="frozen"/>
      <selection sqref="A1:H1"/>
      <selection pane="bottomLeft" sqref="A1:H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86" t="s">
        <v>37</v>
      </c>
      <c r="B1" s="1386"/>
      <c r="C1" s="1386"/>
      <c r="D1" s="1386"/>
      <c r="E1" s="1386"/>
      <c r="F1" s="1386"/>
      <c r="G1" s="1386"/>
      <c r="H1" s="1386"/>
      <c r="I1" s="647"/>
      <c r="J1" s="647"/>
      <c r="K1" s="647"/>
      <c r="M1" s="647"/>
      <c r="N1" s="647"/>
      <c r="O1" s="699" t="s">
        <v>38</v>
      </c>
      <c r="P1" s="700">
        <f>'TB-605'!E1</f>
        <v>46061</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77" t="s">
        <v>1786</v>
      </c>
      <c r="B5" s="1377" t="s">
        <v>998</v>
      </c>
      <c r="C5" s="1377" t="s">
        <v>44</v>
      </c>
      <c r="D5" s="1377" t="s">
        <v>45</v>
      </c>
      <c r="E5" s="1377" t="s">
        <v>1763</v>
      </c>
      <c r="F5" s="1377" t="s">
        <v>1441</v>
      </c>
      <c r="G5" s="1379" t="s">
        <v>28</v>
      </c>
      <c r="H5" s="1380"/>
      <c r="I5" s="1380"/>
      <c r="J5" s="1380"/>
      <c r="K5" s="1381"/>
      <c r="L5" s="1387" t="s">
        <v>2420</v>
      </c>
      <c r="M5" s="1377" t="s">
        <v>3296</v>
      </c>
      <c r="N5" s="1377" t="s">
        <v>609</v>
      </c>
      <c r="O5" s="659" t="s">
        <v>1764</v>
      </c>
      <c r="P5" s="660" t="s">
        <v>1765</v>
      </c>
      <c r="Q5" s="660" t="s">
        <v>1766</v>
      </c>
    </row>
    <row r="6" spans="1:17" s="1111" customFormat="1" ht="17.5" customHeight="1">
      <c r="A6" s="1378"/>
      <c r="B6" s="1378"/>
      <c r="C6" s="1378"/>
      <c r="D6" s="1378"/>
      <c r="E6" s="1378"/>
      <c r="F6" s="1378"/>
      <c r="G6" s="659" t="s">
        <v>1416</v>
      </c>
      <c r="H6" s="659" t="s">
        <v>2418</v>
      </c>
      <c r="I6" s="659" t="s">
        <v>2392</v>
      </c>
      <c r="J6" s="659" t="s">
        <v>2419</v>
      </c>
      <c r="K6" s="659" t="s">
        <v>2410</v>
      </c>
      <c r="L6" s="1388"/>
      <c r="M6" s="1378"/>
      <c r="N6" s="1378"/>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3312</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75">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76"/>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75">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76"/>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75">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76"/>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75">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76"/>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75">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76"/>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3143</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3145</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75">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76"/>
      <c r="Q33" s="872"/>
    </row>
    <row r="34" spans="1:17" s="1068" customFormat="1" ht="45" customHeight="1">
      <c r="A34" s="751">
        <f t="shared" si="1"/>
        <v>28</v>
      </c>
      <c r="B34" s="752" t="s">
        <v>3146</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3162</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3262</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3163</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3164</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3189</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3162</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3190</v>
      </c>
      <c r="C54" s="751" t="s">
        <v>249</v>
      </c>
      <c r="D54" s="751" t="s">
        <v>1767</v>
      </c>
      <c r="E54" s="788"/>
      <c r="F54" s="753">
        <v>45992</v>
      </c>
      <c r="G54" s="753">
        <v>45994</v>
      </c>
      <c r="H54" s="753">
        <v>45996</v>
      </c>
      <c r="I54" s="753" t="s">
        <v>3193</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3162</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3194</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3194</v>
      </c>
      <c r="P61" s="1074">
        <v>40</v>
      </c>
      <c r="Q61" s="872" t="s">
        <v>3300</v>
      </c>
    </row>
    <row r="62" spans="1:17" s="1068" customFormat="1" ht="45" customHeight="1">
      <c r="A62" s="751">
        <f t="shared" si="1"/>
        <v>56</v>
      </c>
      <c r="B62" s="752" t="s">
        <v>3195</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3252</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3194</v>
      </c>
      <c r="P64" s="751">
        <v>40</v>
      </c>
      <c r="Q64" s="872"/>
    </row>
    <row r="65" spans="1:17" s="1068" customFormat="1" ht="45" customHeight="1">
      <c r="A65" s="1078">
        <f t="shared" ref="A65:A124" si="2">A64+1</f>
        <v>59</v>
      </c>
      <c r="B65" s="1079" t="s">
        <v>3173</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3194</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3162</v>
      </c>
      <c r="P69" s="751">
        <v>12</v>
      </c>
      <c r="Q69" s="872"/>
    </row>
    <row r="70" spans="1:17" s="1068" customFormat="1" ht="45" customHeight="1">
      <c r="A70" s="751">
        <f t="shared" si="2"/>
        <v>64</v>
      </c>
      <c r="B70" s="752" t="s">
        <v>3172</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3215</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3194</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3270</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3288</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3194</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3194</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3295</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3214</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1027">
        <v>46025</v>
      </c>
      <c r="O86" s="751" t="s">
        <v>3288</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3194</v>
      </c>
      <c r="P88" s="751">
        <v>40</v>
      </c>
      <c r="Q88" s="872"/>
    </row>
    <row r="89" spans="1:17" s="1068" customFormat="1" ht="45" customHeight="1">
      <c r="A89" s="751">
        <f t="shared" si="2"/>
        <v>83</v>
      </c>
      <c r="B89" s="752" t="s">
        <v>3213</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3209</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3302</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1027">
        <v>46075</v>
      </c>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1027">
        <v>46056</v>
      </c>
      <c r="O94" s="751" t="s">
        <v>3194</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3194</v>
      </c>
      <c r="P95" s="751">
        <v>40</v>
      </c>
      <c r="Q95" s="872"/>
    </row>
    <row r="96" spans="1:17" s="1068" customFormat="1" ht="45" customHeight="1">
      <c r="A96" s="751">
        <f t="shared" si="2"/>
        <v>90</v>
      </c>
      <c r="B96" s="752" t="s">
        <v>3308</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1027">
        <v>46042</v>
      </c>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3288</v>
      </c>
      <c r="P98" s="751">
        <v>13</v>
      </c>
      <c r="Q98" s="872"/>
    </row>
    <row r="99" spans="1:17" s="1068" customFormat="1" ht="45" customHeight="1">
      <c r="A99" s="751">
        <f t="shared" si="2"/>
        <v>93</v>
      </c>
      <c r="B99" s="752" t="s">
        <v>3238</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3309</v>
      </c>
      <c r="D100" s="751" t="s">
        <v>1767</v>
      </c>
      <c r="E100" s="788"/>
      <c r="F100" s="753">
        <v>46030</v>
      </c>
      <c r="G100" s="753">
        <v>46034</v>
      </c>
      <c r="H100" s="753">
        <v>46036</v>
      </c>
      <c r="I100" s="753">
        <v>46036</v>
      </c>
      <c r="J100" s="753">
        <v>46036</v>
      </c>
      <c r="K100" s="753">
        <v>46038</v>
      </c>
      <c r="L100" s="753">
        <v>46038</v>
      </c>
      <c r="M100" s="961" t="s">
        <v>631</v>
      </c>
      <c r="N100" s="1027">
        <v>46056</v>
      </c>
      <c r="O100" s="751" t="s">
        <v>3194</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3194</v>
      </c>
      <c r="P101" s="751">
        <v>40</v>
      </c>
      <c r="Q101" s="872"/>
    </row>
    <row r="102" spans="1:17" s="1068" customFormat="1" ht="45" customHeight="1">
      <c r="A102" s="751">
        <f t="shared" si="2"/>
        <v>96</v>
      </c>
      <c r="B102" s="752" t="s">
        <v>3241</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3179</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3315</v>
      </c>
      <c r="P104" s="751">
        <v>25</v>
      </c>
      <c r="Q104" s="872"/>
    </row>
    <row r="105" spans="1:17" s="1068" customFormat="1" ht="45" customHeight="1">
      <c r="A105" s="751">
        <f t="shared" si="2"/>
        <v>99</v>
      </c>
      <c r="B105" s="752" t="s">
        <v>3212</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751">
        <f t="shared" si="2"/>
        <v>100</v>
      </c>
      <c r="B106" s="752" t="s">
        <v>2608</v>
      </c>
      <c r="C106" s="751" t="s">
        <v>1277</v>
      </c>
      <c r="D106" s="751" t="s">
        <v>1767</v>
      </c>
      <c r="E106" s="788"/>
      <c r="F106" s="753">
        <v>46039</v>
      </c>
      <c r="G106" s="753">
        <v>46055</v>
      </c>
      <c r="H106" s="753">
        <v>46056</v>
      </c>
      <c r="I106" s="753">
        <v>46056</v>
      </c>
      <c r="J106" s="753">
        <v>46056</v>
      </c>
      <c r="K106" s="753">
        <v>46058</v>
      </c>
      <c r="L106" s="753">
        <v>46058</v>
      </c>
      <c r="M106" s="961" t="s">
        <v>631</v>
      </c>
      <c r="N106" s="961"/>
      <c r="O106" s="751" t="s">
        <v>3194</v>
      </c>
      <c r="P106" s="751">
        <v>40</v>
      </c>
      <c r="Q106" s="872"/>
    </row>
    <row r="107" spans="1:17" s="1068" customFormat="1" ht="45" customHeight="1">
      <c r="A107" s="1038">
        <f t="shared" si="2"/>
        <v>101</v>
      </c>
      <c r="B107" s="1039" t="s">
        <v>3180</v>
      </c>
      <c r="C107" s="1038" t="s">
        <v>2221</v>
      </c>
      <c r="D107" s="1038" t="s">
        <v>2768</v>
      </c>
      <c r="E107" s="1040"/>
      <c r="F107" s="1041">
        <v>46040</v>
      </c>
      <c r="G107" s="1041"/>
      <c r="H107" s="1041"/>
      <c r="I107" s="1041"/>
      <c r="J107" s="1041"/>
      <c r="K107" s="1041"/>
      <c r="L107" s="1041"/>
      <c r="M107" s="817" t="s">
        <v>22</v>
      </c>
      <c r="N107" s="817"/>
      <c r="O107" s="1038" t="s">
        <v>2880</v>
      </c>
      <c r="P107" s="1038">
        <v>20</v>
      </c>
      <c r="Q107" s="800" t="s">
        <v>3366</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3369</v>
      </c>
    </row>
    <row r="109" spans="1:17" s="1068" customFormat="1" ht="45" customHeight="1">
      <c r="A109" s="1141">
        <f t="shared" si="2"/>
        <v>103</v>
      </c>
      <c r="B109" s="1142" t="s">
        <v>495</v>
      </c>
      <c r="C109" s="1141" t="s">
        <v>53</v>
      </c>
      <c r="D109" s="1141" t="s">
        <v>1767</v>
      </c>
      <c r="E109" s="1143"/>
      <c r="F109" s="1144">
        <v>46040</v>
      </c>
      <c r="G109" s="1144">
        <v>46042</v>
      </c>
      <c r="H109" s="1144">
        <v>46042</v>
      </c>
      <c r="I109" s="1144">
        <v>46042</v>
      </c>
      <c r="J109" s="1144">
        <v>46042</v>
      </c>
      <c r="K109" s="1144">
        <v>46043</v>
      </c>
      <c r="L109" s="1144">
        <v>46043</v>
      </c>
      <c r="M109" s="1145" t="s">
        <v>631</v>
      </c>
      <c r="N109" s="1146">
        <v>46044</v>
      </c>
      <c r="O109" s="1141" t="s">
        <v>2863</v>
      </c>
      <c r="P109" s="1141">
        <v>16</v>
      </c>
      <c r="Q109" s="1147"/>
    </row>
    <row r="110" spans="1:17" s="1068" customFormat="1" ht="45" customHeight="1">
      <c r="A110" s="751">
        <f t="shared" si="2"/>
        <v>104</v>
      </c>
      <c r="B110" s="752" t="s">
        <v>2600</v>
      </c>
      <c r="C110" s="751" t="s">
        <v>76</v>
      </c>
      <c r="D110" s="751" t="s">
        <v>1767</v>
      </c>
      <c r="E110" s="788"/>
      <c r="F110" s="753">
        <v>46040</v>
      </c>
      <c r="G110" s="753">
        <v>46044</v>
      </c>
      <c r="H110" s="753">
        <v>46052</v>
      </c>
      <c r="I110" s="753">
        <v>46052</v>
      </c>
      <c r="J110" s="753">
        <v>46053</v>
      </c>
      <c r="K110" s="753">
        <v>46053</v>
      </c>
      <c r="L110" s="753">
        <v>46053</v>
      </c>
      <c r="M110" s="961" t="s">
        <v>631</v>
      </c>
      <c r="N110" s="1027">
        <v>46054</v>
      </c>
      <c r="O110" s="751" t="s">
        <v>3288</v>
      </c>
      <c r="P110" s="751">
        <v>13</v>
      </c>
      <c r="Q110" s="872"/>
    </row>
    <row r="111" spans="1:17" s="1068" customFormat="1" ht="45" customHeight="1">
      <c r="A111" s="751">
        <f t="shared" si="2"/>
        <v>105</v>
      </c>
      <c r="B111" s="752" t="s">
        <v>394</v>
      </c>
      <c r="C111" s="751" t="s">
        <v>76</v>
      </c>
      <c r="D111" s="751" t="s">
        <v>897</v>
      </c>
      <c r="E111" s="788"/>
      <c r="F111" s="753">
        <v>46040</v>
      </c>
      <c r="G111" s="753">
        <v>46044</v>
      </c>
      <c r="H111" s="753">
        <v>46044</v>
      </c>
      <c r="I111" s="753">
        <v>46044</v>
      </c>
      <c r="J111" s="753">
        <v>46044</v>
      </c>
      <c r="K111" s="753">
        <v>46049</v>
      </c>
      <c r="L111" s="753">
        <v>46049</v>
      </c>
      <c r="M111" s="961" t="s">
        <v>631</v>
      </c>
      <c r="N111" s="961"/>
      <c r="O111" s="751" t="s">
        <v>3315</v>
      </c>
      <c r="P111" s="751">
        <v>25</v>
      </c>
      <c r="Q111" s="872"/>
    </row>
    <row r="112" spans="1:17" s="1068" customFormat="1" ht="45" customHeight="1">
      <c r="A112" s="751">
        <f t="shared" si="2"/>
        <v>106</v>
      </c>
      <c r="B112" s="752" t="s">
        <v>3063</v>
      </c>
      <c r="C112" s="751" t="s">
        <v>1269</v>
      </c>
      <c r="D112" s="751" t="s">
        <v>1767</v>
      </c>
      <c r="E112" s="788"/>
      <c r="F112" s="753">
        <v>46042</v>
      </c>
      <c r="G112" s="753">
        <v>46057</v>
      </c>
      <c r="H112" s="753">
        <v>46058</v>
      </c>
      <c r="I112" s="753">
        <v>46058</v>
      </c>
      <c r="J112" s="753">
        <v>46058</v>
      </c>
      <c r="K112" s="753">
        <v>46059</v>
      </c>
      <c r="L112" s="753">
        <v>46059</v>
      </c>
      <c r="M112" s="961" t="s">
        <v>631</v>
      </c>
      <c r="N112" s="961"/>
      <c r="O112" s="751" t="s">
        <v>3194</v>
      </c>
      <c r="P112" s="751">
        <v>40</v>
      </c>
      <c r="Q112" s="872"/>
    </row>
    <row r="113" spans="1:17" s="1068" customFormat="1" ht="45" customHeight="1">
      <c r="A113" s="751">
        <f t="shared" si="2"/>
        <v>107</v>
      </c>
      <c r="B113" s="752" t="s">
        <v>3210</v>
      </c>
      <c r="C113" s="751" t="s">
        <v>76</v>
      </c>
      <c r="D113" s="751" t="s">
        <v>1767</v>
      </c>
      <c r="E113" s="788"/>
      <c r="F113" s="753">
        <v>46042</v>
      </c>
      <c r="G113" s="753">
        <v>46051</v>
      </c>
      <c r="H113" s="753">
        <v>46051</v>
      </c>
      <c r="I113" s="753">
        <v>46051</v>
      </c>
      <c r="J113" s="753">
        <v>46052</v>
      </c>
      <c r="K113" s="753">
        <v>46052</v>
      </c>
      <c r="L113" s="753">
        <v>46052</v>
      </c>
      <c r="M113" s="961" t="s">
        <v>631</v>
      </c>
      <c r="N113" s="1027">
        <v>46052</v>
      </c>
      <c r="O113" s="751" t="s">
        <v>2899</v>
      </c>
      <c r="P113" s="751">
        <v>25</v>
      </c>
      <c r="Q113" s="872"/>
    </row>
    <row r="114" spans="1:17" s="1068" customFormat="1" ht="45" customHeight="1">
      <c r="A114" s="751">
        <f t="shared" si="2"/>
        <v>108</v>
      </c>
      <c r="B114" s="752" t="s">
        <v>2474</v>
      </c>
      <c r="C114" s="751" t="s">
        <v>53</v>
      </c>
      <c r="D114" s="751" t="s">
        <v>1767</v>
      </c>
      <c r="E114" s="788"/>
      <c r="F114" s="753">
        <v>46043</v>
      </c>
      <c r="G114" s="753">
        <v>46052</v>
      </c>
      <c r="H114" s="753">
        <v>46052</v>
      </c>
      <c r="I114" s="753">
        <v>46052</v>
      </c>
      <c r="J114" s="753">
        <v>46053</v>
      </c>
      <c r="K114" s="753">
        <v>46053</v>
      </c>
      <c r="L114" s="753">
        <v>46053</v>
      </c>
      <c r="M114" s="961" t="s">
        <v>631</v>
      </c>
      <c r="N114" s="1027">
        <v>46055</v>
      </c>
      <c r="O114" s="751" t="s">
        <v>2873</v>
      </c>
      <c r="P114" s="751">
        <v>20</v>
      </c>
      <c r="Q114" s="872"/>
    </row>
    <row r="115" spans="1:17" s="1068" customFormat="1" ht="45" customHeight="1">
      <c r="A115" s="1038">
        <f t="shared" si="2"/>
        <v>109</v>
      </c>
      <c r="B115" s="1039" t="s">
        <v>2547</v>
      </c>
      <c r="C115" s="1038" t="s">
        <v>62</v>
      </c>
      <c r="D115" s="1038" t="s">
        <v>1767</v>
      </c>
      <c r="E115" s="1040"/>
      <c r="F115" s="1041">
        <v>46044</v>
      </c>
      <c r="G115" s="1041">
        <v>46059</v>
      </c>
      <c r="H115" s="1041">
        <v>46060</v>
      </c>
      <c r="I115" s="1041">
        <v>46060</v>
      </c>
      <c r="J115" s="1041"/>
      <c r="K115" s="1041"/>
      <c r="L115" s="1041"/>
      <c r="M115" s="817" t="s">
        <v>22</v>
      </c>
      <c r="N115" s="817"/>
      <c r="O115" s="1038" t="s">
        <v>3194</v>
      </c>
      <c r="P115" s="1038">
        <v>40</v>
      </c>
      <c r="Q115" s="800" t="s">
        <v>3361</v>
      </c>
    </row>
    <row r="116" spans="1:17" s="1068" customFormat="1" ht="45" customHeight="1">
      <c r="A116" s="751">
        <f t="shared" si="2"/>
        <v>110</v>
      </c>
      <c r="B116" s="752" t="s">
        <v>3211</v>
      </c>
      <c r="C116" s="751" t="s">
        <v>76</v>
      </c>
      <c r="D116" s="751" t="s">
        <v>1767</v>
      </c>
      <c r="E116" s="788"/>
      <c r="F116" s="753">
        <v>46045</v>
      </c>
      <c r="G116" s="753">
        <v>46052</v>
      </c>
      <c r="H116" s="753">
        <v>46053</v>
      </c>
      <c r="I116" s="753">
        <v>46053</v>
      </c>
      <c r="J116" s="753">
        <v>46053</v>
      </c>
      <c r="K116" s="753">
        <v>46053</v>
      </c>
      <c r="L116" s="753">
        <v>46053</v>
      </c>
      <c r="M116" s="961" t="s">
        <v>631</v>
      </c>
      <c r="N116" s="1027">
        <v>46058</v>
      </c>
      <c r="O116" s="751" t="s">
        <v>2899</v>
      </c>
      <c r="P116" s="751">
        <v>25</v>
      </c>
      <c r="Q116" s="872"/>
    </row>
    <row r="117" spans="1:17" s="1068" customFormat="1" ht="45" customHeight="1">
      <c r="A117" s="751">
        <f>A116+1</f>
        <v>111</v>
      </c>
      <c r="B117" s="752" t="s">
        <v>2413</v>
      </c>
      <c r="C117" s="751" t="s">
        <v>1999</v>
      </c>
      <c r="D117" s="751" t="s">
        <v>1767</v>
      </c>
      <c r="E117" s="788"/>
      <c r="F117" s="753">
        <v>46051</v>
      </c>
      <c r="G117" s="753">
        <v>46059</v>
      </c>
      <c r="H117" s="753">
        <v>46059</v>
      </c>
      <c r="I117" s="753">
        <v>46059</v>
      </c>
      <c r="J117" s="753">
        <v>46060</v>
      </c>
      <c r="K117" s="753">
        <v>46061</v>
      </c>
      <c r="L117" s="753">
        <v>46061</v>
      </c>
      <c r="M117" s="961" t="s">
        <v>631</v>
      </c>
      <c r="N117" s="1027">
        <v>46060</v>
      </c>
      <c r="O117" s="751" t="s">
        <v>3315</v>
      </c>
      <c r="P117" s="751">
        <v>20</v>
      </c>
      <c r="Q117" s="872"/>
    </row>
    <row r="118" spans="1:17" s="1068" customFormat="1" ht="45" customHeight="1">
      <c r="A118" s="655">
        <f t="shared" si="2"/>
        <v>112</v>
      </c>
      <c r="B118" s="656" t="s">
        <v>3239</v>
      </c>
      <c r="C118" s="1038" t="s">
        <v>1319</v>
      </c>
      <c r="D118" s="655" t="s">
        <v>1767</v>
      </c>
      <c r="E118" s="789"/>
      <c r="F118" s="657">
        <v>46053</v>
      </c>
      <c r="G118" s="657">
        <v>46059</v>
      </c>
      <c r="H118" s="657">
        <v>46060</v>
      </c>
      <c r="I118" s="657">
        <v>46060</v>
      </c>
      <c r="J118" s="657"/>
      <c r="K118" s="657"/>
      <c r="L118" s="657"/>
      <c r="M118" s="817" t="s">
        <v>22</v>
      </c>
      <c r="N118" s="817"/>
      <c r="O118" s="655" t="s">
        <v>2899</v>
      </c>
      <c r="P118" s="655">
        <v>25</v>
      </c>
      <c r="Q118" s="800" t="s">
        <v>3362</v>
      </c>
    </row>
    <row r="119" spans="1:17" s="1068" customFormat="1" ht="45" customHeight="1">
      <c r="A119" s="751">
        <f t="shared" si="2"/>
        <v>113</v>
      </c>
      <c r="B119" s="752" t="s">
        <v>2601</v>
      </c>
      <c r="C119" s="751" t="s">
        <v>62</v>
      </c>
      <c r="D119" s="751" t="s">
        <v>1767</v>
      </c>
      <c r="E119" s="788"/>
      <c r="F119" s="753">
        <v>46056</v>
      </c>
      <c r="G119" s="753">
        <v>46059</v>
      </c>
      <c r="H119" s="753">
        <v>46059</v>
      </c>
      <c r="I119" s="753">
        <v>46059</v>
      </c>
      <c r="J119" s="753">
        <v>46059</v>
      </c>
      <c r="K119" s="753">
        <v>46060</v>
      </c>
      <c r="L119" s="753">
        <v>46060</v>
      </c>
      <c r="M119" s="961" t="s">
        <v>631</v>
      </c>
      <c r="N119" s="1027">
        <v>46060</v>
      </c>
      <c r="O119" s="751" t="s">
        <v>3288</v>
      </c>
      <c r="P119" s="751">
        <v>13</v>
      </c>
      <c r="Q119" s="872"/>
    </row>
    <row r="120" spans="1:17" s="1068" customFormat="1" ht="45" customHeight="1">
      <c r="A120" s="655">
        <f t="shared" si="2"/>
        <v>114</v>
      </c>
      <c r="B120" s="656" t="s">
        <v>2607</v>
      </c>
      <c r="C120" s="1038" t="s">
        <v>76</v>
      </c>
      <c r="D120" s="655" t="s">
        <v>1767</v>
      </c>
      <c r="E120" s="789"/>
      <c r="F120" s="657">
        <v>46057</v>
      </c>
      <c r="G120" s="657">
        <v>45327</v>
      </c>
      <c r="H120" s="657"/>
      <c r="I120" s="657"/>
      <c r="J120" s="657"/>
      <c r="K120" s="657"/>
      <c r="L120" s="657"/>
      <c r="M120" s="817" t="s">
        <v>22</v>
      </c>
      <c r="N120" s="817"/>
      <c r="O120" s="655" t="s">
        <v>3194</v>
      </c>
      <c r="P120" s="655">
        <v>40</v>
      </c>
      <c r="Q120" s="800" t="s">
        <v>3365</v>
      </c>
    </row>
    <row r="121" spans="1:17" s="1068" customFormat="1" ht="45" customHeight="1">
      <c r="A121" s="655">
        <f t="shared" si="2"/>
        <v>115</v>
      </c>
      <c r="B121" s="656" t="s">
        <v>3240</v>
      </c>
      <c r="C121" s="1038" t="s">
        <v>1277</v>
      </c>
      <c r="D121" s="655" t="s">
        <v>1767</v>
      </c>
      <c r="E121" s="789"/>
      <c r="F121" s="657">
        <v>46058</v>
      </c>
      <c r="G121" s="657"/>
      <c r="H121" s="657"/>
      <c r="I121" s="657"/>
      <c r="J121" s="657"/>
      <c r="K121" s="657"/>
      <c r="L121" s="657"/>
      <c r="M121" s="817" t="s">
        <v>22</v>
      </c>
      <c r="N121" s="817"/>
      <c r="O121" s="655" t="s">
        <v>2899</v>
      </c>
      <c r="P121" s="655">
        <v>25</v>
      </c>
      <c r="Q121" s="800" t="s">
        <v>3363</v>
      </c>
    </row>
    <row r="122" spans="1:17" s="1068" customFormat="1" ht="45" customHeight="1">
      <c r="A122" s="655">
        <f t="shared" si="2"/>
        <v>116</v>
      </c>
      <c r="B122" s="656" t="s">
        <v>529</v>
      </c>
      <c r="C122" s="1038" t="s">
        <v>76</v>
      </c>
      <c r="D122" s="655" t="s">
        <v>3359</v>
      </c>
      <c r="E122" s="789"/>
      <c r="F122" s="657">
        <v>46058</v>
      </c>
      <c r="G122" s="657"/>
      <c r="H122" s="657"/>
      <c r="I122" s="657"/>
      <c r="J122" s="657"/>
      <c r="K122" s="657"/>
      <c r="L122" s="657"/>
      <c r="M122" s="817" t="s">
        <v>22</v>
      </c>
      <c r="N122" s="817"/>
      <c r="O122" s="655" t="s">
        <v>2863</v>
      </c>
      <c r="P122" s="655">
        <v>16</v>
      </c>
      <c r="Q122" s="800" t="s">
        <v>3368</v>
      </c>
    </row>
    <row r="123" spans="1:17" s="1068" customFormat="1" ht="45" customHeight="1">
      <c r="A123" s="655">
        <f t="shared" si="2"/>
        <v>117</v>
      </c>
      <c r="B123" s="656" t="s">
        <v>3207</v>
      </c>
      <c r="C123" s="1038" t="s">
        <v>76</v>
      </c>
      <c r="D123" s="655" t="s">
        <v>1767</v>
      </c>
      <c r="E123" s="789"/>
      <c r="F123" s="657">
        <v>46059</v>
      </c>
      <c r="G123" s="657"/>
      <c r="H123" s="657"/>
      <c r="I123" s="657"/>
      <c r="J123" s="657"/>
      <c r="K123" s="657"/>
      <c r="L123" s="657"/>
      <c r="M123" s="817" t="s">
        <v>22</v>
      </c>
      <c r="N123" s="817"/>
      <c r="O123" s="655" t="s">
        <v>3194</v>
      </c>
      <c r="P123" s="655">
        <v>40</v>
      </c>
      <c r="Q123" s="800" t="s">
        <v>3364</v>
      </c>
    </row>
    <row r="124" spans="1:17" s="1068" customFormat="1" ht="45" customHeight="1">
      <c r="A124" s="655">
        <f t="shared" si="2"/>
        <v>118</v>
      </c>
      <c r="B124" s="656" t="s">
        <v>3039</v>
      </c>
      <c r="C124" s="1038" t="s">
        <v>1277</v>
      </c>
      <c r="D124" s="655" t="s">
        <v>1767</v>
      </c>
      <c r="E124" s="789"/>
      <c r="F124" s="657">
        <v>46059</v>
      </c>
      <c r="G124" s="657"/>
      <c r="H124" s="657"/>
      <c r="I124" s="657"/>
      <c r="J124" s="657"/>
      <c r="K124" s="657"/>
      <c r="L124" s="657"/>
      <c r="M124" s="817" t="s">
        <v>22</v>
      </c>
      <c r="N124" s="817"/>
      <c r="O124" s="655" t="s">
        <v>2873</v>
      </c>
      <c r="P124" s="655">
        <v>20</v>
      </c>
      <c r="Q124" s="800" t="s">
        <v>3367</v>
      </c>
    </row>
  </sheetData>
  <autoFilter ref="A6:Q124" xr:uid="{25B1D0EB-708F-4A06-9C00-687ACFD68158}"/>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2"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13"/>
  <sheetViews>
    <sheetView zoomScale="90" zoomScaleNormal="90" workbookViewId="0">
      <pane ySplit="6" topLeftCell="A7" activePane="bottomLeft" state="frozen"/>
      <selection activeCell="C2" sqref="C2:E2"/>
      <selection pane="bottomLeft" sqref="A1:H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86" t="s">
        <v>37</v>
      </c>
      <c r="B1" s="1386"/>
      <c r="C1" s="1386"/>
      <c r="D1" s="1386"/>
      <c r="E1" s="1386"/>
      <c r="F1" s="1386"/>
      <c r="G1" s="1386"/>
      <c r="H1" s="1386"/>
      <c r="I1" s="699" t="s">
        <v>38</v>
      </c>
      <c r="J1" s="700">
        <f>'TB-605'!E1</f>
        <v>46061</v>
      </c>
    </row>
    <row r="2" spans="1:11" ht="12.5">
      <c r="A2" s="651" t="s">
        <v>2857</v>
      </c>
      <c r="B2" s="652"/>
      <c r="C2" s="653"/>
      <c r="D2" s="653"/>
      <c r="E2" s="653"/>
      <c r="F2" s="653"/>
      <c r="H2" s="653"/>
    </row>
    <row r="3" spans="1:11" ht="12.5">
      <c r="A3" s="651" t="s">
        <v>3255</v>
      </c>
      <c r="B3" s="651"/>
      <c r="C3" s="654"/>
      <c r="D3" s="654"/>
      <c r="E3" s="654"/>
      <c r="F3" s="654"/>
      <c r="H3" s="654"/>
    </row>
    <row r="5" spans="1:11" s="661" customFormat="1" ht="17.5" customHeight="1">
      <c r="A5" s="1377" t="s">
        <v>1786</v>
      </c>
      <c r="B5" s="1377" t="s">
        <v>998</v>
      </c>
      <c r="C5" s="1377" t="s">
        <v>44</v>
      </c>
      <c r="D5" s="1387" t="s">
        <v>3254</v>
      </c>
      <c r="E5" s="1377" t="s">
        <v>1763</v>
      </c>
      <c r="F5" s="1387" t="s">
        <v>3293</v>
      </c>
      <c r="G5" s="1387" t="s">
        <v>3256</v>
      </c>
      <c r="H5" s="1377" t="s">
        <v>627</v>
      </c>
      <c r="I5" s="1377" t="s">
        <v>1764</v>
      </c>
      <c r="J5" s="1387" t="s">
        <v>1765</v>
      </c>
      <c r="K5" s="660" t="s">
        <v>1766</v>
      </c>
    </row>
    <row r="6" spans="1:11" s="661" customFormat="1" ht="17.5" customHeight="1">
      <c r="A6" s="1378"/>
      <c r="B6" s="1378"/>
      <c r="C6" s="1378"/>
      <c r="D6" s="1378"/>
      <c r="E6" s="1378"/>
      <c r="F6" s="1378"/>
      <c r="G6" s="1378"/>
      <c r="H6" s="1378"/>
      <c r="I6" s="1378"/>
      <c r="J6" s="1388"/>
      <c r="K6" s="660"/>
    </row>
    <row r="7" spans="1:11" s="1068" customFormat="1" ht="31" customHeight="1">
      <c r="A7" s="751">
        <v>1</v>
      </c>
      <c r="B7" s="752" t="s">
        <v>2888</v>
      </c>
      <c r="C7" s="751" t="s">
        <v>62</v>
      </c>
      <c r="D7" s="751">
        <v>19.440000000000001</v>
      </c>
      <c r="E7" s="788">
        <v>34.389000000000003</v>
      </c>
      <c r="F7" s="753">
        <v>46055</v>
      </c>
      <c r="G7" s="753">
        <v>46059</v>
      </c>
      <c r="H7" s="751" t="s">
        <v>631</v>
      </c>
      <c r="I7" s="751" t="s">
        <v>3332</v>
      </c>
      <c r="J7" s="751">
        <v>30</v>
      </c>
      <c r="K7" s="1150"/>
    </row>
    <row r="8" spans="1:11" s="1068" customFormat="1" ht="31" customHeight="1">
      <c r="A8" s="1038">
        <f t="shared" ref="A8:A13" si="0">A7+1</f>
        <v>2</v>
      </c>
      <c r="B8" s="1039" t="s">
        <v>2884</v>
      </c>
      <c r="C8" s="1038" t="s">
        <v>53</v>
      </c>
      <c r="D8" s="1038">
        <v>22.68</v>
      </c>
      <c r="E8" s="1040">
        <v>21.318000000000001</v>
      </c>
      <c r="F8" s="1041">
        <v>46055</v>
      </c>
      <c r="G8" s="1041"/>
      <c r="H8" s="1038" t="s">
        <v>3372</v>
      </c>
      <c r="I8" s="1038" t="s">
        <v>3333</v>
      </c>
      <c r="J8" s="1038">
        <v>32</v>
      </c>
      <c r="K8" s="1150"/>
    </row>
    <row r="9" spans="1:11" s="1068" customFormat="1" ht="31" customHeight="1">
      <c r="A9" s="751">
        <f t="shared" si="0"/>
        <v>3</v>
      </c>
      <c r="B9" s="752" t="s">
        <v>2403</v>
      </c>
      <c r="C9" s="751" t="s">
        <v>76</v>
      </c>
      <c r="D9" s="751">
        <v>18.32</v>
      </c>
      <c r="E9" s="788"/>
      <c r="F9" s="753">
        <v>46056</v>
      </c>
      <c r="G9" s="753">
        <v>46060</v>
      </c>
      <c r="H9" s="751" t="s">
        <v>631</v>
      </c>
      <c r="I9" s="751" t="s">
        <v>3349</v>
      </c>
      <c r="J9" s="751">
        <v>34</v>
      </c>
      <c r="K9" s="1150"/>
    </row>
    <row r="10" spans="1:11" s="1068" customFormat="1" ht="31" customHeight="1">
      <c r="A10" s="1038">
        <f t="shared" si="0"/>
        <v>4</v>
      </c>
      <c r="B10" s="1039" t="s">
        <v>2898</v>
      </c>
      <c r="C10" s="1038" t="s">
        <v>76</v>
      </c>
      <c r="D10" s="1038">
        <v>18.32</v>
      </c>
      <c r="E10" s="1040"/>
      <c r="F10" s="1041">
        <v>46058</v>
      </c>
      <c r="G10" s="1041"/>
      <c r="H10" s="1038" t="s">
        <v>3372</v>
      </c>
      <c r="I10" s="1038" t="s">
        <v>3356</v>
      </c>
      <c r="J10" s="1038">
        <v>22</v>
      </c>
      <c r="K10" s="1150"/>
    </row>
    <row r="11" spans="1:11" s="1068" customFormat="1" ht="31" customHeight="1">
      <c r="A11" s="751">
        <f t="shared" si="0"/>
        <v>5</v>
      </c>
      <c r="B11" s="752" t="s">
        <v>2907</v>
      </c>
      <c r="C11" s="751" t="s">
        <v>76</v>
      </c>
      <c r="D11" s="751">
        <v>18.32</v>
      </c>
      <c r="E11" s="788"/>
      <c r="F11" s="753">
        <v>46059</v>
      </c>
      <c r="G11" s="753">
        <v>46061</v>
      </c>
      <c r="H11" s="751" t="s">
        <v>631</v>
      </c>
      <c r="I11" s="751" t="s">
        <v>3332</v>
      </c>
      <c r="J11" s="751">
        <v>30</v>
      </c>
      <c r="K11" s="1150"/>
    </row>
    <row r="12" spans="1:11" s="1068" customFormat="1" ht="31" customHeight="1">
      <c r="A12" s="1038">
        <f t="shared" si="0"/>
        <v>6</v>
      </c>
      <c r="B12" s="1039" t="s">
        <v>2402</v>
      </c>
      <c r="C12" s="1038" t="s">
        <v>76</v>
      </c>
      <c r="D12" s="1038">
        <v>18.32</v>
      </c>
      <c r="E12" s="1040"/>
      <c r="F12" s="1041">
        <v>46060</v>
      </c>
      <c r="G12" s="1041"/>
      <c r="H12" s="1038" t="s">
        <v>3371</v>
      </c>
      <c r="I12" s="1038" t="s">
        <v>3349</v>
      </c>
      <c r="J12" s="1038">
        <v>34</v>
      </c>
      <c r="K12" s="1150"/>
    </row>
    <row r="13" spans="1:11" s="1068" customFormat="1" ht="31" customHeight="1">
      <c r="A13" s="1038">
        <f t="shared" si="0"/>
        <v>7</v>
      </c>
      <c r="B13" s="1039" t="s">
        <v>2896</v>
      </c>
      <c r="C13" s="1038" t="s">
        <v>76</v>
      </c>
      <c r="D13" s="1038">
        <v>18.32</v>
      </c>
      <c r="E13" s="1040"/>
      <c r="F13" s="1041">
        <v>46061</v>
      </c>
      <c r="G13" s="1041"/>
      <c r="H13" s="1038" t="s">
        <v>3370</v>
      </c>
      <c r="I13" s="1038" t="s">
        <v>3332</v>
      </c>
      <c r="J13" s="1038">
        <v>30</v>
      </c>
      <c r="K13" s="1150"/>
    </row>
  </sheetData>
  <autoFilter ref="A6:N8"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61"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2"/>
    <col min="3" max="3" width="6.08984375" style="1152" bestFit="1" customWidth="1"/>
    <col min="4" max="4" width="15.453125" style="1152" bestFit="1" customWidth="1"/>
    <col min="5" max="5" width="10.6328125" style="1151" bestFit="1" customWidth="1"/>
    <col min="6" max="6" width="16.36328125" style="1151" customWidth="1"/>
    <col min="7" max="7" width="8.54296875" style="1151" customWidth="1"/>
    <col min="8" max="8" width="1.7265625" style="1152" customWidth="1"/>
    <col min="9" max="10" width="8.7265625" style="1152"/>
    <col min="11" max="11" width="11.36328125" style="1151" customWidth="1"/>
    <col min="12" max="16384" width="8.7265625" style="1152"/>
  </cols>
  <sheetData>
    <row r="2" spans="3:12" s="1160" customFormat="1" ht="43.5">
      <c r="C2" s="1157" t="s">
        <v>2926</v>
      </c>
      <c r="D2" s="1157" t="s">
        <v>3337</v>
      </c>
      <c r="E2" s="1158" t="s">
        <v>3132</v>
      </c>
      <c r="F2" s="1158" t="s">
        <v>3346</v>
      </c>
      <c r="G2" s="1158" t="s">
        <v>994</v>
      </c>
      <c r="I2" s="1162" t="s">
        <v>2926</v>
      </c>
      <c r="J2" s="1158" t="s">
        <v>3347</v>
      </c>
      <c r="K2" s="1158" t="s">
        <v>3348</v>
      </c>
      <c r="L2" s="1158" t="s">
        <v>994</v>
      </c>
    </row>
    <row r="3" spans="3:12">
      <c r="C3" s="1389" t="s">
        <v>1675</v>
      </c>
      <c r="D3" s="835" t="s">
        <v>3338</v>
      </c>
      <c r="E3" s="1154">
        <f>34+39+12+2</f>
        <v>87</v>
      </c>
      <c r="F3" s="1154"/>
      <c r="G3" s="1154">
        <f>E3+F3</f>
        <v>87</v>
      </c>
      <c r="I3" s="1161" t="s">
        <v>76</v>
      </c>
      <c r="J3" s="1161">
        <v>34</v>
      </c>
      <c r="K3" s="1161"/>
      <c r="L3" s="1161">
        <f>J3+K3</f>
        <v>34</v>
      </c>
    </row>
    <row r="4" spans="3:12">
      <c r="C4" s="1389"/>
      <c r="D4" s="1155" t="s">
        <v>3339</v>
      </c>
      <c r="E4" s="1154">
        <f>34+12+2</f>
        <v>48</v>
      </c>
      <c r="F4" s="1154"/>
      <c r="G4" s="1154">
        <f t="shared" ref="G4:G25" si="0">E4+F4</f>
        <v>48</v>
      </c>
      <c r="I4" s="1161" t="s">
        <v>62</v>
      </c>
      <c r="J4" s="1161">
        <v>39</v>
      </c>
      <c r="K4" s="1161"/>
      <c r="L4" s="1161">
        <f t="shared" ref="L4:L28" si="1">J4+K4</f>
        <v>39</v>
      </c>
    </row>
    <row r="5" spans="3:12">
      <c r="C5" s="1389"/>
      <c r="D5" s="1155" t="s">
        <v>3340</v>
      </c>
      <c r="E5" s="1154">
        <v>39</v>
      </c>
      <c r="F5" s="1154"/>
      <c r="G5" s="1154">
        <f t="shared" si="0"/>
        <v>39</v>
      </c>
      <c r="I5" s="1161" t="s">
        <v>53</v>
      </c>
      <c r="J5" s="1161">
        <v>12</v>
      </c>
      <c r="K5" s="1161"/>
      <c r="L5" s="1161">
        <f t="shared" si="1"/>
        <v>12</v>
      </c>
    </row>
    <row r="6" spans="3:12">
      <c r="C6" s="1389"/>
      <c r="D6" s="1155" t="s">
        <v>3341</v>
      </c>
      <c r="E6" s="1154">
        <v>12</v>
      </c>
      <c r="F6" s="1154"/>
      <c r="G6" s="1154">
        <f t="shared" si="0"/>
        <v>12</v>
      </c>
      <c r="I6" s="1161" t="s">
        <v>249</v>
      </c>
      <c r="J6" s="1161">
        <v>2</v>
      </c>
      <c r="K6" s="1161"/>
      <c r="L6" s="1161">
        <f t="shared" si="1"/>
        <v>2</v>
      </c>
    </row>
    <row r="7" spans="3:12">
      <c r="C7" s="1389"/>
      <c r="D7" s="1155" t="s">
        <v>3342</v>
      </c>
      <c r="E7" s="1154">
        <v>2</v>
      </c>
      <c r="F7" s="1154"/>
      <c r="G7" s="1154">
        <f t="shared" si="0"/>
        <v>2</v>
      </c>
      <c r="I7" s="1161"/>
      <c r="J7" s="1161"/>
      <c r="K7" s="1161"/>
      <c r="L7" s="1161">
        <f t="shared" si="1"/>
        <v>0</v>
      </c>
    </row>
    <row r="8" spans="3:12" ht="7" customHeight="1">
      <c r="C8" s="1153"/>
      <c r="D8" s="1153"/>
      <c r="E8" s="1156"/>
      <c r="F8" s="1156"/>
      <c r="G8" s="1156"/>
      <c r="I8" s="1161"/>
      <c r="J8" s="1161"/>
      <c r="K8" s="1161"/>
      <c r="L8" s="1161"/>
    </row>
    <row r="9" spans="3:12">
      <c r="C9" s="1389" t="s">
        <v>2422</v>
      </c>
      <c r="D9" s="835" t="s">
        <v>3338</v>
      </c>
      <c r="E9" s="1154">
        <f>10+2+1</f>
        <v>13</v>
      </c>
      <c r="F9" s="1154">
        <v>16</v>
      </c>
      <c r="G9" s="1154">
        <f t="shared" si="0"/>
        <v>29</v>
      </c>
      <c r="I9" s="1161" t="s">
        <v>1269</v>
      </c>
      <c r="J9" s="1161">
        <v>10</v>
      </c>
      <c r="K9" s="1161">
        <v>14</v>
      </c>
      <c r="L9" s="1161">
        <f t="shared" si="1"/>
        <v>24</v>
      </c>
    </row>
    <row r="10" spans="3:12">
      <c r="C10" s="1389"/>
      <c r="D10" s="1155" t="s">
        <v>3339</v>
      </c>
      <c r="E10" s="1154">
        <v>11</v>
      </c>
      <c r="F10" s="1154">
        <v>16</v>
      </c>
      <c r="G10" s="1154">
        <f t="shared" si="0"/>
        <v>27</v>
      </c>
      <c r="I10" s="1161" t="s">
        <v>90</v>
      </c>
      <c r="J10" s="1161">
        <v>2</v>
      </c>
      <c r="K10" s="1161"/>
      <c r="L10" s="1161">
        <f t="shared" si="1"/>
        <v>2</v>
      </c>
    </row>
    <row r="11" spans="3:12">
      <c r="C11" s="1389"/>
      <c r="D11" s="1155" t="s">
        <v>3340</v>
      </c>
      <c r="E11" s="1154">
        <v>2</v>
      </c>
      <c r="F11" s="1154"/>
      <c r="G11" s="1154">
        <f t="shared" si="0"/>
        <v>2</v>
      </c>
      <c r="I11" s="1161" t="s">
        <v>1938</v>
      </c>
      <c r="J11" s="1161">
        <v>1</v>
      </c>
      <c r="K11" s="1161"/>
      <c r="L11" s="1161">
        <f t="shared" si="1"/>
        <v>1</v>
      </c>
    </row>
    <row r="12" spans="3:12">
      <c r="C12" s="1389"/>
      <c r="D12" s="1155" t="s">
        <v>3341</v>
      </c>
      <c r="E12" s="1154">
        <v>1</v>
      </c>
      <c r="F12" s="1154"/>
      <c r="G12" s="1154">
        <f t="shared" si="0"/>
        <v>1</v>
      </c>
      <c r="I12" s="1161" t="s">
        <v>1981</v>
      </c>
      <c r="J12" s="1161"/>
      <c r="K12" s="1161">
        <v>2</v>
      </c>
      <c r="L12" s="1161">
        <f t="shared" si="1"/>
        <v>2</v>
      </c>
    </row>
    <row r="13" spans="3:12">
      <c r="C13" s="1389"/>
      <c r="D13" s="1155" t="s">
        <v>3342</v>
      </c>
      <c r="E13" s="1154"/>
      <c r="F13" s="1154">
        <v>2</v>
      </c>
      <c r="G13" s="1154">
        <f t="shared" si="0"/>
        <v>2</v>
      </c>
      <c r="I13" s="1161"/>
      <c r="J13" s="1161"/>
      <c r="K13" s="1161"/>
      <c r="L13" s="1161">
        <f t="shared" si="1"/>
        <v>0</v>
      </c>
    </row>
    <row r="14" spans="3:12" ht="7" customHeight="1">
      <c r="C14" s="1153"/>
      <c r="D14" s="1153"/>
      <c r="E14" s="1156"/>
      <c r="F14" s="1156"/>
      <c r="G14" s="1156"/>
      <c r="I14" s="1161"/>
      <c r="J14" s="1161"/>
      <c r="K14" s="1161"/>
      <c r="L14" s="1161"/>
    </row>
    <row r="15" spans="3:12">
      <c r="C15" s="1389" t="s">
        <v>2423</v>
      </c>
      <c r="D15" s="835" t="s">
        <v>3338</v>
      </c>
      <c r="E15" s="1154">
        <v>5</v>
      </c>
      <c r="F15" s="1154"/>
      <c r="G15" s="1154">
        <f t="shared" si="0"/>
        <v>5</v>
      </c>
      <c r="I15" s="1161" t="s">
        <v>1277</v>
      </c>
      <c r="J15" s="1161"/>
      <c r="K15" s="1161"/>
      <c r="L15" s="1161">
        <f t="shared" si="1"/>
        <v>0</v>
      </c>
    </row>
    <row r="16" spans="3:12">
      <c r="C16" s="1389"/>
      <c r="D16" s="1155" t="s">
        <v>3339</v>
      </c>
      <c r="E16" s="1154">
        <v>2</v>
      </c>
      <c r="F16" s="1154"/>
      <c r="G16" s="1154">
        <f t="shared" si="0"/>
        <v>2</v>
      </c>
      <c r="I16" s="1161" t="s">
        <v>1361</v>
      </c>
      <c r="J16" s="1161">
        <v>3</v>
      </c>
      <c r="K16" s="1161"/>
      <c r="L16" s="1161">
        <f t="shared" si="1"/>
        <v>3</v>
      </c>
    </row>
    <row r="17" spans="3:12">
      <c r="C17" s="1389"/>
      <c r="D17" s="1155" t="s">
        <v>3340</v>
      </c>
      <c r="E17" s="1154">
        <v>3</v>
      </c>
      <c r="F17" s="1154"/>
      <c r="G17" s="1154">
        <f t="shared" si="0"/>
        <v>3</v>
      </c>
      <c r="I17" s="1161" t="s">
        <v>1402</v>
      </c>
      <c r="J17" s="1161">
        <v>2</v>
      </c>
      <c r="K17" s="1161"/>
      <c r="L17" s="1161">
        <f t="shared" si="1"/>
        <v>2</v>
      </c>
    </row>
    <row r="18" spans="3:12">
      <c r="C18" s="1389"/>
      <c r="D18" s="1155" t="s">
        <v>3341</v>
      </c>
      <c r="E18" s="1154">
        <v>2</v>
      </c>
      <c r="F18" s="1154"/>
      <c r="G18" s="1154">
        <f t="shared" si="0"/>
        <v>2</v>
      </c>
      <c r="I18" s="1161" t="s">
        <v>1957</v>
      </c>
      <c r="J18" s="1161"/>
      <c r="K18" s="1161"/>
      <c r="L18" s="1161">
        <f t="shared" si="1"/>
        <v>0</v>
      </c>
    </row>
    <row r="19" spans="3:12">
      <c r="C19" s="1389"/>
      <c r="D19" s="1155" t="s">
        <v>3342</v>
      </c>
      <c r="E19" s="1154"/>
      <c r="F19" s="1154"/>
      <c r="G19" s="1154"/>
      <c r="I19" s="1161"/>
      <c r="J19" s="1161"/>
      <c r="K19" s="1161"/>
      <c r="L19" s="1161">
        <f t="shared" si="1"/>
        <v>0</v>
      </c>
    </row>
    <row r="20" spans="3:12" ht="6" customHeight="1">
      <c r="C20" s="1153"/>
      <c r="D20" s="1153"/>
      <c r="E20" s="1156"/>
      <c r="F20" s="1156"/>
      <c r="G20" s="1156"/>
      <c r="I20" s="1161"/>
      <c r="J20" s="1161"/>
      <c r="K20" s="1161"/>
      <c r="L20" s="1161"/>
    </row>
    <row r="21" spans="3:12">
      <c r="C21" s="1389" t="s">
        <v>2451</v>
      </c>
      <c r="D21" s="835" t="s">
        <v>3338</v>
      </c>
      <c r="E21" s="1154">
        <v>5</v>
      </c>
      <c r="F21" s="1154">
        <f>20-1</f>
        <v>19</v>
      </c>
      <c r="G21" s="1154">
        <f t="shared" si="0"/>
        <v>24</v>
      </c>
      <c r="I21" s="1161" t="s">
        <v>1319</v>
      </c>
      <c r="J21" s="1161"/>
      <c r="K21" s="1161">
        <v>13</v>
      </c>
      <c r="L21" s="1161">
        <f t="shared" si="1"/>
        <v>13</v>
      </c>
    </row>
    <row r="22" spans="3:12">
      <c r="C22" s="1389"/>
      <c r="D22" s="1155" t="s">
        <v>3339</v>
      </c>
      <c r="E22" s="1154">
        <v>2</v>
      </c>
      <c r="F22" s="1154">
        <v>18</v>
      </c>
      <c r="G22" s="1154">
        <f t="shared" si="0"/>
        <v>20</v>
      </c>
      <c r="I22" s="1161" t="s">
        <v>1999</v>
      </c>
      <c r="J22" s="1161">
        <v>3</v>
      </c>
      <c r="K22" s="1161">
        <v>1</v>
      </c>
      <c r="L22" s="1161">
        <f t="shared" si="1"/>
        <v>4</v>
      </c>
    </row>
    <row r="23" spans="3:12">
      <c r="C23" s="1389"/>
      <c r="D23" s="1155" t="s">
        <v>3340</v>
      </c>
      <c r="E23" s="1154">
        <v>3</v>
      </c>
      <c r="F23" s="1154">
        <v>1</v>
      </c>
      <c r="G23" s="1154">
        <f t="shared" si="0"/>
        <v>4</v>
      </c>
      <c r="I23" s="1161" t="s">
        <v>1939</v>
      </c>
      <c r="J23" s="1161">
        <v>2</v>
      </c>
      <c r="K23" s="1161"/>
      <c r="L23" s="1161">
        <f t="shared" si="1"/>
        <v>2</v>
      </c>
    </row>
    <row r="24" spans="3:12">
      <c r="C24" s="1389"/>
      <c r="D24" s="1155" t="s">
        <v>3341</v>
      </c>
      <c r="E24" s="1154">
        <v>2</v>
      </c>
      <c r="F24" s="1154"/>
      <c r="G24" s="1154">
        <f t="shared" si="0"/>
        <v>2</v>
      </c>
      <c r="I24" s="1161" t="s">
        <v>2236</v>
      </c>
      <c r="J24" s="1161"/>
      <c r="K24" s="1161">
        <v>5</v>
      </c>
      <c r="L24" s="1161">
        <f t="shared" si="1"/>
        <v>5</v>
      </c>
    </row>
    <row r="25" spans="3:12">
      <c r="C25" s="1389"/>
      <c r="D25" s="1155" t="s">
        <v>3342</v>
      </c>
      <c r="E25" s="1154"/>
      <c r="F25" s="1154">
        <v>5</v>
      </c>
      <c r="G25" s="1154">
        <f t="shared" si="0"/>
        <v>5</v>
      </c>
      <c r="I25" s="1161"/>
      <c r="J25" s="1161"/>
      <c r="K25" s="1161"/>
      <c r="L25" s="1161">
        <f t="shared" si="1"/>
        <v>0</v>
      </c>
    </row>
    <row r="26" spans="3:12">
      <c r="C26" s="1389"/>
      <c r="D26" s="1155" t="s">
        <v>3343</v>
      </c>
      <c r="E26" s="1154"/>
      <c r="F26" s="1154"/>
      <c r="G26" s="1154"/>
      <c r="I26" s="1161"/>
      <c r="J26" s="1161"/>
      <c r="K26" s="1161"/>
      <c r="L26" s="1161">
        <f t="shared" si="1"/>
        <v>0</v>
      </c>
    </row>
    <row r="27" spans="3:12">
      <c r="C27" s="1389"/>
      <c r="D27" s="1155" t="s">
        <v>3344</v>
      </c>
      <c r="E27" s="1154"/>
      <c r="F27" s="1154"/>
      <c r="G27" s="1154"/>
      <c r="I27" s="1161"/>
      <c r="J27" s="1161"/>
      <c r="K27" s="1161"/>
      <c r="L27" s="1161">
        <f t="shared" si="1"/>
        <v>0</v>
      </c>
    </row>
    <row r="28" spans="3:12">
      <c r="C28" s="1389"/>
      <c r="D28" s="1155" t="s">
        <v>3345</v>
      </c>
      <c r="E28" s="1154"/>
      <c r="F28" s="1154"/>
      <c r="G28" s="1154"/>
      <c r="I28" s="1161"/>
      <c r="J28" s="1161"/>
      <c r="K28" s="1161"/>
      <c r="L28" s="1161">
        <f t="shared" si="1"/>
        <v>0</v>
      </c>
    </row>
    <row r="29" spans="3:12">
      <c r="C29" s="1390" t="s">
        <v>994</v>
      </c>
      <c r="D29" s="1390"/>
      <c r="E29" s="1159">
        <f>E21+E15+E9+E3</f>
        <v>110</v>
      </c>
      <c r="F29" s="1159">
        <f>F21+F15+F9+F3</f>
        <v>35</v>
      </c>
      <c r="G29" s="1159">
        <f>G21+G15+G9+G3</f>
        <v>145</v>
      </c>
      <c r="I29" s="1159" t="s">
        <v>994</v>
      </c>
      <c r="J29" s="1159">
        <f>SUM(J3:J28)</f>
        <v>110</v>
      </c>
      <c r="K29" s="1159">
        <f>SUM(K3:K28)</f>
        <v>35</v>
      </c>
      <c r="L29" s="1159">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22"/>
  <sheetViews>
    <sheetView zoomScale="90" zoomScaleNormal="90" workbookViewId="0">
      <pane ySplit="6" topLeftCell="A15" activePane="bottomLeft" state="frozen"/>
      <selection activeCell="C2" sqref="C2:E2"/>
      <selection pane="bottomLeft" activeCell="A20" sqref="A2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46061</v>
      </c>
    </row>
    <row r="2" spans="1:11" ht="12.5">
      <c r="A2" s="651" t="s">
        <v>2771</v>
      </c>
      <c r="B2" s="652"/>
      <c r="C2" s="653"/>
      <c r="D2" s="653"/>
      <c r="E2" s="653"/>
      <c r="F2" s="653"/>
      <c r="H2" s="653"/>
    </row>
    <row r="3" spans="1:11" ht="12.5">
      <c r="A3" s="651" t="s">
        <v>3255</v>
      </c>
      <c r="B3" s="651"/>
      <c r="C3" s="654"/>
      <c r="D3" s="654"/>
      <c r="E3" s="654"/>
      <c r="F3" s="654"/>
      <c r="H3" s="654"/>
    </row>
    <row r="5" spans="1:11" s="661" customFormat="1" ht="17.5" customHeight="1">
      <c r="A5" s="1377" t="s">
        <v>1786</v>
      </c>
      <c r="B5" s="1377" t="s">
        <v>998</v>
      </c>
      <c r="C5" s="1377" t="s">
        <v>44</v>
      </c>
      <c r="D5" s="1387" t="s">
        <v>3254</v>
      </c>
      <c r="E5" s="1377" t="s">
        <v>1763</v>
      </c>
      <c r="F5" s="1387" t="s">
        <v>3293</v>
      </c>
      <c r="G5" s="1387" t="s">
        <v>3256</v>
      </c>
      <c r="H5" s="1377" t="s">
        <v>627</v>
      </c>
      <c r="I5" s="1377" t="s">
        <v>1764</v>
      </c>
      <c r="J5" s="1387" t="s">
        <v>1765</v>
      </c>
      <c r="K5" s="660" t="s">
        <v>1766</v>
      </c>
    </row>
    <row r="6" spans="1:11" s="661" customFormat="1" ht="17.5" customHeight="1">
      <c r="A6" s="1378"/>
      <c r="B6" s="1378"/>
      <c r="C6" s="1378"/>
      <c r="D6" s="1378"/>
      <c r="E6" s="1378"/>
      <c r="F6" s="1378"/>
      <c r="G6" s="1378"/>
      <c r="H6" s="1378"/>
      <c r="I6" s="1378"/>
      <c r="J6" s="1388"/>
      <c r="K6" s="660"/>
    </row>
    <row r="7" spans="1:11" s="1068" customFormat="1" ht="31" customHeight="1">
      <c r="A7" s="751">
        <v>1</v>
      </c>
      <c r="B7" s="752" t="s">
        <v>1656</v>
      </c>
      <c r="C7" s="751" t="s">
        <v>76</v>
      </c>
      <c r="D7" s="751">
        <v>18.32</v>
      </c>
      <c r="E7" s="788">
        <v>34.389000000000003</v>
      </c>
      <c r="F7" s="753">
        <v>45988</v>
      </c>
      <c r="G7" s="753">
        <v>45994</v>
      </c>
      <c r="H7" s="751" t="s">
        <v>631</v>
      </c>
      <c r="I7" s="751" t="s">
        <v>3257</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3257</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3257</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3257</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3297</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3257</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3297</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3257</v>
      </c>
      <c r="J14" s="751">
        <v>20</v>
      </c>
      <c r="K14" s="874"/>
    </row>
    <row r="15" spans="1:11" s="1068" customFormat="1" ht="31" customHeight="1">
      <c r="A15" s="751">
        <f t="shared" si="1"/>
        <v>9</v>
      </c>
      <c r="B15" s="752" t="s">
        <v>2398</v>
      </c>
      <c r="C15" s="751" t="s">
        <v>1277</v>
      </c>
      <c r="D15" s="751"/>
      <c r="E15" s="788"/>
      <c r="F15" s="753">
        <v>46040</v>
      </c>
      <c r="G15" s="753">
        <v>46053</v>
      </c>
      <c r="H15" s="751" t="s">
        <v>3328</v>
      </c>
      <c r="I15" s="751" t="s">
        <v>3297</v>
      </c>
      <c r="J15" s="751">
        <v>21</v>
      </c>
      <c r="K15" s="874"/>
    </row>
    <row r="16" spans="1:11" s="1068" customFormat="1" ht="31" customHeight="1">
      <c r="A16" s="751">
        <f t="shared" si="1"/>
        <v>10</v>
      </c>
      <c r="B16" s="752" t="s">
        <v>1963</v>
      </c>
      <c r="C16" s="751" t="s">
        <v>76</v>
      </c>
      <c r="D16" s="751">
        <v>18.32</v>
      </c>
      <c r="E16" s="788"/>
      <c r="F16" s="753">
        <v>46040</v>
      </c>
      <c r="G16" s="753">
        <v>46044</v>
      </c>
      <c r="H16" s="751" t="s">
        <v>631</v>
      </c>
      <c r="I16" s="751" t="s">
        <v>3257</v>
      </c>
      <c r="J16" s="751">
        <v>22</v>
      </c>
      <c r="K16" s="874"/>
    </row>
    <row r="17" spans="1:11" s="1068" customFormat="1" ht="31" customHeight="1">
      <c r="A17" s="751">
        <f t="shared" si="1"/>
        <v>11</v>
      </c>
      <c r="B17" s="752" t="s">
        <v>1661</v>
      </c>
      <c r="C17" s="751" t="s">
        <v>62</v>
      </c>
      <c r="D17" s="751">
        <v>19.440000000000001</v>
      </c>
      <c r="E17" s="788"/>
      <c r="F17" s="753">
        <v>46047</v>
      </c>
      <c r="G17" s="753">
        <v>46054</v>
      </c>
      <c r="H17" s="751" t="s">
        <v>631</v>
      </c>
      <c r="I17" s="751" t="s">
        <v>3257</v>
      </c>
      <c r="J17" s="751">
        <v>22</v>
      </c>
      <c r="K17" s="874"/>
    </row>
    <row r="18" spans="1:11" s="1068" customFormat="1" ht="31" customHeight="1">
      <c r="A18" s="751">
        <f>A17+1</f>
        <v>12</v>
      </c>
      <c r="B18" s="752" t="s">
        <v>1662</v>
      </c>
      <c r="C18" s="751" t="s">
        <v>76</v>
      </c>
      <c r="D18" s="751">
        <v>18.32</v>
      </c>
      <c r="E18" s="788"/>
      <c r="F18" s="753">
        <v>46054</v>
      </c>
      <c r="G18" s="753">
        <v>46059</v>
      </c>
      <c r="H18" s="751" t="s">
        <v>631</v>
      </c>
      <c r="I18" s="751" t="s">
        <v>3257</v>
      </c>
      <c r="J18" s="751">
        <v>22</v>
      </c>
      <c r="K18" s="874"/>
    </row>
    <row r="19" spans="1:11" s="1068" customFormat="1" ht="31" customHeight="1">
      <c r="A19" s="751">
        <f>A18+1</f>
        <v>13</v>
      </c>
      <c r="B19" s="752" t="s">
        <v>1638</v>
      </c>
      <c r="C19" s="751" t="s">
        <v>76</v>
      </c>
      <c r="D19" s="751">
        <v>18.32</v>
      </c>
      <c r="E19" s="788"/>
      <c r="F19" s="753">
        <v>46054</v>
      </c>
      <c r="G19" s="753">
        <v>46060</v>
      </c>
      <c r="H19" s="751" t="s">
        <v>631</v>
      </c>
      <c r="I19" s="751" t="s">
        <v>3297</v>
      </c>
      <c r="J19" s="751">
        <v>21</v>
      </c>
      <c r="K19" s="874"/>
    </row>
    <row r="20" spans="1:11" s="1068" customFormat="1" ht="31" customHeight="1">
      <c r="A20" s="1171">
        <f>A19+1</f>
        <v>14</v>
      </c>
      <c r="B20" s="1172" t="s">
        <v>1116</v>
      </c>
      <c r="C20" s="1171" t="s">
        <v>76</v>
      </c>
      <c r="D20" s="1171">
        <v>18.32</v>
      </c>
      <c r="E20" s="1173"/>
      <c r="F20" s="1174">
        <v>46058</v>
      </c>
      <c r="G20" s="1174"/>
      <c r="H20" s="1171" t="s">
        <v>3360</v>
      </c>
      <c r="I20" s="1171" t="s">
        <v>3355</v>
      </c>
      <c r="J20" s="1171">
        <v>21</v>
      </c>
      <c r="K20" s="1175" t="s">
        <v>3376</v>
      </c>
    </row>
    <row r="21" spans="1:11" s="1068" customFormat="1" ht="31" customHeight="1">
      <c r="A21" s="1038">
        <f>A20+1</f>
        <v>15</v>
      </c>
      <c r="B21" s="1039" t="s">
        <v>668</v>
      </c>
      <c r="C21" s="1038" t="s">
        <v>76</v>
      </c>
      <c r="D21" s="1038">
        <v>18.32</v>
      </c>
      <c r="E21" s="1040"/>
      <c r="F21" s="1041">
        <v>46059</v>
      </c>
      <c r="G21" s="1041"/>
      <c r="H21" s="1038" t="s">
        <v>3373</v>
      </c>
      <c r="I21" s="1038" t="s">
        <v>3257</v>
      </c>
      <c r="J21" s="1038">
        <v>22</v>
      </c>
      <c r="K21" s="1103"/>
    </row>
    <row r="22" spans="1:11" s="1068" customFormat="1" ht="31" customHeight="1">
      <c r="A22" s="1038">
        <f>A21+1</f>
        <v>16</v>
      </c>
      <c r="B22" s="1039" t="s">
        <v>1637</v>
      </c>
      <c r="C22" s="1038" t="s">
        <v>76</v>
      </c>
      <c r="D22" s="1038">
        <v>18.32</v>
      </c>
      <c r="E22" s="1040"/>
      <c r="F22" s="1041">
        <v>46061</v>
      </c>
      <c r="G22" s="1041"/>
      <c r="H22" s="1038" t="s">
        <v>3374</v>
      </c>
      <c r="I22" s="1038" t="s">
        <v>3375</v>
      </c>
      <c r="J22" s="1038">
        <v>21</v>
      </c>
      <c r="K22" s="1103"/>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46061</v>
      </c>
    </row>
    <row r="2" spans="1:16" ht="12.5">
      <c r="A2" s="651" t="s">
        <v>3258</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77" t="s">
        <v>1786</v>
      </c>
      <c r="B5" s="1377" t="s">
        <v>998</v>
      </c>
      <c r="C5" s="1377" t="s">
        <v>44</v>
      </c>
      <c r="D5" s="1377" t="s">
        <v>45</v>
      </c>
      <c r="E5" s="1377" t="s">
        <v>1763</v>
      </c>
      <c r="F5" s="1377" t="s">
        <v>1441</v>
      </c>
      <c r="G5" s="1379" t="s">
        <v>28</v>
      </c>
      <c r="H5" s="1380"/>
      <c r="I5" s="1380"/>
      <c r="J5" s="1380"/>
      <c r="K5" s="1381"/>
      <c r="L5" s="1387" t="s">
        <v>2420</v>
      </c>
      <c r="M5" s="1377" t="s">
        <v>627</v>
      </c>
      <c r="N5" s="659" t="s">
        <v>1764</v>
      </c>
      <c r="O5" s="660" t="s">
        <v>1765</v>
      </c>
      <c r="P5" s="660" t="s">
        <v>1766</v>
      </c>
    </row>
    <row r="6" spans="1:16" s="661" customFormat="1" ht="17.5" customHeight="1">
      <c r="A6" s="1378"/>
      <c r="B6" s="1378"/>
      <c r="C6" s="1378"/>
      <c r="D6" s="1378"/>
      <c r="E6" s="1378"/>
      <c r="F6" s="1378"/>
      <c r="G6" s="659" t="s">
        <v>1416</v>
      </c>
      <c r="H6" s="659" t="s">
        <v>2418</v>
      </c>
      <c r="I6" s="659" t="s">
        <v>2392</v>
      </c>
      <c r="J6" s="659" t="s">
        <v>2419</v>
      </c>
      <c r="K6" s="659" t="s">
        <v>2410</v>
      </c>
      <c r="L6" s="1388"/>
      <c r="M6" s="1378"/>
      <c r="N6" s="659"/>
      <c r="O6" s="660"/>
      <c r="P6" s="660"/>
    </row>
    <row r="7" spans="1:16" s="1068" customFormat="1" ht="40.5" customHeight="1">
      <c r="A7" s="941">
        <v>1</v>
      </c>
      <c r="B7" s="942" t="s">
        <v>3074</v>
      </c>
      <c r="C7" s="941" t="s">
        <v>3260</v>
      </c>
      <c r="D7" s="941" t="s">
        <v>92</v>
      </c>
      <c r="E7" s="943">
        <f>31.932+4.177</f>
        <v>36.108999999999995</v>
      </c>
      <c r="F7" s="944" t="s">
        <v>3291</v>
      </c>
      <c r="G7" s="944"/>
      <c r="H7" s="944"/>
      <c r="I7" s="944"/>
      <c r="J7" s="944"/>
      <c r="K7" s="944"/>
      <c r="L7" s="944"/>
      <c r="M7" s="945" t="s">
        <v>22</v>
      </c>
      <c r="N7" s="941" t="s">
        <v>3259</v>
      </c>
      <c r="O7" s="941">
        <v>5</v>
      </c>
      <c r="P7" s="946" t="s">
        <v>3310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E4" sqref="E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69</v>
      </c>
      <c r="E3" s="33">
        <v>58</v>
      </c>
      <c r="F3" s="33">
        <v>6</v>
      </c>
      <c r="G3" s="33">
        <f>D3-E3-F3</f>
        <v>5</v>
      </c>
    </row>
    <row r="4" spans="2:7">
      <c r="B4" s="33">
        <f>B3+1</f>
        <v>2</v>
      </c>
      <c r="C4" s="966" t="s">
        <v>2892</v>
      </c>
      <c r="D4" s="33">
        <v>124</v>
      </c>
      <c r="E4" s="33">
        <v>109</v>
      </c>
      <c r="F4" s="33">
        <v>9</v>
      </c>
      <c r="G4" s="33">
        <f>D4-E4-F4</f>
        <v>6</v>
      </c>
    </row>
    <row r="5" spans="2:7">
      <c r="B5" s="33">
        <f>B4+1</f>
        <v>3</v>
      </c>
      <c r="C5" s="966" t="s">
        <v>2893</v>
      </c>
      <c r="D5" s="33">
        <v>33</v>
      </c>
      <c r="E5" s="33">
        <v>27</v>
      </c>
      <c r="F5" s="33">
        <v>6</v>
      </c>
      <c r="G5" s="33">
        <f>D5-E5-F5</f>
        <v>0</v>
      </c>
    </row>
    <row r="6" spans="2:7">
      <c r="B6" s="33">
        <f>B5+1</f>
        <v>4</v>
      </c>
      <c r="C6" s="966" t="s">
        <v>2729</v>
      </c>
      <c r="D6" s="33"/>
      <c r="E6" s="33"/>
      <c r="F6" s="33"/>
      <c r="G6" s="33">
        <f>D6-E6-F6</f>
        <v>0</v>
      </c>
    </row>
    <row r="7" spans="2:7">
      <c r="B7" s="1391" t="s">
        <v>994</v>
      </c>
      <c r="C7" s="1391"/>
      <c r="D7" s="1026">
        <f>SUM(D3:D6)</f>
        <v>226</v>
      </c>
      <c r="E7" s="1026">
        <f>SUM(E3:E6)</f>
        <v>194</v>
      </c>
      <c r="F7" s="1026">
        <f>SUM(F3:F6)</f>
        <v>21</v>
      </c>
      <c r="G7" s="1026">
        <f>SUM(G3:G6)</f>
        <v>11</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40"/>
  <sheetViews>
    <sheetView topLeftCell="D1" workbookViewId="0">
      <pane ySplit="6" topLeftCell="A28" activePane="bottomLeft" state="frozen"/>
      <selection activeCell="F7" sqref="F7"/>
      <selection pane="bottomLeft" activeCell="I33" sqref="I3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46061</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77" t="s">
        <v>1786</v>
      </c>
      <c r="B5" s="1377" t="s">
        <v>998</v>
      </c>
      <c r="C5" s="1377" t="s">
        <v>44</v>
      </c>
      <c r="D5" s="1377" t="s">
        <v>45</v>
      </c>
      <c r="E5" s="1377" t="s">
        <v>1441</v>
      </c>
      <c r="F5" s="1379" t="s">
        <v>28</v>
      </c>
      <c r="G5" s="1380"/>
      <c r="H5" s="1380"/>
      <c r="I5" s="1380"/>
      <c r="J5" s="1381"/>
      <c r="K5" s="1387" t="s">
        <v>2420</v>
      </c>
      <c r="L5" s="1377" t="s">
        <v>627</v>
      </c>
      <c r="M5" s="1377" t="s">
        <v>609</v>
      </c>
      <c r="N5" s="659" t="s">
        <v>1764</v>
      </c>
      <c r="O5" s="660" t="s">
        <v>1765</v>
      </c>
      <c r="P5" s="660" t="s">
        <v>1766</v>
      </c>
    </row>
    <row r="6" spans="1:16" s="661" customFormat="1" ht="17.5" customHeight="1">
      <c r="A6" s="1378"/>
      <c r="B6" s="1378"/>
      <c r="C6" s="1378"/>
      <c r="D6" s="1378"/>
      <c r="E6" s="1378"/>
      <c r="F6" s="659" t="s">
        <v>1416</v>
      </c>
      <c r="G6" s="659" t="s">
        <v>2418</v>
      </c>
      <c r="H6" s="659" t="s">
        <v>2392</v>
      </c>
      <c r="I6" s="659" t="s">
        <v>2419</v>
      </c>
      <c r="J6" s="659" t="s">
        <v>2410</v>
      </c>
      <c r="K6" s="1388"/>
      <c r="L6" s="1378"/>
      <c r="M6" s="1378"/>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3144</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3144</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75" t="s">
        <v>2886</v>
      </c>
      <c r="O11" s="1375">
        <v>10</v>
      </c>
      <c r="P11" s="872"/>
    </row>
    <row r="12" spans="1:16" s="658" customFormat="1" ht="29.5" customHeight="1">
      <c r="A12" s="751">
        <v>6</v>
      </c>
      <c r="B12" s="752" t="s">
        <v>1124</v>
      </c>
      <c r="C12" s="751" t="s">
        <v>1269</v>
      </c>
      <c r="D12" s="751" t="s">
        <v>92</v>
      </c>
      <c r="E12" s="753">
        <v>45975</v>
      </c>
      <c r="F12" s="753">
        <v>45979</v>
      </c>
      <c r="G12" s="753">
        <v>45981</v>
      </c>
      <c r="H12" s="753">
        <v>45982</v>
      </c>
      <c r="I12" s="753" t="s">
        <v>3165</v>
      </c>
      <c r="J12" s="753">
        <v>45983</v>
      </c>
      <c r="K12" s="753">
        <v>45983</v>
      </c>
      <c r="L12" s="961" t="s">
        <v>631</v>
      </c>
      <c r="M12" s="1027">
        <v>45995</v>
      </c>
      <c r="N12" s="1376"/>
      <c r="O12" s="1376"/>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3165</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3144</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3157</v>
      </c>
      <c r="O16" s="751">
        <v>10</v>
      </c>
      <c r="P16" s="872"/>
    </row>
    <row r="17" spans="1:16" s="658" customFormat="1" ht="29.5" customHeight="1">
      <c r="A17" s="751">
        <f t="shared" ref="A17:A22" si="0">A16+1</f>
        <v>11</v>
      </c>
      <c r="B17" s="752" t="s">
        <v>3100</v>
      </c>
      <c r="C17" s="751" t="s">
        <v>3168</v>
      </c>
      <c r="D17" s="751" t="s">
        <v>1767</v>
      </c>
      <c r="E17" s="753">
        <v>45984</v>
      </c>
      <c r="F17" s="753">
        <v>45997</v>
      </c>
      <c r="G17" s="753">
        <v>45997</v>
      </c>
      <c r="H17" s="753">
        <v>45997</v>
      </c>
      <c r="I17" s="753">
        <v>45998</v>
      </c>
      <c r="J17" s="753">
        <v>45999</v>
      </c>
      <c r="K17" s="753">
        <v>45999</v>
      </c>
      <c r="L17" s="961" t="s">
        <v>631</v>
      </c>
      <c r="M17" s="1140">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3157</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3144</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0">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3157</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0">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3298</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3144</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3168</v>
      </c>
      <c r="D29" s="751" t="s">
        <v>92</v>
      </c>
      <c r="E29" s="753">
        <v>46020</v>
      </c>
      <c r="F29" s="753">
        <v>46034</v>
      </c>
      <c r="G29" s="753">
        <v>46038</v>
      </c>
      <c r="H29" s="753">
        <v>46039</v>
      </c>
      <c r="I29" s="753">
        <v>46039</v>
      </c>
      <c r="J29" s="753">
        <v>46041</v>
      </c>
      <c r="K29" s="753">
        <v>46041</v>
      </c>
      <c r="L29" s="961" t="s">
        <v>631</v>
      </c>
      <c r="M29" s="1027">
        <v>46043</v>
      </c>
      <c r="N29" s="751" t="s">
        <v>3157</v>
      </c>
      <c r="O29" s="751">
        <v>10</v>
      </c>
      <c r="P29" s="872"/>
    </row>
    <row r="30" spans="1:16" s="1068" customFormat="1" ht="30" customHeight="1">
      <c r="A30" s="751">
        <f t="shared" si="1"/>
        <v>24</v>
      </c>
      <c r="B30" s="752" t="s">
        <v>3098</v>
      </c>
      <c r="C30" s="751" t="s">
        <v>3313</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3144</v>
      </c>
      <c r="O31" s="1038">
        <v>13</v>
      </c>
      <c r="P31" s="800" t="s">
        <v>1416</v>
      </c>
    </row>
    <row r="32" spans="1:16" s="1068" customFormat="1" ht="30" customHeight="1">
      <c r="A32" s="1038">
        <f t="shared" si="1"/>
        <v>26</v>
      </c>
      <c r="B32" s="1039" t="s">
        <v>2416</v>
      </c>
      <c r="C32" s="1038" t="s">
        <v>1319</v>
      </c>
      <c r="D32" s="1038" t="s">
        <v>92</v>
      </c>
      <c r="E32" s="1041">
        <v>46037</v>
      </c>
      <c r="F32" s="1041">
        <v>46056</v>
      </c>
      <c r="G32" s="1041">
        <v>46060</v>
      </c>
      <c r="H32" s="1041">
        <v>46060</v>
      </c>
      <c r="I32" s="1041">
        <v>46060</v>
      </c>
      <c r="J32" s="1041"/>
      <c r="K32" s="1041"/>
      <c r="L32" s="817" t="s">
        <v>22</v>
      </c>
      <c r="M32" s="817"/>
      <c r="N32" s="1038" t="s">
        <v>3316</v>
      </c>
      <c r="O32" s="1038">
        <v>6</v>
      </c>
      <c r="P32" s="800" t="s">
        <v>3385</v>
      </c>
    </row>
    <row r="33" spans="1:16" s="1068" customFormat="1" ht="30" customHeight="1">
      <c r="A33" s="751">
        <f t="shared" si="1"/>
        <v>27</v>
      </c>
      <c r="B33" s="752" t="s">
        <v>3032</v>
      </c>
      <c r="C33" s="751" t="s">
        <v>1277</v>
      </c>
      <c r="D33" s="751" t="s">
        <v>92</v>
      </c>
      <c r="E33" s="753">
        <v>46039</v>
      </c>
      <c r="F33" s="753">
        <v>46053</v>
      </c>
      <c r="G33" s="753">
        <v>46053</v>
      </c>
      <c r="H33" s="753">
        <v>46053</v>
      </c>
      <c r="I33" s="753">
        <v>46053</v>
      </c>
      <c r="J33" s="753">
        <v>46053</v>
      </c>
      <c r="K33" s="753">
        <v>46053</v>
      </c>
      <c r="L33" s="961" t="s">
        <v>631</v>
      </c>
      <c r="M33" s="961"/>
      <c r="N33" s="751" t="s">
        <v>2876</v>
      </c>
      <c r="O33" s="751">
        <v>12</v>
      </c>
      <c r="P33" s="872"/>
    </row>
    <row r="34" spans="1:16" s="1068" customFormat="1" ht="30" customHeight="1">
      <c r="A34" s="751">
        <f t="shared" si="1"/>
        <v>28</v>
      </c>
      <c r="B34" s="752" t="s">
        <v>3319</v>
      </c>
      <c r="C34" s="751" t="s">
        <v>1938</v>
      </c>
      <c r="D34" s="751" t="s">
        <v>897</v>
      </c>
      <c r="E34" s="753">
        <v>46040</v>
      </c>
      <c r="F34" s="753">
        <v>46053</v>
      </c>
      <c r="G34" s="753">
        <v>46053</v>
      </c>
      <c r="H34" s="753">
        <v>46053</v>
      </c>
      <c r="I34" s="753">
        <v>46053</v>
      </c>
      <c r="J34" s="753">
        <v>46053</v>
      </c>
      <c r="K34" s="753">
        <v>46053</v>
      </c>
      <c r="L34" s="961" t="s">
        <v>631</v>
      </c>
      <c r="M34" s="961"/>
      <c r="N34" s="751" t="s">
        <v>2886</v>
      </c>
      <c r="O34" s="751">
        <v>10</v>
      </c>
      <c r="P34" s="872"/>
    </row>
    <row r="35" spans="1:16" s="1068" customFormat="1" ht="30" customHeight="1">
      <c r="A35" s="941">
        <f t="shared" si="1"/>
        <v>29</v>
      </c>
      <c r="B35" s="942" t="s">
        <v>3111</v>
      </c>
      <c r="C35" s="941" t="s">
        <v>1269</v>
      </c>
      <c r="D35" s="941" t="s">
        <v>92</v>
      </c>
      <c r="E35" s="944">
        <v>46041</v>
      </c>
      <c r="F35" s="944"/>
      <c r="G35" s="944"/>
      <c r="H35" s="944"/>
      <c r="I35" s="944"/>
      <c r="J35" s="944"/>
      <c r="K35" s="944"/>
      <c r="L35" s="945" t="s">
        <v>22</v>
      </c>
      <c r="M35" s="945"/>
      <c r="N35" s="941" t="s">
        <v>3157</v>
      </c>
      <c r="O35" s="941">
        <v>10</v>
      </c>
      <c r="P35" s="946" t="s">
        <v>3329</v>
      </c>
    </row>
    <row r="36" spans="1:16" s="1068" customFormat="1" ht="30" customHeight="1">
      <c r="A36" s="751">
        <f t="shared" si="1"/>
        <v>30</v>
      </c>
      <c r="B36" s="752" t="s">
        <v>3323</v>
      </c>
      <c r="C36" s="751" t="s">
        <v>90</v>
      </c>
      <c r="D36" s="751" t="s">
        <v>92</v>
      </c>
      <c r="E36" s="753">
        <v>46044</v>
      </c>
      <c r="F36" s="753">
        <v>46053</v>
      </c>
      <c r="G36" s="753">
        <v>46053</v>
      </c>
      <c r="H36" s="753">
        <v>46053</v>
      </c>
      <c r="I36" s="753">
        <v>46053</v>
      </c>
      <c r="J36" s="753">
        <v>46053</v>
      </c>
      <c r="K36" s="753">
        <v>46053</v>
      </c>
      <c r="L36" s="961" t="s">
        <v>631</v>
      </c>
      <c r="M36" s="961"/>
      <c r="N36" s="751" t="s">
        <v>3153</v>
      </c>
      <c r="O36" s="751">
        <v>6</v>
      </c>
      <c r="P36" s="872"/>
    </row>
    <row r="37" spans="1:16" s="1068" customFormat="1" ht="30" customHeight="1">
      <c r="A37" s="1038">
        <f>A36+1</f>
        <v>31</v>
      </c>
      <c r="B37" s="1039" t="s">
        <v>3078</v>
      </c>
      <c r="C37" s="1038" t="s">
        <v>1981</v>
      </c>
      <c r="D37" s="1038" t="s">
        <v>92</v>
      </c>
      <c r="E37" s="1041">
        <v>46056</v>
      </c>
      <c r="F37" s="1041"/>
      <c r="G37" s="1041"/>
      <c r="H37" s="1041"/>
      <c r="I37" s="1041"/>
      <c r="J37" s="1041"/>
      <c r="K37" s="1041"/>
      <c r="L37" s="817"/>
      <c r="M37" s="817"/>
      <c r="N37" s="1038" t="s">
        <v>2886</v>
      </c>
      <c r="O37" s="1038">
        <v>10</v>
      </c>
      <c r="P37" s="800" t="s">
        <v>1416</v>
      </c>
    </row>
    <row r="38" spans="1:16" s="1068" customFormat="1" ht="30" customHeight="1">
      <c r="A38" s="1038">
        <f>A37+1</f>
        <v>32</v>
      </c>
      <c r="B38" s="1039" t="s">
        <v>3081</v>
      </c>
      <c r="C38" s="1038" t="s">
        <v>2221</v>
      </c>
      <c r="D38" s="1038" t="s">
        <v>92</v>
      </c>
      <c r="E38" s="1041">
        <v>46056</v>
      </c>
      <c r="F38" s="1041"/>
      <c r="G38" s="1041"/>
      <c r="H38" s="1041"/>
      <c r="I38" s="1041"/>
      <c r="J38" s="1041"/>
      <c r="K38" s="1041"/>
      <c r="L38" s="817"/>
      <c r="M38" s="817"/>
      <c r="N38" s="1038" t="s">
        <v>3157</v>
      </c>
      <c r="O38" s="1038">
        <v>10</v>
      </c>
      <c r="P38" s="800" t="s">
        <v>3384</v>
      </c>
    </row>
    <row r="39" spans="1:16" s="1068" customFormat="1" ht="30" customHeight="1">
      <c r="A39" s="1038">
        <f>A38+1</f>
        <v>33</v>
      </c>
      <c r="B39" s="1039" t="s">
        <v>3357</v>
      </c>
      <c r="C39" s="1038" t="s">
        <v>90</v>
      </c>
      <c r="D39" s="1038" t="s">
        <v>92</v>
      </c>
      <c r="E39" s="1041">
        <v>46058</v>
      </c>
      <c r="F39" s="1041"/>
      <c r="G39" s="1041"/>
      <c r="H39" s="1041"/>
      <c r="I39" s="1041"/>
      <c r="J39" s="1041"/>
      <c r="K39" s="1041"/>
      <c r="L39" s="817"/>
      <c r="M39" s="817"/>
      <c r="N39" s="1038" t="s">
        <v>3316</v>
      </c>
      <c r="O39" s="1038">
        <v>6</v>
      </c>
      <c r="P39" s="800" t="s">
        <v>1416</v>
      </c>
    </row>
    <row r="40" spans="1:16" s="1068" customFormat="1" ht="30" customHeight="1">
      <c r="A40" s="1038">
        <f>A39+1</f>
        <v>34</v>
      </c>
      <c r="B40" s="1039" t="s">
        <v>1131</v>
      </c>
      <c r="C40" s="1038" t="s">
        <v>2422</v>
      </c>
      <c r="D40" s="1038" t="s">
        <v>92</v>
      </c>
      <c r="E40" s="1041">
        <v>46060</v>
      </c>
      <c r="F40" s="1041"/>
      <c r="G40" s="1041"/>
      <c r="H40" s="1041"/>
      <c r="I40" s="1041"/>
      <c r="J40" s="1041"/>
      <c r="K40" s="1041"/>
      <c r="L40" s="817"/>
      <c r="M40" s="817"/>
      <c r="N40" s="1038" t="s">
        <v>2886</v>
      </c>
      <c r="O40" s="1038">
        <v>10</v>
      </c>
      <c r="P40" s="800" t="s">
        <v>3383</v>
      </c>
    </row>
  </sheetData>
  <autoFilter ref="A6:P29"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X30"/>
  <sheetViews>
    <sheetView zoomScaleNormal="100" workbookViewId="0">
      <selection activeCell="S11" sqref="S11:S12"/>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92">
        <f>'Foundation JS-Line -Jammu'!P1</f>
        <v>46061</v>
      </c>
      <c r="K1" s="1393"/>
    </row>
    <row r="2" spans="2:24">
      <c r="B2" s="1394" t="s">
        <v>2186</v>
      </c>
      <c r="C2" s="1394"/>
      <c r="D2" s="1394"/>
      <c r="E2" s="1394"/>
      <c r="F2" s="1394"/>
      <c r="G2" s="1394"/>
      <c r="H2" s="1394"/>
      <c r="I2" s="1394"/>
      <c r="J2" s="1394"/>
      <c r="K2" s="1394"/>
    </row>
    <row r="3" spans="2:24" s="775" customFormat="1">
      <c r="B3" s="780" t="s">
        <v>2187</v>
      </c>
      <c r="C3" s="780" t="s">
        <v>2204</v>
      </c>
      <c r="D3" s="1395" t="s">
        <v>2188</v>
      </c>
      <c r="E3" s="1396"/>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3151</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3152</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3267</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3153</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3154</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3159</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3161</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8" t="s">
        <v>3314</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3268</v>
      </c>
      <c r="F15" s="975" t="s">
        <v>2913</v>
      </c>
      <c r="G15" s="777">
        <v>13</v>
      </c>
      <c r="H15" s="777"/>
      <c r="I15" s="777"/>
      <c r="J15" s="777"/>
      <c r="K15" s="777"/>
    </row>
    <row r="16" spans="2:24">
      <c r="B16" s="778" t="s">
        <v>2209</v>
      </c>
      <c r="C16" s="778">
        <v>5</v>
      </c>
      <c r="D16" s="1065">
        <f t="shared" si="2"/>
        <v>12</v>
      </c>
      <c r="E16" s="1077" t="s">
        <v>2922</v>
      </c>
      <c r="F16" s="975" t="s">
        <v>2913</v>
      </c>
      <c r="G16" s="777"/>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3144</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3155</v>
      </c>
      <c r="F20" s="976" t="s">
        <v>2914</v>
      </c>
      <c r="G20" s="777">
        <v>10</v>
      </c>
      <c r="H20" s="777"/>
      <c r="I20" s="777"/>
      <c r="J20" s="777"/>
      <c r="K20" s="777"/>
    </row>
    <row r="21" spans="2:11">
      <c r="B21" s="778"/>
      <c r="C21" s="778"/>
      <c r="D21" s="1065">
        <f t="shared" si="2"/>
        <v>17</v>
      </c>
      <c r="E21" s="1029" t="s">
        <v>3156</v>
      </c>
      <c r="F21" s="976" t="s">
        <v>2914</v>
      </c>
      <c r="G21" s="777">
        <v>10</v>
      </c>
      <c r="H21" s="777"/>
      <c r="I21" s="777"/>
      <c r="J21" s="777"/>
      <c r="K21" s="777"/>
    </row>
    <row r="22" spans="2:11">
      <c r="B22" s="778"/>
      <c r="C22" s="778"/>
      <c r="D22" s="1065">
        <f t="shared" si="2"/>
        <v>18</v>
      </c>
      <c r="E22" s="1029" t="s">
        <v>3157</v>
      </c>
      <c r="F22" s="976" t="s">
        <v>2914</v>
      </c>
      <c r="G22" s="777">
        <v>9</v>
      </c>
      <c r="H22" s="777"/>
      <c r="I22" s="777"/>
      <c r="J22" s="777"/>
      <c r="K22" s="777"/>
    </row>
    <row r="23" spans="2:11">
      <c r="B23" s="778"/>
      <c r="C23" s="778"/>
      <c r="D23" s="1115" t="s">
        <v>3303</v>
      </c>
      <c r="E23" s="1064" t="s">
        <v>3194</v>
      </c>
      <c r="F23" s="975" t="s">
        <v>2913</v>
      </c>
      <c r="G23" s="777">
        <v>40</v>
      </c>
      <c r="H23" s="777"/>
      <c r="I23" s="777"/>
      <c r="J23" s="777"/>
      <c r="K23" s="777"/>
    </row>
    <row r="24" spans="2:11">
      <c r="B24" s="778"/>
      <c r="C24" s="778"/>
      <c r="D24" s="1085">
        <v>21</v>
      </c>
      <c r="E24" s="1064" t="s">
        <v>3188</v>
      </c>
      <c r="F24" s="1064" t="s">
        <v>2912</v>
      </c>
      <c r="G24" s="777">
        <v>7</v>
      </c>
      <c r="H24" s="777"/>
      <c r="I24" s="777"/>
      <c r="J24" s="777"/>
      <c r="K24" s="777"/>
    </row>
    <row r="25" spans="2:11">
      <c r="B25" s="778"/>
      <c r="C25" s="778"/>
      <c r="D25" s="1057">
        <f>D24+1</f>
        <v>22</v>
      </c>
      <c r="E25" s="1083" t="s">
        <v>3269</v>
      </c>
      <c r="F25" s="975" t="s">
        <v>2913</v>
      </c>
      <c r="G25" s="777">
        <v>12</v>
      </c>
      <c r="H25" s="777"/>
      <c r="I25" s="777"/>
      <c r="J25" s="777"/>
      <c r="K25" s="777"/>
    </row>
    <row r="26" spans="2:11">
      <c r="B26" s="778"/>
      <c r="C26" s="778"/>
      <c r="D26" s="1057">
        <v>23</v>
      </c>
      <c r="E26" s="1116" t="s">
        <v>3307</v>
      </c>
      <c r="F26" s="975" t="s">
        <v>2913</v>
      </c>
      <c r="G26" s="777">
        <v>12</v>
      </c>
      <c r="H26" s="777"/>
      <c r="I26" s="777"/>
      <c r="J26" s="777"/>
      <c r="K26" s="777"/>
    </row>
    <row r="27" spans="2:11">
      <c r="B27" s="778"/>
      <c r="C27" s="778"/>
      <c r="D27" s="1057">
        <v>24</v>
      </c>
      <c r="E27" s="1134" t="s">
        <v>2863</v>
      </c>
      <c r="F27" s="975" t="s">
        <v>2913</v>
      </c>
      <c r="G27" s="777">
        <v>16</v>
      </c>
      <c r="H27" s="777"/>
      <c r="I27" s="777"/>
      <c r="J27" s="777"/>
      <c r="K27" s="777"/>
    </row>
    <row r="28" spans="2:11">
      <c r="B28" s="778"/>
      <c r="C28" s="778"/>
      <c r="D28" s="1057">
        <v>25</v>
      </c>
      <c r="E28" s="1134" t="s">
        <v>3322</v>
      </c>
      <c r="F28" s="975" t="s">
        <v>2912</v>
      </c>
      <c r="G28" s="947">
        <v>6</v>
      </c>
      <c r="H28" s="777"/>
      <c r="I28" s="777"/>
      <c r="J28" s="777"/>
      <c r="K28" s="777"/>
    </row>
    <row r="29" spans="2:11">
      <c r="B29" s="778"/>
      <c r="C29" s="778"/>
      <c r="D29" s="1057">
        <v>26</v>
      </c>
      <c r="E29" s="1134" t="s">
        <v>3316</v>
      </c>
      <c r="F29" s="1133" t="s">
        <v>2914</v>
      </c>
      <c r="G29" s="947">
        <v>6</v>
      </c>
      <c r="H29" s="777"/>
      <c r="I29" s="777"/>
      <c r="J29" s="777"/>
      <c r="K29" s="777"/>
    </row>
    <row r="30" spans="2:11">
      <c r="B30" s="780" t="s">
        <v>2201</v>
      </c>
      <c r="C30" s="780">
        <f>SUM(C4:C21)</f>
        <v>67</v>
      </c>
      <c r="D30" s="780"/>
      <c r="E30" s="781" t="s">
        <v>2202</v>
      </c>
      <c r="F30" s="781"/>
      <c r="G30" s="781">
        <f>SUM(G5:G29)</f>
        <v>358</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5"/>
  <sheetViews>
    <sheetView zoomScaleNormal="90" workbookViewId="0">
      <pane ySplit="2" topLeftCell="A34" activePane="bottomLeft" state="frozen"/>
      <selection activeCell="S11" sqref="S11:S12"/>
      <selection pane="bottomLeft" activeCell="F36" sqref="F36"/>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97" t="s">
        <v>2182</v>
      </c>
      <c r="B1" s="1397"/>
      <c r="C1" s="1397"/>
      <c r="D1" s="1397"/>
      <c r="E1" s="1397"/>
      <c r="F1" s="1397"/>
      <c r="G1" s="1397"/>
      <c r="H1" s="1397"/>
      <c r="I1" s="1397"/>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3292</v>
      </c>
      <c r="G3" s="1092" t="s">
        <v>2438</v>
      </c>
      <c r="H3" s="1095" t="s">
        <v>2428</v>
      </c>
      <c r="I3" s="1096"/>
    </row>
    <row r="4" spans="1:9" s="784" customFormat="1" ht="29">
      <c r="A4" s="1092">
        <f>A3+1</f>
        <v>2</v>
      </c>
      <c r="B4" s="1092" t="s">
        <v>2427</v>
      </c>
      <c r="C4" s="1093">
        <v>45870</v>
      </c>
      <c r="D4" s="1093">
        <v>45870</v>
      </c>
      <c r="E4" s="1092">
        <v>1</v>
      </c>
      <c r="F4" s="1094" t="s">
        <v>3292</v>
      </c>
      <c r="G4" s="1092" t="s">
        <v>2438</v>
      </c>
      <c r="H4" s="1095" t="s">
        <v>2430</v>
      </c>
      <c r="I4" s="1096"/>
    </row>
    <row r="5" spans="1:9" s="784" customFormat="1" ht="29">
      <c r="A5" s="1092">
        <f t="shared" ref="A5:A29" si="0">A4+1</f>
        <v>3</v>
      </c>
      <c r="B5" s="1092" t="s">
        <v>2432</v>
      </c>
      <c r="C5" s="1093">
        <v>45875</v>
      </c>
      <c r="D5" s="1093">
        <v>45875</v>
      </c>
      <c r="E5" s="1092">
        <v>1</v>
      </c>
      <c r="F5" s="1094" t="s">
        <v>3292</v>
      </c>
      <c r="G5" s="1092" t="s">
        <v>2434</v>
      </c>
      <c r="H5" s="1095" t="s">
        <v>2435</v>
      </c>
      <c r="I5" s="1096"/>
    </row>
    <row r="6" spans="1:9" s="784" customFormat="1" ht="29">
      <c r="A6" s="1092">
        <f t="shared" si="0"/>
        <v>4</v>
      </c>
      <c r="B6" s="1092" t="s">
        <v>2427</v>
      </c>
      <c r="C6" s="1093">
        <v>45876</v>
      </c>
      <c r="D6" s="1093">
        <v>45876</v>
      </c>
      <c r="E6" s="1092">
        <v>1</v>
      </c>
      <c r="F6" s="1094" t="s">
        <v>3292</v>
      </c>
      <c r="G6" s="1092" t="s">
        <v>2438</v>
      </c>
      <c r="H6" s="1095" t="s">
        <v>2436</v>
      </c>
      <c r="I6" s="1096"/>
    </row>
    <row r="7" spans="1:9" s="784" customFormat="1" ht="29">
      <c r="A7" s="1092">
        <f t="shared" si="0"/>
        <v>5</v>
      </c>
      <c r="B7" s="1092" t="s">
        <v>2427</v>
      </c>
      <c r="C7" s="1093">
        <v>45878</v>
      </c>
      <c r="D7" s="1093">
        <v>45878</v>
      </c>
      <c r="E7" s="1092">
        <v>1</v>
      </c>
      <c r="F7" s="1094" t="s">
        <v>3292</v>
      </c>
      <c r="G7" s="1092" t="s">
        <v>2438</v>
      </c>
      <c r="H7" s="1095" t="s">
        <v>2437</v>
      </c>
      <c r="I7" s="1096"/>
    </row>
    <row r="8" spans="1:9" s="784" customFormat="1" ht="36.5" customHeight="1">
      <c r="A8" s="1092">
        <f t="shared" si="0"/>
        <v>6</v>
      </c>
      <c r="B8" s="1092" t="s">
        <v>2427</v>
      </c>
      <c r="C8" s="1093">
        <v>45881</v>
      </c>
      <c r="D8" s="1093">
        <v>45883</v>
      </c>
      <c r="E8" s="1092">
        <v>3</v>
      </c>
      <c r="F8" s="1094" t="s">
        <v>3292</v>
      </c>
      <c r="G8" s="1092" t="s">
        <v>2429</v>
      </c>
      <c r="H8" s="1095" t="s">
        <v>2439</v>
      </c>
      <c r="I8" s="1096"/>
    </row>
    <row r="9" spans="1:9" s="784" customFormat="1" ht="36.5" customHeight="1">
      <c r="A9" s="1092">
        <f t="shared" si="0"/>
        <v>7</v>
      </c>
      <c r="B9" s="1092" t="s">
        <v>2432</v>
      </c>
      <c r="C9" s="1093">
        <v>45881</v>
      </c>
      <c r="D9" s="1093">
        <v>45881</v>
      </c>
      <c r="E9" s="1092">
        <v>1</v>
      </c>
      <c r="F9" s="1094" t="s">
        <v>3292</v>
      </c>
      <c r="G9" s="1092" t="s">
        <v>2434</v>
      </c>
      <c r="H9" s="1095" t="s">
        <v>2440</v>
      </c>
      <c r="I9" s="1096"/>
    </row>
    <row r="10" spans="1:9" s="784" customFormat="1" ht="36.5" customHeight="1">
      <c r="A10" s="1092">
        <f t="shared" si="0"/>
        <v>8</v>
      </c>
      <c r="B10" s="1092" t="s">
        <v>2432</v>
      </c>
      <c r="C10" s="1093">
        <v>45885</v>
      </c>
      <c r="D10" s="1093">
        <v>45887</v>
      </c>
      <c r="E10" s="1092">
        <v>3</v>
      </c>
      <c r="F10" s="1094" t="s">
        <v>3292</v>
      </c>
      <c r="G10" s="1092" t="s">
        <v>2434</v>
      </c>
      <c r="H10" s="1095" t="s">
        <v>2442</v>
      </c>
      <c r="I10" s="1096"/>
    </row>
    <row r="11" spans="1:9" s="784" customFormat="1" ht="36.5" customHeight="1">
      <c r="A11" s="1092">
        <f t="shared" si="0"/>
        <v>9</v>
      </c>
      <c r="B11" s="1092" t="s">
        <v>2427</v>
      </c>
      <c r="C11" s="1093">
        <v>45886</v>
      </c>
      <c r="D11" s="1093">
        <v>45887</v>
      </c>
      <c r="E11" s="1092">
        <v>2</v>
      </c>
      <c r="F11" s="1094" t="s">
        <v>3292</v>
      </c>
      <c r="G11" s="1092" t="s">
        <v>2429</v>
      </c>
      <c r="H11" s="1095" t="s">
        <v>2441</v>
      </c>
      <c r="I11" s="1096"/>
    </row>
    <row r="12" spans="1:9" s="784" customFormat="1" ht="36.5" customHeight="1">
      <c r="A12" s="1092">
        <f t="shared" si="0"/>
        <v>10</v>
      </c>
      <c r="B12" s="1092" t="s">
        <v>2427</v>
      </c>
      <c r="C12" s="1093">
        <v>45889</v>
      </c>
      <c r="D12" s="1093">
        <v>45889</v>
      </c>
      <c r="E12" s="1092">
        <v>0.5</v>
      </c>
      <c r="F12" s="1094" t="s">
        <v>3292</v>
      </c>
      <c r="G12" s="1092" t="s">
        <v>2446</v>
      </c>
      <c r="H12" s="1095" t="s">
        <v>2443</v>
      </c>
      <c r="I12" s="1096"/>
    </row>
    <row r="13" spans="1:9" s="784" customFormat="1" ht="36.5" customHeight="1">
      <c r="A13" s="1092">
        <f t="shared" si="0"/>
        <v>11</v>
      </c>
      <c r="B13" s="1092" t="s">
        <v>2427</v>
      </c>
      <c r="C13" s="1093">
        <v>45892</v>
      </c>
      <c r="D13" s="1093">
        <v>45897</v>
      </c>
      <c r="E13" s="1092">
        <v>6</v>
      </c>
      <c r="F13" s="1094" t="s">
        <v>3292</v>
      </c>
      <c r="G13" s="1092" t="s">
        <v>2446</v>
      </c>
      <c r="H13" s="1095" t="s">
        <v>2444</v>
      </c>
      <c r="I13" s="1096"/>
    </row>
    <row r="14" spans="1:9" s="784" customFormat="1" ht="36.5" customHeight="1">
      <c r="A14" s="1092">
        <f t="shared" si="0"/>
        <v>12</v>
      </c>
      <c r="B14" s="1092" t="s">
        <v>2432</v>
      </c>
      <c r="C14" s="1093">
        <v>45892</v>
      </c>
      <c r="D14" s="1093">
        <v>45897</v>
      </c>
      <c r="E14" s="1092">
        <v>6</v>
      </c>
      <c r="F14" s="1094" t="s">
        <v>3292</v>
      </c>
      <c r="G14" s="1092" t="s">
        <v>2434</v>
      </c>
      <c r="H14" s="1095" t="s">
        <v>2445</v>
      </c>
      <c r="I14" s="1096"/>
    </row>
    <row r="15" spans="1:9" s="784" customFormat="1" ht="36.5" customHeight="1">
      <c r="A15" s="1092">
        <f t="shared" si="0"/>
        <v>13</v>
      </c>
      <c r="B15" s="1092" t="s">
        <v>2427</v>
      </c>
      <c r="C15" s="1093">
        <v>45899</v>
      </c>
      <c r="D15" s="1093">
        <v>45903</v>
      </c>
      <c r="E15" s="1092">
        <v>5</v>
      </c>
      <c r="F15" s="1094" t="s">
        <v>3292</v>
      </c>
      <c r="G15" s="1092" t="s">
        <v>2447</v>
      </c>
      <c r="H15" s="1095" t="s">
        <v>2444</v>
      </c>
      <c r="I15" s="1096"/>
    </row>
    <row r="16" spans="1:9" s="784" customFormat="1" ht="36.5" customHeight="1">
      <c r="A16" s="1092">
        <f t="shared" si="0"/>
        <v>14</v>
      </c>
      <c r="B16" s="1092" t="s">
        <v>2432</v>
      </c>
      <c r="C16" s="1093">
        <v>45898</v>
      </c>
      <c r="D16" s="1093">
        <v>45911</v>
      </c>
      <c r="E16" s="1092">
        <v>14</v>
      </c>
      <c r="F16" s="1094" t="s">
        <v>3292</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3292</v>
      </c>
      <c r="G17" s="1092" t="s">
        <v>2754</v>
      </c>
      <c r="H17" s="1095" t="s">
        <v>2753</v>
      </c>
      <c r="I17" s="1096"/>
    </row>
    <row r="18" spans="1:9" s="784" customFormat="1" ht="36.5" customHeight="1">
      <c r="A18" s="1092">
        <f t="shared" si="0"/>
        <v>16</v>
      </c>
      <c r="B18" s="1092" t="s">
        <v>2427</v>
      </c>
      <c r="C18" s="1093">
        <v>45928</v>
      </c>
      <c r="D18" s="1093">
        <v>45929</v>
      </c>
      <c r="E18" s="1092">
        <v>2</v>
      </c>
      <c r="F18" s="1094" t="s">
        <v>3292</v>
      </c>
      <c r="G18" s="1092" t="s">
        <v>2882</v>
      </c>
      <c r="H18" s="1095" t="s">
        <v>2883</v>
      </c>
      <c r="I18" s="1096"/>
    </row>
    <row r="19" spans="1:9" s="784" customFormat="1" ht="36.5" customHeight="1">
      <c r="A19" s="1092">
        <f t="shared" si="0"/>
        <v>17</v>
      </c>
      <c r="B19" s="1092" t="s">
        <v>2427</v>
      </c>
      <c r="C19" s="1093">
        <v>45935</v>
      </c>
      <c r="D19" s="1093">
        <v>45937</v>
      </c>
      <c r="E19" s="1092">
        <v>3</v>
      </c>
      <c r="F19" s="1094" t="s">
        <v>3292</v>
      </c>
      <c r="G19" s="1092" t="s">
        <v>2754</v>
      </c>
      <c r="H19" s="1095" t="s">
        <v>2860</v>
      </c>
      <c r="I19" s="1096"/>
    </row>
    <row r="20" spans="1:9" s="784" customFormat="1" ht="36.5" customHeight="1">
      <c r="A20" s="1092">
        <f t="shared" si="0"/>
        <v>18</v>
      </c>
      <c r="B20" s="1092" t="s">
        <v>2432</v>
      </c>
      <c r="C20" s="1093">
        <v>45935</v>
      </c>
      <c r="D20" s="1093">
        <v>45939</v>
      </c>
      <c r="E20" s="1092">
        <f>D20-C20</f>
        <v>4</v>
      </c>
      <c r="F20" s="1094" t="s">
        <v>3292</v>
      </c>
      <c r="G20" s="1092" t="s">
        <v>2754</v>
      </c>
      <c r="H20" s="1095" t="s">
        <v>2862</v>
      </c>
      <c r="I20" s="1096"/>
    </row>
    <row r="21" spans="1:9" s="784" customFormat="1" ht="36.5" customHeight="1">
      <c r="A21" s="1092">
        <f t="shared" si="0"/>
        <v>19</v>
      </c>
      <c r="B21" s="1092" t="s">
        <v>2729</v>
      </c>
      <c r="C21" s="1093">
        <v>45935</v>
      </c>
      <c r="D21" s="1093">
        <v>45937</v>
      </c>
      <c r="E21" s="1092">
        <v>3</v>
      </c>
      <c r="F21" s="1094" t="s">
        <v>3292</v>
      </c>
      <c r="G21" s="1092" t="s">
        <v>2754</v>
      </c>
      <c r="H21" s="1095" t="s">
        <v>2860</v>
      </c>
      <c r="I21" s="1096"/>
    </row>
    <row r="22" spans="1:9" s="784" customFormat="1" ht="36.5" hidden="1" customHeight="1">
      <c r="A22" s="1092">
        <f t="shared" si="0"/>
        <v>20</v>
      </c>
      <c r="B22" s="1092" t="s">
        <v>2427</v>
      </c>
      <c r="C22" s="1093">
        <v>45943</v>
      </c>
      <c r="D22" s="1093">
        <v>45945</v>
      </c>
      <c r="E22" s="1092">
        <v>3</v>
      </c>
      <c r="F22" s="1094" t="s">
        <v>3292</v>
      </c>
      <c r="G22" s="1092" t="s">
        <v>2882</v>
      </c>
      <c r="H22" s="1095" t="s">
        <v>2881</v>
      </c>
      <c r="I22" s="1096"/>
    </row>
    <row r="23" spans="1:9" s="784" customFormat="1" ht="36.5" hidden="1" customHeight="1">
      <c r="A23" s="1092">
        <f t="shared" si="0"/>
        <v>21</v>
      </c>
      <c r="B23" s="1092" t="s">
        <v>2427</v>
      </c>
      <c r="C23" s="1093">
        <v>45948</v>
      </c>
      <c r="D23" s="1093">
        <v>45948</v>
      </c>
      <c r="E23" s="1092">
        <v>1</v>
      </c>
      <c r="F23" s="1094" t="s">
        <v>3292</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3292</v>
      </c>
      <c r="G24" s="1097" t="s">
        <v>3142</v>
      </c>
      <c r="H24" s="1095" t="s">
        <v>2883</v>
      </c>
      <c r="I24" s="1096"/>
    </row>
    <row r="25" spans="1:9" s="784" customFormat="1" ht="36.5" customHeight="1">
      <c r="A25" s="1092">
        <f t="shared" si="0"/>
        <v>23</v>
      </c>
      <c r="B25" s="1092" t="s">
        <v>2427</v>
      </c>
      <c r="C25" s="1093">
        <v>45995</v>
      </c>
      <c r="D25" s="1093">
        <v>45997</v>
      </c>
      <c r="E25" s="1092">
        <v>3</v>
      </c>
      <c r="F25" s="1094" t="s">
        <v>3292</v>
      </c>
      <c r="G25" s="1098" t="s">
        <v>3197</v>
      </c>
      <c r="H25" s="1099" t="s">
        <v>3196</v>
      </c>
      <c r="I25" s="1096"/>
    </row>
    <row r="26" spans="1:9" s="784" customFormat="1" ht="36.5" customHeight="1">
      <c r="A26" s="1092">
        <f t="shared" si="0"/>
        <v>24</v>
      </c>
      <c r="B26" s="1092" t="s">
        <v>2427</v>
      </c>
      <c r="C26" s="1093">
        <v>46002</v>
      </c>
      <c r="D26" s="1093">
        <v>46005</v>
      </c>
      <c r="E26" s="1092">
        <f>D26-C26</f>
        <v>3</v>
      </c>
      <c r="F26" s="1094" t="s">
        <v>3292</v>
      </c>
      <c r="G26" s="1100" t="s">
        <v>3261</v>
      </c>
      <c r="H26" s="1099" t="s">
        <v>3196</v>
      </c>
      <c r="I26" s="1096"/>
    </row>
    <row r="27" spans="1:9" s="784" customFormat="1" ht="36.5" customHeight="1">
      <c r="A27" s="1092">
        <f t="shared" si="0"/>
        <v>25</v>
      </c>
      <c r="B27" s="1092" t="s">
        <v>2427</v>
      </c>
      <c r="C27" s="1093">
        <v>46005</v>
      </c>
      <c r="D27" s="1093">
        <v>46007</v>
      </c>
      <c r="E27" s="1092">
        <f>D27-C27</f>
        <v>2</v>
      </c>
      <c r="F27" s="1094" t="s">
        <v>3292</v>
      </c>
      <c r="G27" s="1101" t="s">
        <v>3263</v>
      </c>
      <c r="H27" s="1099" t="s">
        <v>3196</v>
      </c>
      <c r="I27" s="1096"/>
    </row>
    <row r="28" spans="1:9" s="784" customFormat="1" ht="36.5" customHeight="1">
      <c r="A28" s="1092">
        <f t="shared" si="0"/>
        <v>26</v>
      </c>
      <c r="B28" s="1092" t="s">
        <v>2432</v>
      </c>
      <c r="C28" s="1093">
        <v>46003</v>
      </c>
      <c r="D28" s="1093">
        <v>46005</v>
      </c>
      <c r="E28" s="1092">
        <v>2</v>
      </c>
      <c r="F28" s="1094" t="s">
        <v>3292</v>
      </c>
      <c r="G28" s="1101" t="s">
        <v>3264</v>
      </c>
      <c r="H28" s="1099" t="s">
        <v>3196</v>
      </c>
      <c r="I28" s="1096"/>
    </row>
    <row r="29" spans="1:9" s="784" customFormat="1" ht="36.5" customHeight="1">
      <c r="A29" s="1092">
        <f t="shared" si="0"/>
        <v>27</v>
      </c>
      <c r="B29" s="1092" t="s">
        <v>2427</v>
      </c>
      <c r="C29" s="1093">
        <v>46010</v>
      </c>
      <c r="D29" s="1093">
        <v>46011</v>
      </c>
      <c r="E29" s="1092">
        <v>2</v>
      </c>
      <c r="F29" s="1094" t="s">
        <v>3292</v>
      </c>
      <c r="G29" s="1102" t="s">
        <v>3290</v>
      </c>
      <c r="H29" s="1099" t="s">
        <v>3196</v>
      </c>
      <c r="I29" s="1096"/>
    </row>
    <row r="30" spans="1:9" s="1105" customFormat="1" ht="36.5" customHeight="1">
      <c r="A30" s="1092">
        <f t="shared" ref="A30:A35" si="1">A29+1</f>
        <v>28</v>
      </c>
      <c r="B30" s="1092" t="s">
        <v>2432</v>
      </c>
      <c r="C30" s="1093">
        <v>46013</v>
      </c>
      <c r="D30" s="1093">
        <v>46014</v>
      </c>
      <c r="E30" s="1092">
        <v>2</v>
      </c>
      <c r="F30" s="1094" t="s">
        <v>3292</v>
      </c>
      <c r="G30" s="1107" t="s">
        <v>3294</v>
      </c>
      <c r="H30" s="1099" t="s">
        <v>3196</v>
      </c>
      <c r="I30" s="1096"/>
    </row>
    <row r="31" spans="1:9" s="1105" customFormat="1" ht="43.5">
      <c r="A31" s="1117">
        <f t="shared" si="1"/>
        <v>29</v>
      </c>
      <c r="B31" s="1129" t="s">
        <v>2729</v>
      </c>
      <c r="C31" s="1119">
        <v>46021</v>
      </c>
      <c r="D31" s="1119">
        <v>46038</v>
      </c>
      <c r="E31" s="1117">
        <f>D31-C31</f>
        <v>17</v>
      </c>
      <c r="F31" s="1130" t="s">
        <v>3292</v>
      </c>
      <c r="G31" s="1131" t="s">
        <v>3311</v>
      </c>
      <c r="H31" s="1132" t="s">
        <v>3320</v>
      </c>
      <c r="I31" s="1123"/>
    </row>
    <row r="32" spans="1:9" s="1105" customFormat="1" ht="43.5">
      <c r="A32" s="1117">
        <f t="shared" si="1"/>
        <v>30</v>
      </c>
      <c r="B32" s="1118" t="s">
        <v>2427</v>
      </c>
      <c r="C32" s="1119">
        <v>46024</v>
      </c>
      <c r="D32" s="1119">
        <v>46026</v>
      </c>
      <c r="E32" s="1117">
        <f>D32-C32</f>
        <v>2</v>
      </c>
      <c r="F32" s="1120" t="s">
        <v>3292</v>
      </c>
      <c r="G32" s="1121" t="s">
        <v>3304</v>
      </c>
      <c r="H32" s="1122" t="s">
        <v>3305</v>
      </c>
      <c r="I32" s="1123"/>
    </row>
    <row r="33" spans="1:9" s="1105" customFormat="1" ht="43" customHeight="1">
      <c r="A33" s="1117">
        <f t="shared" si="1"/>
        <v>31</v>
      </c>
      <c r="B33" s="1163" t="s">
        <v>2427</v>
      </c>
      <c r="C33" s="1119">
        <v>46045</v>
      </c>
      <c r="D33" s="1119">
        <v>46054</v>
      </c>
      <c r="E33" s="1117">
        <f>D33-C33</f>
        <v>9</v>
      </c>
      <c r="F33" s="1164" t="s">
        <v>3292</v>
      </c>
      <c r="G33" s="1165" t="s">
        <v>2754</v>
      </c>
      <c r="H33" s="1166" t="s">
        <v>3324</v>
      </c>
      <c r="I33" s="1123"/>
    </row>
    <row r="34" spans="1:9" s="1105" customFormat="1" ht="43" customHeight="1">
      <c r="A34" s="1117">
        <f t="shared" si="1"/>
        <v>32</v>
      </c>
      <c r="B34" s="1167" t="s">
        <v>3352</v>
      </c>
      <c r="C34" s="1119">
        <v>46054</v>
      </c>
      <c r="D34" s="1119">
        <v>46057</v>
      </c>
      <c r="E34" s="1117">
        <f>D34-C34</f>
        <v>3</v>
      </c>
      <c r="F34" s="1168" t="s">
        <v>3292</v>
      </c>
      <c r="G34" s="1167" t="s">
        <v>3353</v>
      </c>
      <c r="H34" s="1169" t="s">
        <v>3354</v>
      </c>
      <c r="I34" s="1123"/>
    </row>
    <row r="35" spans="1:9" s="1105" customFormat="1" ht="43" customHeight="1">
      <c r="A35" s="1176">
        <f t="shared" si="1"/>
        <v>33</v>
      </c>
      <c r="B35" s="1179" t="s">
        <v>3380</v>
      </c>
      <c r="C35" s="1177">
        <v>46060</v>
      </c>
      <c r="D35" s="1177">
        <v>46061</v>
      </c>
      <c r="E35" s="1176">
        <f>D35-C35</f>
        <v>1</v>
      </c>
      <c r="F35" s="1180" t="s">
        <v>3381</v>
      </c>
      <c r="G35" s="1179" t="s">
        <v>3382</v>
      </c>
      <c r="H35" s="1181" t="s">
        <v>3305</v>
      </c>
      <c r="I35" s="1178"/>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20" t="s">
        <v>1922</v>
      </c>
      <c r="C9" s="1220" t="s">
        <v>1433</v>
      </c>
      <c r="D9" s="1221" t="s">
        <v>2391</v>
      </c>
      <c r="E9" s="1221" t="s">
        <v>44</v>
      </c>
      <c r="F9" s="1220" t="s">
        <v>45</v>
      </c>
      <c r="G9" s="1220" t="s">
        <v>627</v>
      </c>
      <c r="H9" s="1348" t="s">
        <v>2184</v>
      </c>
      <c r="I9" s="1398"/>
      <c r="J9" s="1398"/>
      <c r="K9" s="1398"/>
      <c r="L9" s="1398"/>
      <c r="M9" s="1349"/>
      <c r="N9" s="1348" t="s">
        <v>21</v>
      </c>
      <c r="O9" s="1349"/>
      <c r="P9" s="1220" t="s">
        <v>1766</v>
      </c>
    </row>
    <row r="10" spans="2:16">
      <c r="B10" s="1220"/>
      <c r="C10" s="1220"/>
      <c r="D10" s="1221" t="s">
        <v>2391</v>
      </c>
      <c r="E10" s="1221" t="s">
        <v>44</v>
      </c>
      <c r="F10" s="1220" t="s">
        <v>45</v>
      </c>
      <c r="G10" s="1220" t="s">
        <v>627</v>
      </c>
      <c r="H10" s="756" t="s">
        <v>2393</v>
      </c>
      <c r="I10" s="756" t="s">
        <v>2394</v>
      </c>
      <c r="J10" s="756" t="s">
        <v>2393</v>
      </c>
      <c r="K10" s="756" t="s">
        <v>2394</v>
      </c>
      <c r="L10" s="756" t="s">
        <v>2393</v>
      </c>
      <c r="M10" s="756" t="s">
        <v>2394</v>
      </c>
      <c r="N10" s="9" t="s">
        <v>2393</v>
      </c>
      <c r="O10" s="9" t="s">
        <v>2394</v>
      </c>
      <c r="P10" s="1220"/>
    </row>
    <row r="11" spans="2:16">
      <c r="B11" s="13"/>
      <c r="C11" s="12"/>
      <c r="D11" s="12"/>
      <c r="E11" s="12"/>
      <c r="F11" s="12"/>
      <c r="G11" s="12"/>
      <c r="H11" s="13"/>
      <c r="I11" s="13"/>
      <c r="J11" s="13"/>
      <c r="K11" s="13"/>
      <c r="L11" s="13"/>
      <c r="M11" s="13"/>
      <c r="N11" s="12"/>
      <c r="O11" s="12"/>
      <c r="P11" s="12"/>
    </row>
    <row r="12" spans="2:16">
      <c r="B12" s="13">
        <v>1</v>
      </c>
      <c r="C12" s="1223"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223"/>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223"/>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223"/>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223"/>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223"/>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223"/>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223"/>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223"/>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223"/>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223"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223"/>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223"/>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223"/>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223"/>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223"/>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223"/>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223"/>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223"/>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20" t="s">
        <v>1922</v>
      </c>
      <c r="D39" s="1399" t="s">
        <v>2391</v>
      </c>
      <c r="E39" s="1399" t="s">
        <v>44</v>
      </c>
      <c r="F39" s="1401" t="s">
        <v>45</v>
      </c>
      <c r="G39" s="1401" t="s">
        <v>627</v>
      </c>
      <c r="H39" s="1348" t="s">
        <v>2184</v>
      </c>
      <c r="I39" s="1398"/>
      <c r="J39" s="1398"/>
      <c r="K39" s="1398"/>
      <c r="L39" s="1398"/>
      <c r="M39" s="1349"/>
      <c r="N39" s="1348" t="s">
        <v>21</v>
      </c>
      <c r="O39" s="1349"/>
      <c r="P39" s="10" t="s">
        <v>1766</v>
      </c>
    </row>
    <row r="40" spans="3:16" ht="14.5" customHeight="1">
      <c r="C40" s="1220"/>
      <c r="D40" s="1400"/>
      <c r="E40" s="1400"/>
      <c r="F40" s="1402"/>
      <c r="G40" s="1402"/>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403"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404"/>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405"/>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20" t="s">
        <v>1922</v>
      </c>
      <c r="D52" s="1221" t="s">
        <v>2391</v>
      </c>
      <c r="E52" s="1221" t="s">
        <v>44</v>
      </c>
      <c r="F52" s="1220" t="s">
        <v>45</v>
      </c>
      <c r="G52" s="1220" t="s">
        <v>627</v>
      </c>
      <c r="H52" s="1348" t="s">
        <v>2184</v>
      </c>
      <c r="I52" s="1398"/>
      <c r="J52" s="1398"/>
      <c r="K52" s="1398"/>
      <c r="L52" s="1398"/>
      <c r="M52" s="1349"/>
      <c r="N52" s="1348" t="s">
        <v>21</v>
      </c>
      <c r="O52" s="1349"/>
      <c r="P52" s="10" t="s">
        <v>1766</v>
      </c>
    </row>
    <row r="53" spans="3:16">
      <c r="C53" s="1220"/>
      <c r="D53" s="1221" t="s">
        <v>2391</v>
      </c>
      <c r="E53" s="1221" t="s">
        <v>44</v>
      </c>
      <c r="F53" s="1220" t="s">
        <v>45</v>
      </c>
      <c r="G53" s="1220"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S11" sqref="S11:S12"/>
    </sheetView>
  </sheetViews>
  <sheetFormatPr defaultRowHeight="14.5"/>
  <cols>
    <col min="1" max="1" width="8.7265625" style="1016"/>
    <col min="2" max="2" width="4.6328125" style="1025" bestFit="1" customWidth="1"/>
    <col min="3" max="3" width="7.36328125" style="1025" customWidth="1"/>
    <col min="4" max="4" width="11" style="1025" hidden="1"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0" width="8.7265625" style="1016" hidden="1" customWidth="1"/>
    <col min="21" max="21" width="8.7265625" style="1016" customWidth="1"/>
    <col min="22" max="16384" width="8.7265625" style="1016"/>
  </cols>
  <sheetData>
    <row r="1" spans="2:22">
      <c r="B1" s="1417" t="s">
        <v>3127</v>
      </c>
      <c r="C1" s="1417"/>
      <c r="D1" s="1417"/>
      <c r="E1" s="1417"/>
      <c r="F1" s="1417"/>
      <c r="G1" s="1417"/>
      <c r="H1" s="1417"/>
      <c r="J1" s="1411" t="s">
        <v>3128</v>
      </c>
      <c r="K1" s="1411"/>
      <c r="L1" s="1411"/>
      <c r="M1" s="1411"/>
      <c r="N1" s="1411"/>
      <c r="O1" s="1411"/>
      <c r="P1" s="1411"/>
      <c r="R1" s="1417" t="s">
        <v>3129</v>
      </c>
      <c r="S1" s="1417"/>
      <c r="T1" s="1417"/>
      <c r="U1" s="1417"/>
      <c r="V1" s="1417"/>
    </row>
    <row r="2" spans="2:22" ht="20.5" customHeight="1">
      <c r="B2" s="1411" t="s">
        <v>1786</v>
      </c>
      <c r="C2" s="1411" t="s">
        <v>3130</v>
      </c>
      <c r="D2" s="1409" t="s">
        <v>3321</v>
      </c>
      <c r="E2" s="1409" t="s">
        <v>3336</v>
      </c>
      <c r="F2" s="1409" t="s">
        <v>3132</v>
      </c>
      <c r="G2" s="1058" t="s">
        <v>3306</v>
      </c>
      <c r="H2" s="1411" t="s">
        <v>19</v>
      </c>
      <c r="J2" s="1411" t="s">
        <v>1786</v>
      </c>
      <c r="K2" s="1411" t="s">
        <v>3130</v>
      </c>
      <c r="L2" s="1409" t="s">
        <v>3321</v>
      </c>
      <c r="M2" s="1409" t="s">
        <v>3336</v>
      </c>
      <c r="N2" s="1409" t="s">
        <v>3132</v>
      </c>
      <c r="O2" s="1058" t="s">
        <v>3306</v>
      </c>
      <c r="P2" s="1411" t="s">
        <v>19</v>
      </c>
      <c r="R2" s="1411" t="s">
        <v>1786</v>
      </c>
      <c r="S2" s="1411" t="s">
        <v>3130</v>
      </c>
      <c r="T2" s="1409" t="s">
        <v>3131</v>
      </c>
      <c r="U2" s="1409" t="s">
        <v>3336</v>
      </c>
      <c r="V2" s="1409" t="s">
        <v>3132</v>
      </c>
    </row>
    <row r="3" spans="2:22" ht="20.5" customHeight="1">
      <c r="B3" s="1411"/>
      <c r="C3" s="1411"/>
      <c r="D3" s="1411"/>
      <c r="E3" s="1409"/>
      <c r="F3" s="1409"/>
      <c r="G3" s="1017"/>
      <c r="H3" s="1411"/>
      <c r="J3" s="1411"/>
      <c r="K3" s="1411"/>
      <c r="L3" s="1411"/>
      <c r="M3" s="1409"/>
      <c r="N3" s="1409"/>
      <c r="O3" s="1017"/>
      <c r="P3" s="1411"/>
      <c r="R3" s="1411"/>
      <c r="S3" s="1411"/>
      <c r="T3" s="1411"/>
      <c r="U3" s="1409"/>
      <c r="V3" s="1409"/>
    </row>
    <row r="4" spans="2:22">
      <c r="B4" s="1018">
        <v>1</v>
      </c>
      <c r="C4" s="1018" t="s">
        <v>1675</v>
      </c>
      <c r="D4" s="1018">
        <v>201</v>
      </c>
      <c r="E4" s="1412">
        <f>370+64</f>
        <v>434</v>
      </c>
      <c r="F4" s="1018">
        <f>80+90</f>
        <v>170</v>
      </c>
      <c r="G4" s="1018"/>
      <c r="H4" s="1060"/>
      <c r="J4" s="1018">
        <v>1</v>
      </c>
      <c r="K4" s="1018" t="s">
        <v>1675</v>
      </c>
      <c r="L4" s="1018">
        <v>1</v>
      </c>
      <c r="M4" s="1412">
        <v>129</v>
      </c>
      <c r="N4" s="1018">
        <v>2</v>
      </c>
      <c r="O4" s="1018"/>
      <c r="P4" s="1059"/>
      <c r="R4" s="1019">
        <v>1</v>
      </c>
      <c r="S4" s="1019" t="s">
        <v>1872</v>
      </c>
      <c r="T4" s="1019">
        <v>13</v>
      </c>
      <c r="U4" s="1019">
        <v>14</v>
      </c>
      <c r="V4" s="1019">
        <v>10</v>
      </c>
    </row>
    <row r="5" spans="2:22">
      <c r="B5" s="1019">
        <f>B4+1</f>
        <v>2</v>
      </c>
      <c r="C5" s="1018" t="s">
        <v>2422</v>
      </c>
      <c r="D5" s="1018">
        <v>57</v>
      </c>
      <c r="E5" s="1412"/>
      <c r="F5" s="1018">
        <v>44</v>
      </c>
      <c r="G5" s="1018"/>
      <c r="H5" s="1060"/>
      <c r="J5" s="1018">
        <f>J4+1</f>
        <v>2</v>
      </c>
      <c r="K5" s="1018" t="s">
        <v>2422</v>
      </c>
      <c r="L5" s="1018">
        <v>20</v>
      </c>
      <c r="M5" s="1412"/>
      <c r="N5" s="1018">
        <v>14</v>
      </c>
      <c r="O5" s="1018"/>
      <c r="P5" s="1059"/>
      <c r="R5" s="1410" t="s">
        <v>994</v>
      </c>
      <c r="S5" s="1410"/>
      <c r="T5" s="1021">
        <f>SUM(T1:T4)</f>
        <v>13</v>
      </c>
      <c r="U5" s="1021">
        <f>SUM(U1:U4)</f>
        <v>14</v>
      </c>
      <c r="V5" s="1021">
        <f>SUM(V1:V4)</f>
        <v>10</v>
      </c>
    </row>
    <row r="6" spans="2:22">
      <c r="B6" s="1019">
        <f>B5+1</f>
        <v>3</v>
      </c>
      <c r="C6" s="1018" t="s">
        <v>2423</v>
      </c>
      <c r="D6" s="1018">
        <v>44</v>
      </c>
      <c r="E6" s="1412"/>
      <c r="F6" s="1018">
        <f>13+20</f>
        <v>33</v>
      </c>
      <c r="G6" s="1018"/>
      <c r="H6" s="1060"/>
      <c r="J6" s="1018">
        <f>J5+1</f>
        <v>3</v>
      </c>
      <c r="K6" s="1018" t="s">
        <v>2423</v>
      </c>
      <c r="L6" s="1018">
        <v>21</v>
      </c>
      <c r="M6" s="1412"/>
      <c r="N6" s="1018">
        <v>12.75</v>
      </c>
      <c r="O6" s="1018"/>
      <c r="P6" s="1059"/>
    </row>
    <row r="7" spans="2:22">
      <c r="B7" s="1019">
        <f>B6+1</f>
        <v>4</v>
      </c>
      <c r="C7" s="1018" t="s">
        <v>2451</v>
      </c>
      <c r="D7" s="1018">
        <v>63</v>
      </c>
      <c r="E7" s="1412"/>
      <c r="F7" s="1018">
        <f>25+15</f>
        <v>40</v>
      </c>
      <c r="G7" s="1018"/>
      <c r="H7" s="1019"/>
      <c r="J7" s="1018">
        <f>J6+1</f>
        <v>4</v>
      </c>
      <c r="K7" s="1018" t="s">
        <v>2451</v>
      </c>
      <c r="L7" s="1018">
        <f>22+7</f>
        <v>29</v>
      </c>
      <c r="M7" s="1412"/>
      <c r="N7" s="1018">
        <v>18.5</v>
      </c>
      <c r="O7" s="1018"/>
      <c r="P7" s="1018"/>
    </row>
    <row r="8" spans="2:22">
      <c r="B8" s="1410" t="s">
        <v>994</v>
      </c>
      <c r="C8" s="1410"/>
      <c r="D8" s="1021">
        <f t="shared" ref="D8:F8" si="0">SUM(D4:D7)</f>
        <v>365</v>
      </c>
      <c r="E8" s="1021">
        <f t="shared" si="0"/>
        <v>434</v>
      </c>
      <c r="F8" s="1021">
        <f t="shared" si="0"/>
        <v>287</v>
      </c>
      <c r="G8" s="1021"/>
      <c r="H8" s="1019"/>
      <c r="J8" s="1413" t="s">
        <v>994</v>
      </c>
      <c r="K8" s="1413"/>
      <c r="L8" s="1021">
        <f>SUM(L4:L7)</f>
        <v>71</v>
      </c>
      <c r="M8" s="1021">
        <f>SUM(M4:M7)</f>
        <v>129</v>
      </c>
      <c r="N8" s="1021">
        <f>SUM(N4:N7)</f>
        <v>47.25</v>
      </c>
      <c r="O8" s="1021"/>
      <c r="P8" s="1021"/>
    </row>
    <row r="10" spans="2:22">
      <c r="B10" s="1417" t="s">
        <v>3127</v>
      </c>
      <c r="C10" s="1417"/>
      <c r="D10" s="1417"/>
      <c r="E10" s="1417"/>
      <c r="F10" s="1417"/>
      <c r="G10" s="1417"/>
      <c r="H10" s="1417"/>
      <c r="J10" s="1414" t="s">
        <v>3133</v>
      </c>
      <c r="K10" s="1415"/>
      <c r="L10" s="1415"/>
      <c r="M10" s="1415"/>
      <c r="N10" s="1415"/>
      <c r="O10" s="1415"/>
      <c r="P10" s="1416"/>
      <c r="R10" s="1417" t="s">
        <v>3134</v>
      </c>
      <c r="S10" s="1417"/>
      <c r="T10" s="1417"/>
      <c r="U10" s="1417"/>
      <c r="V10" s="1417"/>
    </row>
    <row r="11" spans="2:22" ht="20.5" customHeight="1">
      <c r="B11" s="1411" t="s">
        <v>1786</v>
      </c>
      <c r="C11" s="1411" t="s">
        <v>2926</v>
      </c>
      <c r="D11" s="1409" t="s">
        <v>3321</v>
      </c>
      <c r="E11" s="1409" t="s">
        <v>3336</v>
      </c>
      <c r="F11" s="1409" t="s">
        <v>3132</v>
      </c>
      <c r="G11" s="1058" t="s">
        <v>3306</v>
      </c>
      <c r="H11" s="1411" t="s">
        <v>19</v>
      </c>
      <c r="J11" s="1411" t="s">
        <v>1786</v>
      </c>
      <c r="K11" s="1409" t="s">
        <v>2926</v>
      </c>
      <c r="L11" s="1409" t="s">
        <v>3321</v>
      </c>
      <c r="M11" s="1409" t="s">
        <v>3336</v>
      </c>
      <c r="N11" s="1409" t="s">
        <v>3132</v>
      </c>
      <c r="O11" s="1058" t="s">
        <v>3306</v>
      </c>
      <c r="P11" s="1411" t="s">
        <v>19</v>
      </c>
      <c r="R11" s="1411" t="s">
        <v>1786</v>
      </c>
      <c r="S11" s="1411" t="s">
        <v>2926</v>
      </c>
      <c r="T11" s="1409" t="s">
        <v>3131</v>
      </c>
      <c r="U11" s="1409" t="s">
        <v>3336</v>
      </c>
      <c r="V11" s="1409" t="s">
        <v>3132</v>
      </c>
    </row>
    <row r="12" spans="2:22" ht="20.5" customHeight="1">
      <c r="B12" s="1411"/>
      <c r="C12" s="1411"/>
      <c r="D12" s="1411"/>
      <c r="E12" s="1409"/>
      <c r="F12" s="1409"/>
      <c r="G12" s="1017"/>
      <c r="H12" s="1411"/>
      <c r="J12" s="1411"/>
      <c r="K12" s="1411"/>
      <c r="L12" s="1411"/>
      <c r="M12" s="1409"/>
      <c r="N12" s="1409"/>
      <c r="O12" s="1017"/>
      <c r="P12" s="1411"/>
      <c r="R12" s="1411"/>
      <c r="S12" s="1411"/>
      <c r="T12" s="1411"/>
      <c r="U12" s="1409"/>
      <c r="V12" s="1409"/>
    </row>
    <row r="13" spans="2:22">
      <c r="B13" s="1018">
        <v>1</v>
      </c>
      <c r="C13" s="1022" t="s">
        <v>1675</v>
      </c>
      <c r="D13" s="1022"/>
      <c r="E13" s="1412">
        <f>101+115</f>
        <v>216</v>
      </c>
      <c r="F13" s="1022"/>
      <c r="G13" s="1022"/>
      <c r="H13" s="1019"/>
      <c r="J13" s="1018">
        <v>1</v>
      </c>
      <c r="K13" s="1022" t="s">
        <v>1675</v>
      </c>
      <c r="L13" s="1022"/>
      <c r="M13" s="1406">
        <v>100</v>
      </c>
      <c r="N13" s="1022"/>
      <c r="O13" s="1022"/>
      <c r="P13" s="1022"/>
      <c r="R13" s="1019">
        <v>1</v>
      </c>
      <c r="S13" s="1019" t="s">
        <v>1872</v>
      </c>
      <c r="T13" s="1019">
        <v>13</v>
      </c>
      <c r="U13" s="1019">
        <v>14</v>
      </c>
      <c r="V13" s="1019"/>
    </row>
    <row r="14" spans="2:22">
      <c r="B14" s="1018"/>
      <c r="C14" s="1018" t="s">
        <v>2901</v>
      </c>
      <c r="D14" s="1018">
        <v>201</v>
      </c>
      <c r="E14" s="1412"/>
      <c r="F14" s="1018">
        <v>168</v>
      </c>
      <c r="G14" s="1018"/>
      <c r="H14" s="1019"/>
      <c r="J14" s="1018"/>
      <c r="K14" s="1018" t="s">
        <v>2901</v>
      </c>
      <c r="L14" s="1018"/>
      <c r="M14" s="1407"/>
      <c r="N14" s="1018"/>
      <c r="O14" s="1018"/>
      <c r="P14" s="1018"/>
      <c r="R14" s="1020" t="s">
        <v>994</v>
      </c>
      <c r="S14" s="1020"/>
      <c r="T14" s="1021">
        <f>SUM(T10:T13)</f>
        <v>13</v>
      </c>
      <c r="U14" s="1021">
        <f>SUM(U10:U13)</f>
        <v>14</v>
      </c>
      <c r="V14" s="1021"/>
    </row>
    <row r="15" spans="2:22">
      <c r="B15" s="1018"/>
      <c r="C15" s="1018" t="s">
        <v>2902</v>
      </c>
      <c r="D15" s="1018">
        <v>140</v>
      </c>
      <c r="E15" s="1412"/>
      <c r="F15" s="1018">
        <v>109</v>
      </c>
      <c r="G15" s="1018"/>
      <c r="H15" s="1019"/>
      <c r="J15" s="1018"/>
      <c r="K15" s="1018" t="s">
        <v>2902</v>
      </c>
      <c r="L15" s="1018"/>
      <c r="M15" s="1407"/>
      <c r="N15" s="1018"/>
      <c r="O15" s="1018"/>
      <c r="P15" s="1018"/>
    </row>
    <row r="16" spans="2:22">
      <c r="B16" s="1018"/>
      <c r="C16" s="1018" t="s">
        <v>3135</v>
      </c>
      <c r="D16" s="1018">
        <v>61</v>
      </c>
      <c r="E16" s="1412"/>
      <c r="F16" s="1018">
        <v>59</v>
      </c>
      <c r="G16" s="1018"/>
      <c r="H16" s="1019"/>
      <c r="J16" s="1018"/>
      <c r="K16" s="1018" t="s">
        <v>3135</v>
      </c>
      <c r="L16" s="1018"/>
      <c r="M16" s="1407"/>
      <c r="N16" s="1018"/>
      <c r="O16" s="1018"/>
      <c r="P16" s="1018"/>
    </row>
    <row r="17" spans="2:16">
      <c r="B17" s="1018"/>
      <c r="C17" s="1018" t="s">
        <v>3136</v>
      </c>
      <c r="D17" s="1018">
        <v>25</v>
      </c>
      <c r="E17" s="1412"/>
      <c r="F17" s="1018">
        <v>22</v>
      </c>
      <c r="G17" s="1018"/>
      <c r="H17" s="1019"/>
      <c r="J17" s="1018"/>
      <c r="K17" s="1018" t="s">
        <v>3136</v>
      </c>
      <c r="L17" s="1018"/>
      <c r="M17" s="1407"/>
      <c r="N17" s="1018"/>
      <c r="O17" s="1018"/>
      <c r="P17" s="1018"/>
    </row>
    <row r="18" spans="2:16">
      <c r="B18" s="1018"/>
      <c r="C18" s="1018" t="s">
        <v>2903</v>
      </c>
      <c r="D18" s="1018">
        <v>6</v>
      </c>
      <c r="E18" s="1412"/>
      <c r="F18" s="1018">
        <v>3</v>
      </c>
      <c r="G18" s="1018"/>
      <c r="H18" s="1019"/>
      <c r="J18" s="1018"/>
      <c r="K18" s="1018" t="s">
        <v>2903</v>
      </c>
      <c r="L18" s="1018"/>
      <c r="M18" s="1407"/>
      <c r="N18" s="1018"/>
      <c r="O18" s="1018"/>
      <c r="P18" s="1018"/>
    </row>
    <row r="19" spans="2:16">
      <c r="B19" s="1019">
        <f>B13+1</f>
        <v>2</v>
      </c>
      <c r="C19" s="1022" t="s">
        <v>2422</v>
      </c>
      <c r="D19" s="1022"/>
      <c r="E19" s="1412"/>
      <c r="F19" s="1022"/>
      <c r="G19" s="1023"/>
      <c r="H19" s="1019"/>
      <c r="J19" s="1019">
        <f>J13+1</f>
        <v>2</v>
      </c>
      <c r="K19" s="1022" t="s">
        <v>2422</v>
      </c>
      <c r="L19" s="1022"/>
      <c r="M19" s="1407"/>
      <c r="N19" s="1022"/>
      <c r="O19" s="1023"/>
      <c r="P19" s="1022"/>
    </row>
    <row r="20" spans="2:16">
      <c r="B20" s="1019"/>
      <c r="C20" s="1018" t="s">
        <v>2901</v>
      </c>
      <c r="D20" s="1018">
        <v>57</v>
      </c>
      <c r="E20" s="1412"/>
      <c r="F20" s="1018">
        <v>18</v>
      </c>
      <c r="G20" s="1019"/>
      <c r="H20" s="1019"/>
      <c r="J20" s="1019"/>
      <c r="K20" s="1018" t="s">
        <v>2901</v>
      </c>
      <c r="L20" s="1018"/>
      <c r="M20" s="1407"/>
      <c r="N20" s="1019">
        <v>14</v>
      </c>
      <c r="O20" s="1019"/>
      <c r="P20" s="1018"/>
    </row>
    <row r="21" spans="2:16">
      <c r="B21" s="1019"/>
      <c r="C21" s="1018" t="s">
        <v>2902</v>
      </c>
      <c r="D21" s="1018">
        <v>49</v>
      </c>
      <c r="E21" s="1412"/>
      <c r="F21" s="1018">
        <v>15</v>
      </c>
      <c r="G21" s="1019"/>
      <c r="H21" s="1019"/>
      <c r="J21" s="1019"/>
      <c r="K21" s="1018" t="s">
        <v>2902</v>
      </c>
      <c r="L21" s="1018"/>
      <c r="M21" s="1407"/>
      <c r="N21" s="1019">
        <v>14</v>
      </c>
      <c r="O21" s="1019"/>
      <c r="P21" s="1018"/>
    </row>
    <row r="22" spans="2:16">
      <c r="B22" s="1019"/>
      <c r="C22" s="1018" t="s">
        <v>3135</v>
      </c>
      <c r="D22" s="1018">
        <v>8</v>
      </c>
      <c r="E22" s="1412"/>
      <c r="F22" s="1018">
        <v>3</v>
      </c>
      <c r="G22" s="1019"/>
      <c r="H22" s="1019"/>
      <c r="J22" s="1019"/>
      <c r="K22" s="1018" t="s">
        <v>3135</v>
      </c>
      <c r="L22" s="1018"/>
      <c r="M22" s="1407"/>
      <c r="N22" s="1019"/>
      <c r="O22" s="1019"/>
      <c r="P22" s="1018"/>
    </row>
    <row r="23" spans="2:16">
      <c r="B23" s="1019"/>
      <c r="C23" s="1018" t="s">
        <v>3136</v>
      </c>
      <c r="D23" s="1018">
        <v>4</v>
      </c>
      <c r="E23" s="1412"/>
      <c r="F23" s="1018">
        <v>2</v>
      </c>
      <c r="G23" s="1019"/>
      <c r="H23" s="1019"/>
      <c r="J23" s="1019"/>
      <c r="K23" s="1018" t="s">
        <v>3136</v>
      </c>
      <c r="L23" s="1018"/>
      <c r="M23" s="1407"/>
      <c r="N23" s="1019"/>
      <c r="O23" s="1019"/>
      <c r="P23" s="1018"/>
    </row>
    <row r="24" spans="2:16">
      <c r="B24" s="1019"/>
      <c r="C24" s="1018" t="s">
        <v>2903</v>
      </c>
      <c r="D24" s="1018">
        <v>9</v>
      </c>
      <c r="E24" s="1412"/>
      <c r="F24" s="1018"/>
      <c r="G24" s="1019"/>
      <c r="H24" s="1019"/>
      <c r="J24" s="1019"/>
      <c r="K24" s="1018" t="s">
        <v>2903</v>
      </c>
      <c r="L24" s="1018"/>
      <c r="M24" s="1407"/>
      <c r="N24" s="1019">
        <v>4</v>
      </c>
      <c r="O24" s="1019"/>
      <c r="P24" s="1018"/>
    </row>
    <row r="25" spans="2:16">
      <c r="B25" s="1019"/>
      <c r="C25" s="1024" t="s">
        <v>3137</v>
      </c>
      <c r="D25" s="1018"/>
      <c r="E25" s="1412"/>
      <c r="F25" s="1018"/>
      <c r="G25" s="1019"/>
      <c r="H25" s="1019"/>
      <c r="J25" s="1019"/>
      <c r="K25" s="1024" t="s">
        <v>3137</v>
      </c>
      <c r="L25" s="1018"/>
      <c r="M25" s="1407"/>
      <c r="N25" s="1018"/>
      <c r="O25" s="1019"/>
      <c r="P25" s="1018"/>
    </row>
    <row r="26" spans="2:16">
      <c r="B26" s="1019"/>
      <c r="C26" s="1024" t="s">
        <v>3138</v>
      </c>
      <c r="D26" s="1018"/>
      <c r="E26" s="1412"/>
      <c r="F26" s="1018"/>
      <c r="G26" s="1019"/>
      <c r="H26" s="1019"/>
      <c r="J26" s="1019"/>
      <c r="K26" s="1024" t="s">
        <v>3138</v>
      </c>
      <c r="L26" s="1018"/>
      <c r="M26" s="1407"/>
      <c r="N26" s="1018"/>
      <c r="O26" s="1019"/>
      <c r="P26" s="1018"/>
    </row>
    <row r="27" spans="2:16">
      <c r="B27" s="1019">
        <f>B19+1</f>
        <v>3</v>
      </c>
      <c r="C27" s="1022" t="s">
        <v>2423</v>
      </c>
      <c r="D27" s="1022"/>
      <c r="E27" s="1412"/>
      <c r="F27" s="1022"/>
      <c r="G27" s="1023"/>
      <c r="H27" s="1019"/>
      <c r="J27" s="1019">
        <f>J19+1</f>
        <v>3</v>
      </c>
      <c r="K27" s="1022" t="s">
        <v>2423</v>
      </c>
      <c r="L27" s="1022"/>
      <c r="M27" s="1407"/>
      <c r="N27" s="1022"/>
      <c r="O27" s="1023"/>
      <c r="P27" s="1022"/>
    </row>
    <row r="28" spans="2:16">
      <c r="B28" s="1019"/>
      <c r="C28" s="1018" t="s">
        <v>2901</v>
      </c>
      <c r="D28" s="1018">
        <v>44</v>
      </c>
      <c r="E28" s="1412"/>
      <c r="F28" s="1018">
        <v>25</v>
      </c>
      <c r="G28" s="1019"/>
      <c r="H28" s="1019"/>
      <c r="J28" s="1019"/>
      <c r="K28" s="1018" t="s">
        <v>2901</v>
      </c>
      <c r="L28" s="1018"/>
      <c r="M28" s="1407"/>
      <c r="N28" s="1019">
        <v>12</v>
      </c>
      <c r="O28" s="1019"/>
      <c r="P28" s="1018"/>
    </row>
    <row r="29" spans="2:16">
      <c r="B29" s="1019"/>
      <c r="C29" s="1018" t="s">
        <v>2902</v>
      </c>
      <c r="D29" s="1018">
        <v>33</v>
      </c>
      <c r="E29" s="1412"/>
      <c r="F29" s="1018">
        <v>22</v>
      </c>
      <c r="G29" s="1019"/>
      <c r="H29" s="1019"/>
      <c r="J29" s="1019"/>
      <c r="K29" s="1018" t="s">
        <v>2902</v>
      </c>
      <c r="L29" s="1018"/>
      <c r="M29" s="1407"/>
      <c r="N29" s="1019">
        <v>12</v>
      </c>
      <c r="O29" s="1019"/>
      <c r="P29" s="1018"/>
    </row>
    <row r="30" spans="2:16">
      <c r="B30" s="1019"/>
      <c r="C30" s="1018" t="s">
        <v>3135</v>
      </c>
      <c r="D30" s="1018">
        <v>11</v>
      </c>
      <c r="E30" s="1412"/>
      <c r="F30" s="1018">
        <v>3</v>
      </c>
      <c r="G30" s="1019"/>
      <c r="H30" s="1019"/>
      <c r="J30" s="1019"/>
      <c r="K30" s="1018" t="s">
        <v>3135</v>
      </c>
      <c r="L30" s="1018"/>
      <c r="M30" s="1407"/>
      <c r="N30" s="1019"/>
      <c r="O30" s="1019"/>
      <c r="P30" s="1018"/>
    </row>
    <row r="31" spans="2:16">
      <c r="B31" s="1019"/>
      <c r="C31" s="1018" t="s">
        <v>3136</v>
      </c>
      <c r="D31" s="1018">
        <v>3</v>
      </c>
      <c r="E31" s="1412"/>
      <c r="F31" s="1018">
        <v>2</v>
      </c>
      <c r="G31" s="1019"/>
      <c r="H31" s="1019"/>
      <c r="J31" s="1019"/>
      <c r="K31" s="1018" t="s">
        <v>3136</v>
      </c>
      <c r="L31" s="1018"/>
      <c r="M31" s="1407"/>
      <c r="N31" s="1019"/>
      <c r="O31" s="1019"/>
      <c r="P31" s="1018"/>
    </row>
    <row r="32" spans="2:16">
      <c r="B32" s="1019"/>
      <c r="C32" s="1018" t="s">
        <v>2903</v>
      </c>
      <c r="D32" s="1018">
        <v>6</v>
      </c>
      <c r="E32" s="1412"/>
      <c r="F32" s="1018"/>
      <c r="G32" s="1019"/>
      <c r="H32" s="1019"/>
      <c r="J32" s="1019"/>
      <c r="K32" s="1018" t="s">
        <v>2903</v>
      </c>
      <c r="L32" s="1018"/>
      <c r="M32" s="1407"/>
      <c r="N32" s="1019">
        <v>2</v>
      </c>
      <c r="O32" s="1019"/>
      <c r="P32" s="1018"/>
    </row>
    <row r="33" spans="2:16">
      <c r="B33" s="1019"/>
      <c r="C33" s="1024" t="s">
        <v>3137</v>
      </c>
      <c r="D33" s="1018"/>
      <c r="E33" s="1412"/>
      <c r="F33" s="1018"/>
      <c r="G33" s="1019"/>
      <c r="H33" s="1019"/>
      <c r="J33" s="1019"/>
      <c r="K33" s="1024" t="s">
        <v>3137</v>
      </c>
      <c r="L33" s="1018"/>
      <c r="M33" s="1407"/>
      <c r="N33" s="1019"/>
      <c r="O33" s="1019"/>
      <c r="P33" s="1018"/>
    </row>
    <row r="34" spans="2:16">
      <c r="B34" s="1019"/>
      <c r="C34" s="1024" t="s">
        <v>3138</v>
      </c>
      <c r="D34" s="1018"/>
      <c r="E34" s="1412"/>
      <c r="F34" s="1018"/>
      <c r="G34" s="1019"/>
      <c r="H34" s="1019"/>
      <c r="J34" s="1019"/>
      <c r="K34" s="1024" t="s">
        <v>3138</v>
      </c>
      <c r="L34" s="1018"/>
      <c r="M34" s="1407"/>
      <c r="N34" s="1019"/>
      <c r="O34" s="1019"/>
      <c r="P34" s="1018"/>
    </row>
    <row r="35" spans="2:16">
      <c r="B35" s="1019">
        <f>B27+1</f>
        <v>4</v>
      </c>
      <c r="C35" s="1022" t="s">
        <v>2451</v>
      </c>
      <c r="D35" s="1022"/>
      <c r="E35" s="1412"/>
      <c r="F35" s="1022"/>
      <c r="G35" s="1023"/>
      <c r="H35" s="1019"/>
      <c r="J35" s="1019">
        <f>J27+1</f>
        <v>4</v>
      </c>
      <c r="K35" s="1022" t="s">
        <v>2451</v>
      </c>
      <c r="L35" s="1022"/>
      <c r="M35" s="1407"/>
      <c r="N35" s="1022"/>
      <c r="O35" s="1023"/>
      <c r="P35" s="1022"/>
    </row>
    <row r="36" spans="2:16">
      <c r="B36" s="1019"/>
      <c r="C36" s="1018" t="s">
        <v>2901</v>
      </c>
      <c r="D36" s="1018">
        <v>63</v>
      </c>
      <c r="E36" s="1412"/>
      <c r="F36" s="1019">
        <v>5</v>
      </c>
      <c r="G36" s="1019"/>
      <c r="H36" s="1019"/>
      <c r="J36" s="1019"/>
      <c r="K36" s="1018" t="s">
        <v>2901</v>
      </c>
      <c r="L36" s="1018"/>
      <c r="M36" s="1407"/>
      <c r="N36" s="1019">
        <v>15</v>
      </c>
      <c r="O36" s="1019"/>
      <c r="P36" s="1018"/>
    </row>
    <row r="37" spans="2:16">
      <c r="B37" s="1019"/>
      <c r="C37" s="1018" t="s">
        <v>2902</v>
      </c>
      <c r="D37" s="1018">
        <v>57</v>
      </c>
      <c r="E37" s="1412"/>
      <c r="F37" s="1019">
        <v>2</v>
      </c>
      <c r="G37" s="1019"/>
      <c r="H37" s="1019"/>
      <c r="J37" s="1019"/>
      <c r="K37" s="1018" t="s">
        <v>2902</v>
      </c>
      <c r="L37" s="1018"/>
      <c r="M37" s="1407"/>
      <c r="N37" s="1019">
        <v>15</v>
      </c>
      <c r="O37" s="1019"/>
      <c r="P37" s="1018"/>
    </row>
    <row r="38" spans="2:16">
      <c r="B38" s="1019"/>
      <c r="C38" s="1018" t="s">
        <v>3135</v>
      </c>
      <c r="D38" s="1018">
        <v>6</v>
      </c>
      <c r="E38" s="1412"/>
      <c r="F38" s="1019">
        <v>3</v>
      </c>
      <c r="G38" s="1019"/>
      <c r="H38" s="1019"/>
      <c r="J38" s="1019"/>
      <c r="K38" s="1018" t="s">
        <v>3135</v>
      </c>
      <c r="L38" s="1018"/>
      <c r="M38" s="1407"/>
      <c r="N38" s="1019"/>
      <c r="O38" s="1019"/>
      <c r="P38" s="1018"/>
    </row>
    <row r="39" spans="2:16">
      <c r="B39" s="1019"/>
      <c r="C39" s="1018" t="s">
        <v>3136</v>
      </c>
      <c r="D39" s="1018">
        <v>3</v>
      </c>
      <c r="E39" s="1412"/>
      <c r="F39" s="1019">
        <v>2</v>
      </c>
      <c r="G39" s="1019"/>
      <c r="H39" s="1019"/>
      <c r="J39" s="1019"/>
      <c r="K39" s="1018" t="s">
        <v>3136</v>
      </c>
      <c r="L39" s="1018"/>
      <c r="M39" s="1407"/>
      <c r="N39" s="1019"/>
      <c r="O39" s="1019"/>
      <c r="P39" s="1018"/>
    </row>
    <row r="40" spans="2:16">
      <c r="B40" s="1019"/>
      <c r="C40" s="1018" t="s">
        <v>2903</v>
      </c>
      <c r="D40" s="1018">
        <v>9</v>
      </c>
      <c r="E40" s="1412"/>
      <c r="F40" s="1018"/>
      <c r="G40" s="1019"/>
      <c r="H40" s="1019"/>
      <c r="J40" s="1019"/>
      <c r="K40" s="1018" t="s">
        <v>2903</v>
      </c>
      <c r="L40" s="1018"/>
      <c r="M40" s="1407"/>
      <c r="N40" s="1019">
        <v>5</v>
      </c>
      <c r="O40" s="1019"/>
      <c r="P40" s="1018"/>
    </row>
    <row r="41" spans="2:16">
      <c r="B41" s="1019"/>
      <c r="C41" s="1018" t="s">
        <v>3139</v>
      </c>
      <c r="D41" s="1018">
        <v>11</v>
      </c>
      <c r="E41" s="1412"/>
      <c r="F41" s="1018"/>
      <c r="G41" s="1019"/>
      <c r="H41" s="1019"/>
      <c r="J41" s="1019"/>
      <c r="K41" s="1018" t="s">
        <v>3139</v>
      </c>
      <c r="L41" s="1018"/>
      <c r="M41" s="1407"/>
      <c r="N41" s="1019"/>
      <c r="O41" s="1019"/>
      <c r="P41" s="1018"/>
    </row>
    <row r="42" spans="2:16">
      <c r="B42" s="1019"/>
      <c r="C42" s="1018" t="s">
        <v>3140</v>
      </c>
      <c r="D42" s="1018">
        <v>10</v>
      </c>
      <c r="E42" s="1412"/>
      <c r="F42" s="1018"/>
      <c r="G42" s="1019"/>
      <c r="H42" s="1019"/>
      <c r="J42" s="1019"/>
      <c r="K42" s="1018" t="s">
        <v>3140</v>
      </c>
      <c r="L42" s="1018"/>
      <c r="M42" s="1407"/>
      <c r="N42" s="1019"/>
      <c r="O42" s="1019"/>
      <c r="P42" s="1018"/>
    </row>
    <row r="43" spans="2:16">
      <c r="B43" s="1019"/>
      <c r="C43" s="1018" t="s">
        <v>3141</v>
      </c>
      <c r="D43" s="1018">
        <v>9</v>
      </c>
      <c r="E43" s="1412"/>
      <c r="F43" s="1018"/>
      <c r="G43" s="1019"/>
      <c r="H43" s="1019"/>
      <c r="J43" s="1019"/>
      <c r="K43" s="1018" t="s">
        <v>3141</v>
      </c>
      <c r="L43" s="1018"/>
      <c r="M43" s="1407"/>
      <c r="N43" s="1019"/>
      <c r="O43" s="1019"/>
      <c r="P43" s="1018"/>
    </row>
    <row r="44" spans="2:16">
      <c r="B44" s="1019"/>
      <c r="C44" s="1024" t="s">
        <v>3137</v>
      </c>
      <c r="D44" s="1018"/>
      <c r="E44" s="1412"/>
      <c r="F44" s="1018"/>
      <c r="G44" s="1019"/>
      <c r="H44" s="1019"/>
      <c r="J44" s="1019"/>
      <c r="K44" s="1024" t="s">
        <v>3137</v>
      </c>
      <c r="L44" s="1018"/>
      <c r="M44" s="1407"/>
      <c r="N44" s="1019"/>
      <c r="O44" s="1019"/>
      <c r="P44" s="1018"/>
    </row>
    <row r="45" spans="2:16">
      <c r="B45" s="1019"/>
      <c r="C45" s="1024" t="s">
        <v>3138</v>
      </c>
      <c r="D45" s="1018"/>
      <c r="E45" s="1412"/>
      <c r="F45" s="1018"/>
      <c r="G45" s="1019"/>
      <c r="H45" s="1019"/>
      <c r="J45" s="1019"/>
      <c r="K45" s="1024" t="s">
        <v>3138</v>
      </c>
      <c r="L45" s="1018"/>
      <c r="M45" s="1408"/>
      <c r="N45" s="1019"/>
      <c r="O45" s="1019"/>
      <c r="P45" s="1018"/>
    </row>
    <row r="46" spans="2:16">
      <c r="B46" s="1410" t="s">
        <v>994</v>
      </c>
      <c r="C46" s="1410"/>
      <c r="D46" s="1021">
        <f>D36+D28+D20+D14</f>
        <v>365</v>
      </c>
      <c r="E46" s="1021">
        <f>E13</f>
        <v>216</v>
      </c>
      <c r="F46" s="1021">
        <f>F36+F28+F20+F14</f>
        <v>216</v>
      </c>
      <c r="G46" s="1021">
        <f>G36+G28+G20+G14</f>
        <v>0</v>
      </c>
      <c r="H46" s="1019"/>
      <c r="J46" s="1410" t="s">
        <v>994</v>
      </c>
      <c r="K46" s="1410"/>
      <c r="L46" s="1021">
        <f>L36+L28+L20+L14</f>
        <v>0</v>
      </c>
      <c r="M46" s="1021">
        <f>M13</f>
        <v>100</v>
      </c>
      <c r="N46" s="1021">
        <f>N36+N28+N20+N14</f>
        <v>41</v>
      </c>
      <c r="O46" s="1021">
        <f>O36+O28+O20+O14</f>
        <v>0</v>
      </c>
      <c r="P46" s="1021"/>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39"/>
  <sheetViews>
    <sheetView zoomScale="80" zoomScaleNormal="80" workbookViewId="0">
      <pane xSplit="3" ySplit="9" topLeftCell="S10" activePane="bottomRight" state="frozen"/>
      <selection activeCell="S11" sqref="S11:S12"/>
      <selection pane="topRight" activeCell="S11" sqref="S11:S12"/>
      <selection pane="bottomLeft" activeCell="S11" sqref="S11:S12"/>
      <selection pane="bottomRight" activeCell="S11" sqref="S11:S12"/>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46061</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19" t="s">
        <v>1869</v>
      </c>
      <c r="B6" s="1419"/>
      <c r="C6" s="1419"/>
      <c r="D6" s="1419"/>
      <c r="E6" s="1419"/>
      <c r="F6" s="1419"/>
      <c r="G6" s="1419"/>
      <c r="H6" s="1419"/>
      <c r="I6" s="1419"/>
      <c r="J6" s="1419"/>
      <c r="K6" s="1419"/>
      <c r="L6" s="1419"/>
      <c r="M6" s="1419"/>
      <c r="N6" s="1419"/>
      <c r="O6" s="1419"/>
      <c r="P6" s="1419"/>
      <c r="Q6" s="1419"/>
      <c r="R6" s="1419"/>
      <c r="S6" s="1419"/>
      <c r="T6" s="1419"/>
    </row>
    <row r="7" spans="1:20" ht="15" customHeight="1">
      <c r="A7" s="1418" t="s">
        <v>996</v>
      </c>
      <c r="B7" s="1418" t="s">
        <v>1839</v>
      </c>
      <c r="C7" s="1418" t="s">
        <v>589</v>
      </c>
      <c r="D7" s="1418" t="s">
        <v>1840</v>
      </c>
      <c r="E7" s="1418"/>
      <c r="F7" s="1418"/>
      <c r="G7" s="1418"/>
      <c r="H7" s="1418"/>
      <c r="I7" s="1418"/>
      <c r="J7" s="1418"/>
      <c r="K7" s="1418"/>
      <c r="L7" s="1418"/>
      <c r="M7" s="1418"/>
      <c r="N7" s="1418"/>
      <c r="O7" s="1418"/>
      <c r="P7" s="1418" t="s">
        <v>1841</v>
      </c>
      <c r="Q7" s="1418"/>
      <c r="R7" s="1418"/>
      <c r="S7" s="1418" t="s">
        <v>3351</v>
      </c>
      <c r="T7" s="1418" t="s">
        <v>19</v>
      </c>
    </row>
    <row r="8" spans="1:20" ht="30.75" customHeight="1">
      <c r="A8" s="1418"/>
      <c r="B8" s="1418"/>
      <c r="C8" s="1418"/>
      <c r="D8" s="1420" t="s">
        <v>1843</v>
      </c>
      <c r="E8" s="1420"/>
      <c r="F8" s="1420"/>
      <c r="G8" s="1418" t="s">
        <v>1844</v>
      </c>
      <c r="H8" s="1418"/>
      <c r="I8" s="1418"/>
      <c r="J8" s="1418" t="s">
        <v>1845</v>
      </c>
      <c r="K8" s="1418"/>
      <c r="L8" s="1418"/>
      <c r="M8" s="1419" t="s">
        <v>1846</v>
      </c>
      <c r="N8" s="1419"/>
      <c r="O8" s="1419"/>
      <c r="P8" s="1418"/>
      <c r="Q8" s="1418"/>
      <c r="R8" s="1418"/>
      <c r="S8" s="1418"/>
      <c r="T8" s="1418"/>
    </row>
    <row r="9" spans="1:20" ht="27" customHeight="1">
      <c r="A9" s="1418"/>
      <c r="B9" s="1418"/>
      <c r="C9" s="1418"/>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18"/>
      <c r="T9" s="1418"/>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v>1500</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v>7.9219999999999997</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v>52.061</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v>133.68700000000001</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v>48.517000000000003</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v>54.777000000000001</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v>55.323</v>
      </c>
      <c r="T20" s="743"/>
    </row>
    <row r="21" spans="1:20" hidden="1">
      <c r="A21" s="708"/>
      <c r="B21" s="715"/>
      <c r="C21" s="708"/>
      <c r="D21" s="954"/>
      <c r="E21" s="955"/>
      <c r="F21" s="955"/>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3158</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46061</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19" t="s">
        <v>1869</v>
      </c>
      <c r="B6" s="1419"/>
      <c r="C6" s="1419"/>
      <c r="D6" s="1419"/>
      <c r="E6" s="1419"/>
      <c r="F6" s="1419"/>
      <c r="G6" s="1419"/>
      <c r="H6" s="1419"/>
      <c r="I6" s="1419"/>
      <c r="J6" s="1419"/>
      <c r="K6" s="1419"/>
      <c r="L6" s="1419"/>
      <c r="M6" s="1419"/>
      <c r="N6" s="1419"/>
      <c r="O6" s="1419"/>
      <c r="P6" s="1419"/>
      <c r="Q6" s="1419"/>
      <c r="R6" s="1419"/>
      <c r="S6" s="1419"/>
      <c r="T6" s="1419"/>
    </row>
    <row r="7" spans="1:20" ht="15" customHeight="1">
      <c r="A7" s="1418" t="s">
        <v>996</v>
      </c>
      <c r="B7" s="1418" t="s">
        <v>1839</v>
      </c>
      <c r="C7" s="1418" t="s">
        <v>589</v>
      </c>
      <c r="D7" s="1418" t="s">
        <v>1840</v>
      </c>
      <c r="E7" s="1418"/>
      <c r="F7" s="1418"/>
      <c r="G7" s="1418"/>
      <c r="H7" s="1418"/>
      <c r="I7" s="1418"/>
      <c r="J7" s="1418"/>
      <c r="K7" s="1418"/>
      <c r="L7" s="1418"/>
      <c r="M7" s="1418"/>
      <c r="N7" s="1418"/>
      <c r="O7" s="1418"/>
      <c r="P7" s="1418" t="s">
        <v>1841</v>
      </c>
      <c r="Q7" s="1418"/>
      <c r="R7" s="1418"/>
      <c r="S7" s="1418" t="s">
        <v>1842</v>
      </c>
      <c r="T7" s="1418" t="s">
        <v>19</v>
      </c>
    </row>
    <row r="8" spans="1:20" ht="30.75" customHeight="1">
      <c r="A8" s="1418"/>
      <c r="B8" s="1418"/>
      <c r="C8" s="1418"/>
      <c r="D8" s="1420" t="s">
        <v>1843</v>
      </c>
      <c r="E8" s="1420"/>
      <c r="F8" s="1420"/>
      <c r="G8" s="1418" t="s">
        <v>1844</v>
      </c>
      <c r="H8" s="1418"/>
      <c r="I8" s="1418"/>
      <c r="J8" s="1418" t="s">
        <v>1845</v>
      </c>
      <c r="K8" s="1418"/>
      <c r="L8" s="1418"/>
      <c r="M8" s="1419" t="s">
        <v>1846</v>
      </c>
      <c r="N8" s="1419"/>
      <c r="O8" s="1419"/>
      <c r="P8" s="1418"/>
      <c r="Q8" s="1418"/>
      <c r="R8" s="1418"/>
      <c r="S8" s="1418"/>
      <c r="T8" s="1418"/>
    </row>
    <row r="9" spans="1:20" ht="27" customHeight="1">
      <c r="A9" s="1418"/>
      <c r="B9" s="1418"/>
      <c r="C9" s="1418"/>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18"/>
      <c r="T9" s="1418"/>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18" t="s">
        <v>40</v>
      </c>
      <c r="B4" s="1423" t="s">
        <v>1209</v>
      </c>
      <c r="C4" s="1214" t="s">
        <v>43</v>
      </c>
      <c r="D4" s="1214" t="s">
        <v>44</v>
      </c>
      <c r="E4" s="1214" t="s">
        <v>45</v>
      </c>
      <c r="F4" s="1215" t="s">
        <v>1210</v>
      </c>
      <c r="G4" s="1421" t="s">
        <v>609</v>
      </c>
      <c r="H4" s="1213" t="s">
        <v>49</v>
      </c>
      <c r="I4" s="1422" t="s">
        <v>1215</v>
      </c>
    </row>
    <row r="5" spans="1:9" s="159" customFormat="1" ht="12">
      <c r="A5" s="1218"/>
      <c r="B5" s="1424"/>
      <c r="C5" s="1214"/>
      <c r="D5" s="1214"/>
      <c r="E5" s="1214"/>
      <c r="F5" s="1216"/>
      <c r="G5" s="1421"/>
      <c r="H5" s="1213"/>
      <c r="I5" s="142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18" t="s">
        <v>1209</v>
      </c>
      <c r="B4" s="1218" t="s">
        <v>40</v>
      </c>
      <c r="C4" s="1214" t="s">
        <v>43</v>
      </c>
      <c r="D4" s="1214" t="s">
        <v>44</v>
      </c>
      <c r="E4" s="1214" t="s">
        <v>45</v>
      </c>
      <c r="F4" s="1214" t="s">
        <v>1210</v>
      </c>
      <c r="G4" s="1421" t="s">
        <v>609</v>
      </c>
      <c r="H4" s="1213" t="s">
        <v>49</v>
      </c>
      <c r="I4" s="1425" t="s">
        <v>1215</v>
      </c>
    </row>
    <row r="5" spans="1:9" s="159" customFormat="1" ht="20.25" customHeight="1">
      <c r="A5" s="1218"/>
      <c r="B5" s="1218"/>
      <c r="C5" s="1214"/>
      <c r="D5" s="1214"/>
      <c r="E5" s="1214"/>
      <c r="F5" s="1214"/>
      <c r="G5" s="1421"/>
      <c r="H5" s="1213"/>
      <c r="I5" s="142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26" t="s">
        <v>986</v>
      </c>
      <c r="C4" s="1426"/>
      <c r="D4" s="1426"/>
      <c r="E4" s="1426"/>
      <c r="F4" s="1426"/>
      <c r="G4" s="1426"/>
      <c r="H4" s="1426"/>
      <c r="I4" s="1426"/>
      <c r="J4" s="1426"/>
      <c r="K4" s="142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27" t="s">
        <v>994</v>
      </c>
      <c r="C13" s="1428"/>
      <c r="D13" s="1428"/>
      <c r="E13" s="142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30" t="s">
        <v>995</v>
      </c>
      <c r="B1" s="1431"/>
      <c r="C1" s="1431"/>
      <c r="D1" s="1431"/>
      <c r="E1" s="1431"/>
      <c r="F1" s="1431"/>
      <c r="G1" s="1431"/>
      <c r="H1" s="1431"/>
      <c r="I1" s="1431"/>
      <c r="J1" s="1431"/>
      <c r="K1" s="1431"/>
      <c r="L1" s="1431"/>
      <c r="M1" s="1431"/>
      <c r="N1" s="1431"/>
      <c r="O1" s="1431"/>
      <c r="P1" s="1431"/>
      <c r="Q1" s="1431"/>
    </row>
    <row r="2" spans="1:23" ht="11.25" customHeight="1">
      <c r="A2" s="1433" t="s">
        <v>996</v>
      </c>
      <c r="B2" s="1436" t="s">
        <v>997</v>
      </c>
      <c r="C2" s="1438" t="s">
        <v>998</v>
      </c>
      <c r="D2" s="1441" t="s">
        <v>44</v>
      </c>
      <c r="E2" s="1441" t="s">
        <v>999</v>
      </c>
      <c r="F2" s="1441" t="s">
        <v>1000</v>
      </c>
      <c r="G2" s="1441" t="s">
        <v>1001</v>
      </c>
      <c r="H2" s="1441"/>
      <c r="I2" s="1441"/>
      <c r="J2" s="1441"/>
      <c r="K2" s="1445" t="s">
        <v>1002</v>
      </c>
      <c r="L2" s="1446"/>
      <c r="M2" s="1445" t="s">
        <v>1003</v>
      </c>
      <c r="N2" s="1446"/>
      <c r="O2" s="1438" t="s">
        <v>1004</v>
      </c>
      <c r="P2" s="1436" t="s">
        <v>1005</v>
      </c>
      <c r="Q2" s="1436" t="s">
        <v>1006</v>
      </c>
    </row>
    <row r="3" spans="1:23" ht="10.5" customHeight="1">
      <c r="A3" s="1434"/>
      <c r="B3" s="1437"/>
      <c r="C3" s="1439"/>
      <c r="D3" s="1442"/>
      <c r="E3" s="1442"/>
      <c r="F3" s="1442"/>
      <c r="G3" s="1442"/>
      <c r="H3" s="1442"/>
      <c r="I3" s="1442"/>
      <c r="J3" s="1442"/>
      <c r="K3" s="1447"/>
      <c r="L3" s="1448"/>
      <c r="M3" s="1447"/>
      <c r="N3" s="1448"/>
      <c r="O3" s="1439"/>
      <c r="P3" s="1437"/>
      <c r="Q3" s="1437"/>
    </row>
    <row r="4" spans="1:23" ht="26.25" customHeight="1">
      <c r="A4" s="1435"/>
      <c r="B4" s="1437"/>
      <c r="C4" s="1440"/>
      <c r="D4" s="1443"/>
      <c r="E4" s="1443"/>
      <c r="F4" s="1443"/>
      <c r="G4" s="348" t="s">
        <v>1007</v>
      </c>
      <c r="H4" s="348" t="s">
        <v>1008</v>
      </c>
      <c r="I4" s="348" t="s">
        <v>1009</v>
      </c>
      <c r="J4" s="348" t="s">
        <v>1010</v>
      </c>
      <c r="K4" s="347" t="s">
        <v>1011</v>
      </c>
      <c r="L4" s="347" t="s">
        <v>1012</v>
      </c>
      <c r="M4" s="362" t="s">
        <v>1011</v>
      </c>
      <c r="N4" s="347" t="s">
        <v>1012</v>
      </c>
      <c r="O4" s="1440"/>
      <c r="P4" s="1444"/>
      <c r="Q4" s="1444"/>
      <c r="R4" s="367"/>
      <c r="S4" s="367"/>
      <c r="T4" s="1432"/>
      <c r="U4" s="1432"/>
      <c r="V4" s="1432"/>
      <c r="W4" s="143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30" t="s">
        <v>995</v>
      </c>
      <c r="B1" s="1431"/>
      <c r="C1" s="1431"/>
      <c r="D1" s="1431"/>
      <c r="E1" s="1431"/>
      <c r="F1" s="1431"/>
      <c r="G1" s="1431"/>
      <c r="H1" s="1431"/>
      <c r="I1" s="1431"/>
      <c r="J1" s="1431"/>
      <c r="K1" s="1431"/>
      <c r="L1" s="1431"/>
      <c r="M1" s="1431"/>
      <c r="N1" s="1431"/>
      <c r="O1" s="1431"/>
      <c r="P1" s="1431"/>
      <c r="Q1" s="1431"/>
    </row>
    <row r="2" spans="1:17" ht="11.25" customHeight="1">
      <c r="A2" s="1433" t="s">
        <v>996</v>
      </c>
      <c r="B2" s="1436" t="s">
        <v>997</v>
      </c>
      <c r="C2" s="1438" t="s">
        <v>998</v>
      </c>
      <c r="D2" s="1441" t="s">
        <v>44</v>
      </c>
      <c r="E2" s="1441" t="s">
        <v>999</v>
      </c>
      <c r="F2" s="1441" t="s">
        <v>1000</v>
      </c>
      <c r="G2" s="1441" t="s">
        <v>1001</v>
      </c>
      <c r="H2" s="1441"/>
      <c r="I2" s="1441"/>
      <c r="J2" s="1441"/>
      <c r="K2" s="1445" t="s">
        <v>1002</v>
      </c>
      <c r="L2" s="1446"/>
      <c r="M2" s="1445" t="s">
        <v>1003</v>
      </c>
      <c r="N2" s="1446"/>
      <c r="O2" s="1438" t="s">
        <v>1004</v>
      </c>
      <c r="P2" s="1436" t="s">
        <v>1005</v>
      </c>
      <c r="Q2" s="1436" t="s">
        <v>1006</v>
      </c>
    </row>
    <row r="3" spans="1:17" ht="10.5" customHeight="1">
      <c r="A3" s="1434"/>
      <c r="B3" s="1437"/>
      <c r="C3" s="1439"/>
      <c r="D3" s="1442"/>
      <c r="E3" s="1442"/>
      <c r="F3" s="1442"/>
      <c r="G3" s="1442"/>
      <c r="H3" s="1442"/>
      <c r="I3" s="1442"/>
      <c r="J3" s="1442"/>
      <c r="K3" s="1447"/>
      <c r="L3" s="1448"/>
      <c r="M3" s="1447"/>
      <c r="N3" s="1448"/>
      <c r="O3" s="1439"/>
      <c r="P3" s="1437"/>
      <c r="Q3" s="1437"/>
    </row>
    <row r="4" spans="1:17">
      <c r="A4" s="1449"/>
      <c r="B4" s="1450"/>
      <c r="C4" s="1451"/>
      <c r="D4" s="1452"/>
      <c r="E4" s="1452"/>
      <c r="F4" s="1452"/>
      <c r="G4" s="233" t="s">
        <v>1007</v>
      </c>
      <c r="H4" s="233" t="s">
        <v>1008</v>
      </c>
      <c r="I4" s="233" t="s">
        <v>1009</v>
      </c>
      <c r="J4" s="233" t="s">
        <v>1010</v>
      </c>
      <c r="K4" s="232" t="s">
        <v>1011</v>
      </c>
      <c r="L4" s="232" t="s">
        <v>1012</v>
      </c>
      <c r="M4" s="256" t="s">
        <v>1011</v>
      </c>
      <c r="N4" s="232" t="s">
        <v>1012</v>
      </c>
      <c r="O4" s="1451"/>
      <c r="P4" s="1450"/>
      <c r="Q4" s="145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18" t="s">
        <v>40</v>
      </c>
      <c r="B4" s="1423" t="s">
        <v>1209</v>
      </c>
      <c r="C4" s="1214" t="s">
        <v>43</v>
      </c>
      <c r="D4" s="1214" t="s">
        <v>44</v>
      </c>
      <c r="E4" s="1214" t="s">
        <v>45</v>
      </c>
      <c r="F4" s="1215" t="s">
        <v>1210</v>
      </c>
      <c r="G4" s="1421" t="s">
        <v>609</v>
      </c>
      <c r="H4" s="1213" t="s">
        <v>49</v>
      </c>
    </row>
    <row r="5" spans="1:8">
      <c r="A5" s="1218"/>
      <c r="B5" s="1424"/>
      <c r="C5" s="1214"/>
      <c r="D5" s="1214"/>
      <c r="E5" s="1214"/>
      <c r="F5" s="1216"/>
      <c r="G5" s="1421"/>
      <c r="H5" s="121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57" t="s">
        <v>1213</v>
      </c>
      <c r="F5" s="1357"/>
      <c r="G5" s="1357" t="s">
        <v>1214</v>
      </c>
      <c r="H5" s="135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18" t="s">
        <v>1255</v>
      </c>
      <c r="B4" s="1218" t="s">
        <v>41</v>
      </c>
      <c r="C4" s="1219" t="s">
        <v>42</v>
      </c>
      <c r="D4" s="1214" t="s">
        <v>43</v>
      </c>
      <c r="E4" s="1214" t="s">
        <v>44</v>
      </c>
      <c r="F4" s="1217" t="s">
        <v>47</v>
      </c>
      <c r="G4" s="1214" t="s">
        <v>1256</v>
      </c>
      <c r="H4" s="1215" t="s">
        <v>1257</v>
      </c>
      <c r="I4" s="1213" t="s">
        <v>49</v>
      </c>
      <c r="J4" s="1213" t="s">
        <v>1258</v>
      </c>
    </row>
    <row r="5" spans="1:10" s="159" customFormat="1" ht="12">
      <c r="A5" s="1218"/>
      <c r="B5" s="1218"/>
      <c r="C5" s="1219"/>
      <c r="D5" s="1214"/>
      <c r="E5" s="1214"/>
      <c r="F5" s="1217"/>
      <c r="G5" s="1214"/>
      <c r="H5" s="1216"/>
      <c r="I5" s="1213"/>
      <c r="J5" s="121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0"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18" t="s">
        <v>1255</v>
      </c>
      <c r="B4" s="1218" t="s">
        <v>41</v>
      </c>
      <c r="C4" s="1219" t="s">
        <v>42</v>
      </c>
      <c r="D4" s="1214" t="s">
        <v>43</v>
      </c>
      <c r="E4" s="1214" t="s">
        <v>44</v>
      </c>
      <c r="F4" s="1214" t="s">
        <v>1285</v>
      </c>
      <c r="G4" s="1217" t="s">
        <v>47</v>
      </c>
      <c r="H4" s="1214" t="s">
        <v>1256</v>
      </c>
      <c r="I4" s="1215" t="s">
        <v>1257</v>
      </c>
      <c r="J4" s="1213" t="s">
        <v>49</v>
      </c>
      <c r="K4" s="1213" t="s">
        <v>1258</v>
      </c>
    </row>
    <row r="5" spans="1:11" s="159" customFormat="1" ht="12">
      <c r="A5" s="1218"/>
      <c r="B5" s="1218"/>
      <c r="C5" s="1219"/>
      <c r="D5" s="1214"/>
      <c r="E5" s="1214"/>
      <c r="F5" s="1214"/>
      <c r="G5" s="1217"/>
      <c r="H5" s="1214"/>
      <c r="I5" s="1216"/>
      <c r="J5" s="1213"/>
      <c r="K5" s="121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18" t="s">
        <v>1255</v>
      </c>
      <c r="B4" s="1218" t="s">
        <v>41</v>
      </c>
      <c r="C4" s="1219" t="s">
        <v>42</v>
      </c>
      <c r="D4" s="1214" t="s">
        <v>43</v>
      </c>
      <c r="E4" s="1214" t="s">
        <v>44</v>
      </c>
      <c r="F4" s="1214" t="s">
        <v>1285</v>
      </c>
      <c r="G4" s="1217" t="s">
        <v>47</v>
      </c>
      <c r="H4" s="1214" t="s">
        <v>1256</v>
      </c>
      <c r="I4" s="1215" t="s">
        <v>1257</v>
      </c>
      <c r="J4" s="1213" t="s">
        <v>49</v>
      </c>
      <c r="K4" s="1213" t="s">
        <v>1258</v>
      </c>
    </row>
    <row r="5" spans="1:11" s="159" customFormat="1" ht="12">
      <c r="A5" s="1218"/>
      <c r="B5" s="1218"/>
      <c r="C5" s="1219"/>
      <c r="D5" s="1214"/>
      <c r="E5" s="1214"/>
      <c r="F5" s="1214"/>
      <c r="G5" s="1217"/>
      <c r="H5" s="1214"/>
      <c r="I5" s="1216"/>
      <c r="J5" s="1213"/>
      <c r="K5" s="121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18" t="s">
        <v>1255</v>
      </c>
      <c r="B4" s="1218" t="s">
        <v>41</v>
      </c>
      <c r="C4" s="1219" t="s">
        <v>42</v>
      </c>
      <c r="D4" s="1214" t="s">
        <v>43</v>
      </c>
      <c r="E4" s="1214" t="s">
        <v>44</v>
      </c>
      <c r="F4" s="1214" t="s">
        <v>1285</v>
      </c>
      <c r="G4" s="1217" t="s">
        <v>47</v>
      </c>
      <c r="H4" s="1214" t="s">
        <v>1256</v>
      </c>
      <c r="I4" s="1214" t="s">
        <v>1257</v>
      </c>
      <c r="J4" s="1213" t="s">
        <v>49</v>
      </c>
      <c r="K4" s="1213" t="s">
        <v>1258</v>
      </c>
    </row>
    <row r="5" spans="1:11" s="159" customFormat="1" ht="12">
      <c r="A5" s="1218"/>
      <c r="B5" s="1218"/>
      <c r="C5" s="1219"/>
      <c r="D5" s="1214"/>
      <c r="E5" s="1214"/>
      <c r="F5" s="1214"/>
      <c r="G5" s="1217"/>
      <c r="H5" s="1214"/>
      <c r="I5" s="1214"/>
      <c r="J5" s="1213"/>
      <c r="K5" s="121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18" t="s">
        <v>1255</v>
      </c>
      <c r="B4" s="1218" t="s">
        <v>41</v>
      </c>
      <c r="C4" s="1219" t="s">
        <v>42</v>
      </c>
      <c r="D4" s="1214" t="s">
        <v>43</v>
      </c>
      <c r="E4" s="1214" t="s">
        <v>44</v>
      </c>
      <c r="F4" s="1214" t="s">
        <v>1285</v>
      </c>
      <c r="G4" s="1217" t="s">
        <v>47</v>
      </c>
      <c r="H4" s="1214" t="s">
        <v>1256</v>
      </c>
      <c r="I4" s="1213" t="s">
        <v>49</v>
      </c>
      <c r="J4" s="1213" t="s">
        <v>1258</v>
      </c>
    </row>
    <row r="5" spans="1:12" s="159" customFormat="1" ht="12.9" customHeight="1">
      <c r="A5" s="1218"/>
      <c r="B5" s="1218"/>
      <c r="C5" s="1219"/>
      <c r="D5" s="1214"/>
      <c r="E5" s="1214"/>
      <c r="F5" s="1214"/>
      <c r="G5" s="1217"/>
      <c r="H5" s="1214"/>
      <c r="I5" s="1213"/>
      <c r="J5" s="121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18" t="s">
        <v>1255</v>
      </c>
      <c r="B4" s="1218" t="s">
        <v>41</v>
      </c>
      <c r="C4" s="1219" t="s">
        <v>42</v>
      </c>
      <c r="D4" s="1214" t="s">
        <v>43</v>
      </c>
      <c r="E4" s="1214" t="s">
        <v>44</v>
      </c>
      <c r="F4" s="1214" t="s">
        <v>1285</v>
      </c>
      <c r="G4" s="1217" t="s">
        <v>47</v>
      </c>
      <c r="H4" s="1214" t="s">
        <v>1256</v>
      </c>
      <c r="I4" s="1213" t="s">
        <v>49</v>
      </c>
      <c r="J4" s="1213" t="s">
        <v>1258</v>
      </c>
    </row>
    <row r="5" spans="1:15" s="159" customFormat="1" ht="14.5">
      <c r="A5" s="1218"/>
      <c r="B5" s="1218"/>
      <c r="C5" s="1219"/>
      <c r="D5" s="1214"/>
      <c r="E5" s="1214"/>
      <c r="F5" s="1214"/>
      <c r="G5" s="1217"/>
      <c r="H5" s="1214"/>
      <c r="I5" s="1213"/>
      <c r="J5" s="121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18" t="s">
        <v>1255</v>
      </c>
      <c r="B4" s="1218" t="s">
        <v>41</v>
      </c>
      <c r="C4" s="1214" t="s">
        <v>43</v>
      </c>
      <c r="D4" s="1214" t="s">
        <v>44</v>
      </c>
      <c r="E4" s="1217" t="s">
        <v>1419</v>
      </c>
      <c r="F4" s="1213" t="s">
        <v>49</v>
      </c>
      <c r="G4" s="1213" t="s">
        <v>1258</v>
      </c>
    </row>
    <row r="5" spans="1:7">
      <c r="A5" s="1218"/>
      <c r="B5" s="1218"/>
      <c r="C5" s="1214"/>
      <c r="D5" s="1214"/>
      <c r="E5" s="1217"/>
      <c r="F5" s="1213"/>
      <c r="G5" s="121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18" t="s">
        <v>1255</v>
      </c>
      <c r="B4" s="1218" t="s">
        <v>41</v>
      </c>
      <c r="C4" s="1214" t="s">
        <v>43</v>
      </c>
      <c r="D4" s="1214" t="s">
        <v>44</v>
      </c>
      <c r="E4" s="1217" t="s">
        <v>47</v>
      </c>
      <c r="F4" s="1214" t="s">
        <v>1256</v>
      </c>
      <c r="G4" s="1213" t="s">
        <v>49</v>
      </c>
      <c r="H4" s="1213" t="s">
        <v>1258</v>
      </c>
    </row>
    <row r="5" spans="1:8">
      <c r="A5" s="1218"/>
      <c r="B5" s="1218"/>
      <c r="C5" s="1214"/>
      <c r="D5" s="1214"/>
      <c r="E5" s="1217"/>
      <c r="F5" s="1214"/>
      <c r="G5" s="1213"/>
      <c r="H5" s="121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18" t="s">
        <v>1255</v>
      </c>
      <c r="B4" s="1218" t="s">
        <v>41</v>
      </c>
      <c r="C4" s="1214" t="s">
        <v>43</v>
      </c>
      <c r="D4" s="1214" t="s">
        <v>44</v>
      </c>
      <c r="E4" s="1217" t="s">
        <v>47</v>
      </c>
      <c r="F4" s="1214" t="s">
        <v>1256</v>
      </c>
      <c r="G4" s="1213" t="s">
        <v>49</v>
      </c>
      <c r="H4" s="1213" t="s">
        <v>1258</v>
      </c>
    </row>
    <row r="5" spans="1:8">
      <c r="A5" s="1218"/>
      <c r="B5" s="1218"/>
      <c r="C5" s="1214"/>
      <c r="D5" s="1214"/>
      <c r="E5" s="1217"/>
      <c r="F5" s="1214"/>
      <c r="G5" s="1213"/>
      <c r="H5" s="121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18" t="s">
        <v>1255</v>
      </c>
      <c r="B4" s="1218" t="s">
        <v>41</v>
      </c>
      <c r="C4" s="1214" t="s">
        <v>43</v>
      </c>
      <c r="D4" s="1214" t="s">
        <v>44</v>
      </c>
      <c r="E4" s="1217" t="s">
        <v>1419</v>
      </c>
      <c r="F4" s="1213" t="s">
        <v>49</v>
      </c>
      <c r="G4" s="1213" t="s">
        <v>1258</v>
      </c>
    </row>
    <row r="5" spans="1:7">
      <c r="A5" s="1218"/>
      <c r="B5" s="1218"/>
      <c r="C5" s="1214"/>
      <c r="D5" s="1214"/>
      <c r="E5" s="1217"/>
      <c r="F5" s="1213"/>
      <c r="G5" s="121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53" t="s">
        <v>1430</v>
      </c>
      <c r="B3" s="1454"/>
      <c r="C3" s="1454"/>
      <c r="D3" s="1454"/>
      <c r="E3" s="1454"/>
      <c r="F3" s="597"/>
      <c r="G3" s="598"/>
      <c r="H3" s="597"/>
      <c r="I3" s="597"/>
      <c r="J3" s="597"/>
      <c r="K3" s="597"/>
      <c r="L3" s="597"/>
      <c r="M3" s="599"/>
    </row>
    <row r="4" spans="1:19" s="600" customFormat="1">
      <c r="A4" s="1455" t="s">
        <v>1431</v>
      </c>
      <c r="B4" s="1455"/>
      <c r="C4" s="1455"/>
      <c r="D4" s="1455"/>
      <c r="E4" s="1455"/>
      <c r="F4" s="1455"/>
      <c r="G4" s="1455"/>
      <c r="H4" s="1455"/>
      <c r="I4" s="1455"/>
      <c r="J4" s="1455"/>
      <c r="K4" s="1455"/>
      <c r="L4" s="1455"/>
      <c r="M4" s="1455"/>
    </row>
    <row r="5" spans="1:19" s="600" customFormat="1" ht="18" customHeight="1">
      <c r="A5" s="1457" t="s">
        <v>1432</v>
      </c>
      <c r="B5" s="1456" t="s">
        <v>1433</v>
      </c>
      <c r="C5" s="1456"/>
      <c r="D5" s="1456"/>
      <c r="E5" s="1456"/>
      <c r="F5" s="1456" t="s">
        <v>1434</v>
      </c>
      <c r="G5" s="1456"/>
      <c r="H5" s="1456"/>
      <c r="I5" s="1456" t="s">
        <v>1435</v>
      </c>
      <c r="J5" s="1456"/>
      <c r="K5" s="1456"/>
      <c r="L5" s="1457" t="s">
        <v>1436</v>
      </c>
      <c r="M5" s="1458" t="s">
        <v>19</v>
      </c>
    </row>
    <row r="6" spans="1:19" s="600" customFormat="1" ht="18" customHeight="1">
      <c r="A6" s="1457"/>
      <c r="B6" s="601" t="s">
        <v>1437</v>
      </c>
      <c r="C6" s="601" t="s">
        <v>1438</v>
      </c>
      <c r="D6" s="601" t="s">
        <v>1439</v>
      </c>
      <c r="E6" s="601" t="s">
        <v>1440</v>
      </c>
      <c r="F6" s="601" t="s">
        <v>1441</v>
      </c>
      <c r="G6" s="601" t="s">
        <v>1442</v>
      </c>
      <c r="H6" s="601" t="s">
        <v>1443</v>
      </c>
      <c r="I6" s="601" t="s">
        <v>1441</v>
      </c>
      <c r="J6" s="601" t="s">
        <v>1442</v>
      </c>
      <c r="K6" s="601" t="s">
        <v>1443</v>
      </c>
      <c r="L6" s="1457"/>
      <c r="M6" s="145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59" t="s">
        <v>1448</v>
      </c>
      <c r="B3" s="1460"/>
      <c r="C3" s="1460"/>
      <c r="D3" s="1460"/>
      <c r="E3" s="1460"/>
      <c r="F3" s="1460"/>
      <c r="G3" s="1460"/>
      <c r="H3" s="1460"/>
      <c r="I3" s="1460"/>
      <c r="J3" s="1460"/>
      <c r="K3" s="1460"/>
      <c r="L3" s="1460"/>
    </row>
    <row r="4" spans="1:12" s="112" customFormat="1" ht="16.5" customHeight="1">
      <c r="A4" s="1462" t="s">
        <v>1432</v>
      </c>
      <c r="B4" s="1461" t="s">
        <v>1433</v>
      </c>
      <c r="C4" s="1461"/>
      <c r="D4" s="1461"/>
      <c r="E4" s="1461" t="s">
        <v>1434</v>
      </c>
      <c r="F4" s="1461"/>
      <c r="G4" s="1461"/>
      <c r="H4" s="1461" t="s">
        <v>1435</v>
      </c>
      <c r="I4" s="1461"/>
      <c r="J4" s="1461"/>
      <c r="K4" s="1462" t="s">
        <v>1436</v>
      </c>
      <c r="L4" s="1463" t="s">
        <v>19</v>
      </c>
    </row>
    <row r="5" spans="1:12" s="112" customFormat="1">
      <c r="A5" s="1462"/>
      <c r="B5" s="116" t="s">
        <v>1437</v>
      </c>
      <c r="C5" s="116" t="s">
        <v>1438</v>
      </c>
      <c r="D5" s="117" t="s">
        <v>1439</v>
      </c>
      <c r="E5" s="116" t="s">
        <v>1441</v>
      </c>
      <c r="F5" s="116" t="s">
        <v>1442</v>
      </c>
      <c r="G5" s="116" t="s">
        <v>1443</v>
      </c>
      <c r="H5" s="116" t="s">
        <v>1441</v>
      </c>
      <c r="I5" s="116" t="s">
        <v>1442</v>
      </c>
      <c r="J5" s="116" t="s">
        <v>1443</v>
      </c>
      <c r="K5" s="1462"/>
      <c r="L5" s="146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66" t="s">
        <v>1461</v>
      </c>
      <c r="B1" s="1466"/>
      <c r="C1" s="1466"/>
      <c r="D1" s="1467"/>
      <c r="E1" s="1467"/>
      <c r="F1" s="1467"/>
      <c r="G1" s="1467"/>
      <c r="H1" s="1467"/>
      <c r="I1" s="1467"/>
      <c r="J1" s="1467"/>
      <c r="K1" s="1467"/>
      <c r="L1" s="1467"/>
    </row>
    <row r="2" spans="1:13" ht="16.25" customHeight="1">
      <c r="A2" s="1468" t="s">
        <v>39</v>
      </c>
      <c r="B2" s="1468"/>
      <c r="C2" s="1468"/>
      <c r="D2" s="1469"/>
      <c r="E2" s="1469"/>
      <c r="F2" s="1469"/>
      <c r="G2" s="1469"/>
      <c r="H2" s="1469"/>
      <c r="I2" s="1469"/>
      <c r="J2" s="1469"/>
      <c r="K2" s="1469"/>
      <c r="L2" s="1469"/>
    </row>
    <row r="3" spans="1:13">
      <c r="A3" s="1470" t="s">
        <v>1671</v>
      </c>
      <c r="B3" s="1470"/>
      <c r="C3" s="1470"/>
      <c r="D3" s="1470"/>
      <c r="E3" s="1470"/>
      <c r="F3" s="1470"/>
      <c r="G3" s="1470"/>
      <c r="H3" s="1470"/>
      <c r="I3" s="1470"/>
      <c r="J3" s="1470"/>
      <c r="K3" s="1470"/>
      <c r="L3" s="1470"/>
    </row>
    <row r="4" spans="1:13" s="552" customFormat="1" ht="61.25" customHeight="1">
      <c r="A4" s="562" t="s">
        <v>1462</v>
      </c>
      <c r="B4" s="1471" t="s">
        <v>1433</v>
      </c>
      <c r="C4" s="147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72" t="s">
        <v>1473</v>
      </c>
      <c r="B14" s="1473"/>
      <c r="C14" s="1473"/>
      <c r="D14" s="585">
        <f>SUM(D5:D13)</f>
        <v>29.576000000000001</v>
      </c>
      <c r="E14" s="585">
        <f>SUM(E5:E13)</f>
        <v>31.869</v>
      </c>
      <c r="F14" s="586"/>
      <c r="G14" s="587"/>
      <c r="H14" s="587"/>
      <c r="I14" s="587"/>
      <c r="J14" s="588"/>
      <c r="K14" s="588"/>
      <c r="L14" s="589"/>
      <c r="M14" s="557"/>
    </row>
    <row r="15" spans="1:13" s="552" customFormat="1" ht="16.75" customHeight="1">
      <c r="A15" s="1464" t="s">
        <v>1474</v>
      </c>
      <c r="B15" s="1465"/>
      <c r="C15" s="146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66" t="s">
        <v>1461</v>
      </c>
      <c r="B1" s="1466"/>
      <c r="C1" s="1466"/>
      <c r="D1" s="1467"/>
      <c r="E1" s="1467"/>
      <c r="F1" s="1467"/>
      <c r="G1" s="1467"/>
      <c r="H1" s="1467"/>
      <c r="I1" s="1467"/>
      <c r="J1" s="1467"/>
      <c r="K1" s="1467"/>
      <c r="L1" s="1467"/>
    </row>
    <row r="2" spans="1:13" ht="16.25" customHeight="1">
      <c r="A2" s="1468" t="s">
        <v>39</v>
      </c>
      <c r="B2" s="1468"/>
      <c r="C2" s="1468"/>
      <c r="D2" s="1469"/>
      <c r="E2" s="1469"/>
      <c r="F2" s="1469"/>
      <c r="G2" s="1469"/>
      <c r="H2" s="1469"/>
      <c r="I2" s="1469"/>
      <c r="J2" s="1469"/>
      <c r="K2" s="1469"/>
      <c r="L2" s="1469"/>
    </row>
    <row r="3" spans="1:13" ht="15" thickBot="1">
      <c r="A3" s="1470" t="s">
        <v>1672</v>
      </c>
      <c r="B3" s="1470"/>
      <c r="C3" s="1470"/>
      <c r="D3" s="1470"/>
      <c r="E3" s="1470"/>
      <c r="F3" s="1470"/>
      <c r="G3" s="1470"/>
      <c r="H3" s="1470"/>
      <c r="I3" s="1470"/>
      <c r="J3" s="1470"/>
      <c r="K3" s="1470"/>
      <c r="L3" s="1470"/>
    </row>
    <row r="4" spans="1:13" s="552" customFormat="1" ht="61.25" customHeight="1" thickBot="1">
      <c r="A4" s="562" t="s">
        <v>1462</v>
      </c>
      <c r="B4" s="1471" t="s">
        <v>1433</v>
      </c>
      <c r="C4" s="147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72" t="s">
        <v>1473</v>
      </c>
      <c r="B14" s="1473"/>
      <c r="C14" s="1473"/>
      <c r="D14" s="585">
        <f>SUM(D5:D13)</f>
        <v>30.052</v>
      </c>
      <c r="E14" s="585">
        <f>SUM(E7:E13)</f>
        <v>0</v>
      </c>
      <c r="F14" s="586"/>
      <c r="G14" s="587"/>
      <c r="H14" s="587"/>
      <c r="I14" s="587"/>
      <c r="J14" s="588"/>
      <c r="K14" s="588"/>
      <c r="L14" s="589"/>
      <c r="M14" s="557"/>
    </row>
    <row r="15" spans="1:13" s="552" customFormat="1" ht="16.75" customHeight="1" thickBot="1">
      <c r="A15" s="1464" t="s">
        <v>1474</v>
      </c>
      <c r="B15" s="1465"/>
      <c r="C15" s="146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91" t="s">
        <v>1475</v>
      </c>
      <c r="B1" s="1492"/>
      <c r="C1" s="1492"/>
      <c r="D1" s="1492"/>
      <c r="E1" s="1492"/>
      <c r="F1" s="1492"/>
      <c r="G1" s="1492"/>
      <c r="H1" s="1492"/>
      <c r="I1" s="1492"/>
      <c r="J1" s="1492"/>
      <c r="K1" s="1492"/>
      <c r="L1" s="1492"/>
      <c r="M1" s="1492"/>
      <c r="N1" s="1492"/>
      <c r="O1" s="1492"/>
      <c r="P1" s="1492"/>
      <c r="Q1" s="1493"/>
    </row>
    <row r="2" spans="1:19" ht="18.5">
      <c r="A2" s="1485" t="s">
        <v>1476</v>
      </c>
      <c r="B2" s="1488" t="s">
        <v>1477</v>
      </c>
      <c r="C2" s="1494" t="s">
        <v>1478</v>
      </c>
      <c r="D2" s="1495"/>
      <c r="E2" s="1495"/>
      <c r="F2" s="1495"/>
      <c r="G2" s="1495"/>
      <c r="H2" s="1495"/>
      <c r="I2" s="1496"/>
      <c r="J2" s="60"/>
      <c r="K2" s="1497" t="s">
        <v>1479</v>
      </c>
      <c r="L2" s="1498"/>
      <c r="M2" s="1498"/>
      <c r="N2" s="1498"/>
      <c r="O2" s="1498"/>
      <c r="P2" s="1498"/>
      <c r="Q2" s="1499"/>
    </row>
    <row r="3" spans="1:19" ht="29.25" customHeight="1">
      <c r="A3" s="1486"/>
      <c r="B3" s="1489"/>
      <c r="C3" s="1500" t="s">
        <v>1433</v>
      </c>
      <c r="D3" s="1402"/>
      <c r="E3" s="1400" t="s">
        <v>1480</v>
      </c>
      <c r="F3" s="1400" t="s">
        <v>1481</v>
      </c>
      <c r="G3" s="1400" t="s">
        <v>1482</v>
      </c>
      <c r="H3" s="1503" t="s">
        <v>1483</v>
      </c>
      <c r="I3" s="1504" t="s">
        <v>19</v>
      </c>
      <c r="J3" s="61"/>
      <c r="K3" s="1501" t="s">
        <v>1433</v>
      </c>
      <c r="L3" s="1502"/>
      <c r="M3" s="1476" t="s">
        <v>1480</v>
      </c>
      <c r="N3" s="1476" t="s">
        <v>1481</v>
      </c>
      <c r="O3" s="1476" t="s">
        <v>1482</v>
      </c>
      <c r="P3" s="1478" t="s">
        <v>1483</v>
      </c>
      <c r="Q3" s="1506" t="s">
        <v>19</v>
      </c>
    </row>
    <row r="4" spans="1:19">
      <c r="A4" s="1487"/>
      <c r="B4" s="1490"/>
      <c r="C4" s="25" t="s">
        <v>1437</v>
      </c>
      <c r="D4" s="26" t="s">
        <v>1438</v>
      </c>
      <c r="E4" s="1477"/>
      <c r="F4" s="1477"/>
      <c r="G4" s="1477"/>
      <c r="H4" s="1479"/>
      <c r="I4" s="1505"/>
      <c r="J4" s="62"/>
      <c r="K4" s="25" t="s">
        <v>1437</v>
      </c>
      <c r="L4" s="26" t="s">
        <v>1438</v>
      </c>
      <c r="M4" s="1477"/>
      <c r="N4" s="1477"/>
      <c r="O4" s="1477"/>
      <c r="P4" s="1479"/>
      <c r="Q4" s="1505"/>
    </row>
    <row r="5" spans="1:19">
      <c r="A5" s="27" t="s">
        <v>1007</v>
      </c>
      <c r="B5" s="28" t="s">
        <v>1484</v>
      </c>
      <c r="C5" s="1480"/>
      <c r="D5" s="1481"/>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82"/>
      <c r="D9" s="1483"/>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82"/>
      <c r="D11" s="1483"/>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82"/>
      <c r="D19" s="1484"/>
      <c r="E19" s="1483"/>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7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75"/>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07" t="s">
        <v>1544</v>
      </c>
      <c r="D4" s="1507"/>
      <c r="E4" s="1507"/>
      <c r="F4" s="1507"/>
      <c r="G4" s="1507"/>
      <c r="H4" s="1507"/>
      <c r="I4" s="1507"/>
    </row>
    <row r="5" spans="3:13">
      <c r="C5" s="17" t="s">
        <v>1545</v>
      </c>
      <c r="D5" s="17" t="s">
        <v>1546</v>
      </c>
      <c r="E5" s="17" t="s">
        <v>1547</v>
      </c>
      <c r="F5" s="1508"/>
      <c r="G5" s="17" t="s">
        <v>1545</v>
      </c>
      <c r="H5" s="17" t="s">
        <v>1548</v>
      </c>
      <c r="I5" s="17" t="s">
        <v>1547</v>
      </c>
    </row>
    <row r="6" spans="3:13">
      <c r="C6" s="18">
        <v>1</v>
      </c>
      <c r="D6" s="19" t="s">
        <v>1549</v>
      </c>
      <c r="E6" s="19" t="s">
        <v>1550</v>
      </c>
      <c r="F6" s="1508"/>
      <c r="G6" s="18">
        <v>1</v>
      </c>
      <c r="H6" s="19" t="s">
        <v>1551</v>
      </c>
      <c r="I6" s="12" t="s">
        <v>1550</v>
      </c>
      <c r="K6" t="s">
        <v>972</v>
      </c>
    </row>
    <row r="7" spans="3:13">
      <c r="C7" s="18">
        <v>2</v>
      </c>
      <c r="D7" s="19" t="s">
        <v>1552</v>
      </c>
      <c r="E7" s="19" t="s">
        <v>1550</v>
      </c>
      <c r="F7" s="1508"/>
      <c r="G7" s="18">
        <v>2</v>
      </c>
      <c r="H7" s="19" t="s">
        <v>1553</v>
      </c>
      <c r="I7" s="12" t="s">
        <v>1550</v>
      </c>
    </row>
    <row r="8" spans="3:13">
      <c r="C8" s="18">
        <v>3</v>
      </c>
      <c r="D8" s="19" t="s">
        <v>1554</v>
      </c>
      <c r="E8" s="19" t="s">
        <v>1550</v>
      </c>
      <c r="F8" s="1508"/>
      <c r="G8" s="18">
        <v>3</v>
      </c>
      <c r="H8" s="19" t="s">
        <v>1555</v>
      </c>
      <c r="I8" s="12" t="s">
        <v>1550</v>
      </c>
    </row>
    <row r="9" spans="3:13">
      <c r="C9" s="18">
        <v>4</v>
      </c>
      <c r="D9" s="19" t="s">
        <v>1556</v>
      </c>
      <c r="E9" s="19" t="s">
        <v>1550</v>
      </c>
      <c r="F9" s="1508"/>
      <c r="G9" s="18">
        <v>4</v>
      </c>
      <c r="H9" s="19" t="s">
        <v>1557</v>
      </c>
      <c r="I9" s="12" t="s">
        <v>1550</v>
      </c>
    </row>
    <row r="10" spans="3:13">
      <c r="C10" s="18">
        <v>5</v>
      </c>
      <c r="D10" s="19" t="s">
        <v>1558</v>
      </c>
      <c r="E10" s="19" t="s">
        <v>1550</v>
      </c>
      <c r="F10" s="1508"/>
      <c r="G10" s="18">
        <v>5</v>
      </c>
      <c r="H10" s="19" t="s">
        <v>1559</v>
      </c>
      <c r="I10" s="12" t="s">
        <v>1550</v>
      </c>
    </row>
    <row r="11" spans="3:13">
      <c r="C11" s="18">
        <v>6</v>
      </c>
      <c r="D11" s="19" t="s">
        <v>1560</v>
      </c>
      <c r="E11" s="19" t="s">
        <v>1550</v>
      </c>
      <c r="F11" s="1508"/>
      <c r="G11" s="18">
        <v>6</v>
      </c>
      <c r="H11" s="19" t="s">
        <v>1561</v>
      </c>
      <c r="I11" s="12" t="s">
        <v>1550</v>
      </c>
    </row>
    <row r="12" spans="3:13">
      <c r="C12" s="18">
        <v>7</v>
      </c>
      <c r="D12" s="19" t="s">
        <v>1562</v>
      </c>
      <c r="E12" s="19" t="s">
        <v>1550</v>
      </c>
      <c r="F12" s="1508"/>
      <c r="G12" s="18">
        <v>7</v>
      </c>
      <c r="H12" s="19" t="s">
        <v>1563</v>
      </c>
      <c r="I12" s="12" t="s">
        <v>1550</v>
      </c>
      <c r="M12">
        <f>624-487</f>
        <v>137</v>
      </c>
    </row>
    <row r="13" spans="3:13">
      <c r="C13" s="18">
        <v>8</v>
      </c>
      <c r="D13" s="19" t="s">
        <v>1564</v>
      </c>
      <c r="E13" s="19" t="s">
        <v>1550</v>
      </c>
      <c r="F13" s="1508"/>
      <c r="G13" s="18">
        <v>8</v>
      </c>
      <c r="H13" s="19" t="s">
        <v>1565</v>
      </c>
      <c r="I13" s="12" t="s">
        <v>1550</v>
      </c>
    </row>
    <row r="14" spans="3:13">
      <c r="C14" s="18">
        <v>9</v>
      </c>
      <c r="D14" s="19" t="s">
        <v>1566</v>
      </c>
      <c r="E14" s="19" t="s">
        <v>1550</v>
      </c>
      <c r="F14" s="1508"/>
      <c r="G14" s="18">
        <v>9</v>
      </c>
      <c r="H14" s="19" t="s">
        <v>1567</v>
      </c>
      <c r="I14" s="12" t="s">
        <v>1550</v>
      </c>
    </row>
    <row r="15" spans="3:13">
      <c r="C15" s="18">
        <v>10</v>
      </c>
      <c r="D15" s="19" t="s">
        <v>1568</v>
      </c>
      <c r="E15" s="19" t="s">
        <v>1550</v>
      </c>
      <c r="F15" s="1508"/>
      <c r="G15" s="18">
        <v>10</v>
      </c>
      <c r="H15" s="20" t="s">
        <v>1569</v>
      </c>
      <c r="I15" s="22" t="s">
        <v>1570</v>
      </c>
    </row>
    <row r="16" spans="3:13">
      <c r="C16" s="18">
        <v>11</v>
      </c>
      <c r="D16" s="19" t="s">
        <v>1571</v>
      </c>
      <c r="E16" s="19" t="s">
        <v>1550</v>
      </c>
      <c r="F16" s="1508"/>
      <c r="G16" s="18">
        <v>11</v>
      </c>
      <c r="H16" s="19" t="s">
        <v>1572</v>
      </c>
      <c r="I16" s="12" t="s">
        <v>1550</v>
      </c>
    </row>
    <row r="17" spans="3:9">
      <c r="C17" s="18">
        <v>12</v>
      </c>
      <c r="D17" s="19" t="s">
        <v>1573</v>
      </c>
      <c r="E17" s="19" t="s">
        <v>1550</v>
      </c>
      <c r="F17" s="1508"/>
      <c r="G17" s="18">
        <v>12</v>
      </c>
      <c r="H17" s="19" t="s">
        <v>1574</v>
      </c>
      <c r="I17" s="12" t="s">
        <v>1550</v>
      </c>
    </row>
    <row r="18" spans="3:9">
      <c r="C18" s="18">
        <v>13</v>
      </c>
      <c r="D18" s="19" t="s">
        <v>1575</v>
      </c>
      <c r="E18" s="19" t="s">
        <v>1550</v>
      </c>
      <c r="F18" s="1508"/>
      <c r="G18" s="18">
        <v>13</v>
      </c>
      <c r="H18" s="19" t="s">
        <v>1576</v>
      </c>
      <c r="I18" s="12" t="s">
        <v>1550</v>
      </c>
    </row>
    <row r="19" spans="3:9">
      <c r="C19" s="18">
        <v>14</v>
      </c>
      <c r="D19" s="19" t="s">
        <v>1577</v>
      </c>
      <c r="E19" s="19" t="s">
        <v>1550</v>
      </c>
      <c r="F19" s="1508"/>
      <c r="G19" s="18">
        <v>14</v>
      </c>
      <c r="H19" s="19" t="s">
        <v>1578</v>
      </c>
      <c r="I19" s="12" t="s">
        <v>1550</v>
      </c>
    </row>
    <row r="20" spans="3:9">
      <c r="C20" s="18">
        <v>15</v>
      </c>
      <c r="D20" s="19" t="s">
        <v>1579</v>
      </c>
      <c r="E20" s="19" t="s">
        <v>1550</v>
      </c>
      <c r="F20" s="1508"/>
      <c r="G20" s="18">
        <v>15</v>
      </c>
      <c r="H20" s="19" t="s">
        <v>1580</v>
      </c>
      <c r="I20" s="12" t="s">
        <v>1550</v>
      </c>
    </row>
    <row r="21" spans="3:9">
      <c r="C21" s="18">
        <v>16</v>
      </c>
      <c r="D21" s="19" t="s">
        <v>1581</v>
      </c>
      <c r="E21" s="19" t="s">
        <v>1550</v>
      </c>
      <c r="F21" s="1508"/>
      <c r="G21" s="18">
        <v>16</v>
      </c>
      <c r="H21" s="19" t="s">
        <v>1582</v>
      </c>
      <c r="I21" s="12" t="s">
        <v>1550</v>
      </c>
    </row>
    <row r="22" spans="3:9">
      <c r="C22" s="18">
        <v>17</v>
      </c>
      <c r="D22" s="19" t="s">
        <v>1583</v>
      </c>
      <c r="E22" s="19" t="s">
        <v>1550</v>
      </c>
      <c r="F22" s="1508"/>
      <c r="G22" s="18">
        <v>17</v>
      </c>
      <c r="H22" s="19" t="s">
        <v>1584</v>
      </c>
      <c r="I22" s="12" t="s">
        <v>1550</v>
      </c>
    </row>
    <row r="23" spans="3:9">
      <c r="C23" s="18">
        <v>18</v>
      </c>
      <c r="D23" s="19" t="s">
        <v>1585</v>
      </c>
      <c r="E23" s="19" t="s">
        <v>1550</v>
      </c>
      <c r="F23" s="1508"/>
      <c r="G23" s="18">
        <v>18</v>
      </c>
      <c r="H23" s="19" t="s">
        <v>1586</v>
      </c>
      <c r="I23" s="12" t="s">
        <v>1550</v>
      </c>
    </row>
    <row r="24" spans="3:9">
      <c r="C24" s="18">
        <v>19</v>
      </c>
      <c r="D24" s="19" t="s">
        <v>1587</v>
      </c>
      <c r="E24" s="19" t="s">
        <v>1550</v>
      </c>
      <c r="F24" s="1508"/>
      <c r="G24" s="18">
        <v>19</v>
      </c>
      <c r="H24" s="19" t="s">
        <v>1588</v>
      </c>
      <c r="I24" s="12" t="s">
        <v>1550</v>
      </c>
    </row>
    <row r="25" spans="3:9">
      <c r="C25" s="18">
        <v>20</v>
      </c>
      <c r="D25" s="19" t="s">
        <v>1589</v>
      </c>
      <c r="E25" s="19" t="s">
        <v>1550</v>
      </c>
      <c r="F25" s="1508"/>
      <c r="G25" s="18">
        <v>20</v>
      </c>
      <c r="H25" s="19" t="s">
        <v>1590</v>
      </c>
      <c r="I25" s="12" t="s">
        <v>1550</v>
      </c>
    </row>
    <row r="26" spans="3:9">
      <c r="C26" s="18">
        <v>21</v>
      </c>
      <c r="D26" s="19" t="s">
        <v>1591</v>
      </c>
      <c r="E26" s="19" t="s">
        <v>1550</v>
      </c>
      <c r="F26" s="1508"/>
      <c r="G26" s="18">
        <v>21</v>
      </c>
      <c r="H26" s="19" t="s">
        <v>1592</v>
      </c>
      <c r="I26" s="12" t="s">
        <v>1550</v>
      </c>
    </row>
    <row r="27" spans="3:9">
      <c r="C27" s="18">
        <v>22</v>
      </c>
      <c r="D27" s="19" t="s">
        <v>1593</v>
      </c>
      <c r="E27" s="19" t="s">
        <v>1550</v>
      </c>
      <c r="F27" s="1508"/>
      <c r="G27" s="18">
        <v>22</v>
      </c>
      <c r="H27" s="20" t="s">
        <v>1594</v>
      </c>
      <c r="I27" s="22" t="s">
        <v>1595</v>
      </c>
    </row>
    <row r="28" spans="3:9">
      <c r="C28" s="18">
        <v>23</v>
      </c>
      <c r="D28" s="19" t="s">
        <v>1596</v>
      </c>
      <c r="E28" s="19" t="s">
        <v>1550</v>
      </c>
      <c r="F28" s="1508"/>
      <c r="G28" s="18">
        <v>23</v>
      </c>
      <c r="H28" s="19" t="s">
        <v>1597</v>
      </c>
      <c r="I28" s="12" t="s">
        <v>1550</v>
      </c>
    </row>
    <row r="29" spans="3:9">
      <c r="C29" s="18">
        <v>24</v>
      </c>
      <c r="D29" s="19" t="s">
        <v>1598</v>
      </c>
      <c r="E29" s="19" t="s">
        <v>1550</v>
      </c>
      <c r="F29" s="1508"/>
      <c r="G29" s="18">
        <v>24</v>
      </c>
      <c r="H29" s="19" t="s">
        <v>1599</v>
      </c>
      <c r="I29" s="12" t="s">
        <v>1550</v>
      </c>
    </row>
    <row r="30" spans="3:9">
      <c r="C30" s="18">
        <v>25</v>
      </c>
      <c r="D30" s="19" t="s">
        <v>1600</v>
      </c>
      <c r="E30" s="19" t="s">
        <v>1550</v>
      </c>
      <c r="F30" s="1508"/>
      <c r="G30" s="18">
        <v>25</v>
      </c>
      <c r="H30" s="19" t="s">
        <v>1601</v>
      </c>
      <c r="I30" s="12" t="s">
        <v>1550</v>
      </c>
    </row>
    <row r="31" spans="3:9">
      <c r="C31" s="18">
        <v>26</v>
      </c>
      <c r="D31" s="19" t="s">
        <v>1602</v>
      </c>
      <c r="E31" s="19" t="s">
        <v>1550</v>
      </c>
      <c r="F31" s="1508"/>
      <c r="G31" s="18">
        <v>26</v>
      </c>
      <c r="H31" s="19" t="s">
        <v>1603</v>
      </c>
      <c r="I31" s="12" t="s">
        <v>1550</v>
      </c>
    </row>
    <row r="32" spans="3:9">
      <c r="C32" s="18">
        <v>27</v>
      </c>
      <c r="D32" s="19" t="s">
        <v>1604</v>
      </c>
      <c r="E32" s="19" t="s">
        <v>1550</v>
      </c>
      <c r="F32" s="1508"/>
      <c r="G32" s="18">
        <v>27</v>
      </c>
      <c r="H32" s="19" t="s">
        <v>1605</v>
      </c>
      <c r="I32" s="12" t="s">
        <v>1550</v>
      </c>
    </row>
    <row r="33" spans="3:9">
      <c r="C33" s="18">
        <v>28</v>
      </c>
      <c r="D33" s="19" t="s">
        <v>1606</v>
      </c>
      <c r="E33" s="19" t="s">
        <v>1550</v>
      </c>
      <c r="F33" s="1508"/>
      <c r="G33" s="18">
        <v>28</v>
      </c>
      <c r="H33" s="19" t="s">
        <v>1607</v>
      </c>
      <c r="I33" s="12" t="s">
        <v>1550</v>
      </c>
    </row>
    <row r="34" spans="3:9">
      <c r="C34" s="18">
        <v>29</v>
      </c>
      <c r="D34" s="19" t="s">
        <v>1608</v>
      </c>
      <c r="E34" s="19" t="s">
        <v>1550</v>
      </c>
      <c r="F34" s="1508"/>
      <c r="G34" s="18">
        <v>29</v>
      </c>
      <c r="H34" s="19" t="s">
        <v>1609</v>
      </c>
      <c r="I34" s="12" t="s">
        <v>1550</v>
      </c>
    </row>
    <row r="35" spans="3:9">
      <c r="C35" s="18">
        <v>30</v>
      </c>
      <c r="D35" s="19" t="s">
        <v>1610</v>
      </c>
      <c r="E35" s="19" t="s">
        <v>1550</v>
      </c>
      <c r="F35" s="1508"/>
      <c r="G35" s="18">
        <v>30</v>
      </c>
      <c r="H35" s="19" t="s">
        <v>1611</v>
      </c>
      <c r="I35" s="12" t="s">
        <v>1550</v>
      </c>
    </row>
    <row r="36" spans="3:9">
      <c r="C36" s="18">
        <v>31</v>
      </c>
      <c r="D36" s="19" t="s">
        <v>1565</v>
      </c>
      <c r="E36" s="19" t="s">
        <v>1550</v>
      </c>
      <c r="F36" s="1508"/>
      <c r="G36" s="18">
        <v>31</v>
      </c>
      <c r="H36" s="19" t="s">
        <v>1612</v>
      </c>
      <c r="I36" s="12" t="s">
        <v>1550</v>
      </c>
    </row>
    <row r="37" spans="3:9">
      <c r="C37" s="18">
        <v>32</v>
      </c>
      <c r="D37" s="19" t="s">
        <v>1613</v>
      </c>
      <c r="E37" s="19" t="s">
        <v>1550</v>
      </c>
      <c r="F37" s="1508"/>
      <c r="G37" s="18">
        <v>32</v>
      </c>
      <c r="H37" s="19" t="s">
        <v>1614</v>
      </c>
      <c r="I37" s="12" t="s">
        <v>1550</v>
      </c>
    </row>
    <row r="38" spans="3:9">
      <c r="C38" s="18">
        <v>33</v>
      </c>
      <c r="D38" s="19" t="s">
        <v>1615</v>
      </c>
      <c r="E38" s="19" t="s">
        <v>1550</v>
      </c>
      <c r="F38" s="1508"/>
      <c r="G38" s="21"/>
      <c r="H38" s="21"/>
      <c r="I38" s="12"/>
    </row>
    <row r="39" spans="3:9">
      <c r="C39" s="18">
        <v>34</v>
      </c>
      <c r="D39" s="19" t="s">
        <v>1616</v>
      </c>
      <c r="E39" s="19" t="s">
        <v>1550</v>
      </c>
      <c r="F39" s="1508"/>
      <c r="G39" s="21"/>
      <c r="H39" s="21"/>
      <c r="I39" s="12"/>
    </row>
    <row r="40" spans="3:9">
      <c r="C40" s="18">
        <v>35</v>
      </c>
      <c r="D40" s="19" t="s">
        <v>1617</v>
      </c>
      <c r="E40" s="19" t="s">
        <v>1550</v>
      </c>
      <c r="F40" s="1508"/>
      <c r="G40" s="21"/>
      <c r="H40" s="21"/>
      <c r="I40" s="12"/>
    </row>
    <row r="41" spans="3:9">
      <c r="C41" s="18">
        <v>36</v>
      </c>
      <c r="D41" s="19" t="s">
        <v>1618</v>
      </c>
      <c r="E41" s="19" t="s">
        <v>1550</v>
      </c>
      <c r="F41" s="1508"/>
      <c r="G41" s="21"/>
      <c r="H41" s="21"/>
      <c r="I41" s="12"/>
    </row>
    <row r="42" spans="3:9">
      <c r="C42" s="18">
        <v>37</v>
      </c>
      <c r="D42" s="19" t="s">
        <v>1619</v>
      </c>
      <c r="E42" s="19" t="s">
        <v>1550</v>
      </c>
      <c r="F42" s="1508"/>
      <c r="G42" s="21"/>
      <c r="H42" s="21"/>
      <c r="I42" s="12"/>
    </row>
    <row r="43" spans="3:9">
      <c r="C43" s="18">
        <v>38</v>
      </c>
      <c r="D43" s="19" t="s">
        <v>1620</v>
      </c>
      <c r="E43" s="19" t="s">
        <v>1550</v>
      </c>
      <c r="F43" s="1508"/>
      <c r="G43" s="21"/>
      <c r="H43" s="21"/>
      <c r="I43" s="12"/>
    </row>
    <row r="44" spans="3:9">
      <c r="C44" s="18">
        <v>39</v>
      </c>
      <c r="D44" s="19" t="s">
        <v>1621</v>
      </c>
      <c r="E44" s="19" t="s">
        <v>1550</v>
      </c>
      <c r="F44" s="1508"/>
      <c r="G44" s="21"/>
      <c r="H44" s="21"/>
      <c r="I44" s="12"/>
    </row>
    <row r="45" spans="3:9">
      <c r="C45" s="18">
        <v>40</v>
      </c>
      <c r="D45" s="19" t="s">
        <v>1622</v>
      </c>
      <c r="E45" s="19" t="s">
        <v>1550</v>
      </c>
      <c r="F45" s="1508"/>
      <c r="G45" s="21"/>
      <c r="H45" s="21"/>
      <c r="I45" s="12"/>
    </row>
    <row r="46" spans="3:9">
      <c r="C46" s="18">
        <v>41</v>
      </c>
      <c r="D46" s="19" t="s">
        <v>1597</v>
      </c>
      <c r="E46" s="19" t="s">
        <v>1550</v>
      </c>
      <c r="F46" s="1508"/>
      <c r="G46" s="21"/>
      <c r="H46" s="21"/>
      <c r="I46" s="12"/>
    </row>
    <row r="47" spans="3:9">
      <c r="C47" s="18">
        <v>42</v>
      </c>
      <c r="D47" s="19" t="s">
        <v>1623</v>
      </c>
      <c r="E47" s="19" t="s">
        <v>1624</v>
      </c>
      <c r="F47" s="1508"/>
      <c r="G47" s="21"/>
      <c r="H47" s="21"/>
      <c r="I47" s="12"/>
    </row>
    <row r="48" spans="3:9">
      <c r="C48" s="18">
        <v>43</v>
      </c>
      <c r="D48" s="19" t="s">
        <v>1625</v>
      </c>
      <c r="E48" s="19"/>
      <c r="F48" s="1508"/>
      <c r="G48" s="21"/>
      <c r="H48" s="21"/>
      <c r="I48" s="12"/>
    </row>
    <row r="49" spans="3:9">
      <c r="C49" s="18">
        <v>44</v>
      </c>
      <c r="D49" s="20" t="s">
        <v>1599</v>
      </c>
      <c r="E49" s="20" t="s">
        <v>1626</v>
      </c>
      <c r="F49" s="1508"/>
      <c r="G49" s="21"/>
      <c r="H49" s="21"/>
      <c r="I49" s="12"/>
    </row>
    <row r="50" spans="3:9">
      <c r="C50" s="18">
        <v>45</v>
      </c>
      <c r="D50" s="20" t="s">
        <v>1627</v>
      </c>
      <c r="E50" s="20" t="s">
        <v>1628</v>
      </c>
      <c r="F50" s="1508"/>
      <c r="G50" s="21"/>
      <c r="H50" s="21"/>
      <c r="I50" s="12"/>
    </row>
    <row r="51" spans="3:9">
      <c r="C51" s="18">
        <v>46</v>
      </c>
      <c r="D51" s="19" t="s">
        <v>1629</v>
      </c>
      <c r="E51" s="19"/>
      <c r="F51" s="150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Erection-Punjab</vt:lpstr>
      <vt:lpstr>Sheet8</vt:lpstr>
      <vt:lpstr>Erection -Jammu</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2026-02-09T04:05:37Z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