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1" documentId="13_ncr:1_{AA21D2DF-F2F9-47B3-8948-1DDE2D215A37}" xr6:coauthVersionLast="47" xr6:coauthVersionMax="47" xr10:uidLastSave="{95B009A6-270C-4A85-9CDC-4A48E64729D4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 RMTL" sheetId="99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9" i="92" l="1"/>
  <c r="I120" i="92" l="1"/>
  <c r="E231" i="100" l="1"/>
  <c r="I118" i="92" l="1"/>
  <c r="I117" i="92" l="1"/>
  <c r="I116" i="92"/>
  <c r="I115" i="92"/>
  <c r="I114" i="92" l="1"/>
  <c r="I113" i="92"/>
  <c r="R32" i="99" l="1"/>
  <c r="N32" i="99"/>
  <c r="X29" i="99"/>
  <c r="P29" i="99"/>
  <c r="V28" i="99"/>
  <c r="V32" i="99" s="1"/>
  <c r="R28" i="99"/>
  <c r="T29" i="99" s="1"/>
  <c r="V26" i="99"/>
  <c r="R26" i="99"/>
  <c r="N26" i="99"/>
  <c r="AY25" i="99"/>
  <c r="AM18" i="99"/>
  <c r="AM17" i="99"/>
  <c r="AM16" i="99"/>
  <c r="AM15" i="99"/>
  <c r="AI14" i="99"/>
  <c r="AM14" i="99" s="1"/>
  <c r="AM13" i="99"/>
  <c r="AM12" i="99"/>
  <c r="AJ12" i="99"/>
  <c r="AM11" i="99"/>
  <c r="AJ11" i="99"/>
  <c r="AM10" i="99"/>
  <c r="AO3" i="99"/>
  <c r="I112" i="92"/>
  <c r="I111" i="92"/>
  <c r="Z28" i="99" l="1"/>
  <c r="AD28" i="99"/>
  <c r="AB29" i="99"/>
  <c r="I110" i="92"/>
  <c r="Z32" i="99" l="1"/>
  <c r="Z26" i="99"/>
  <c r="AD32" i="99"/>
  <c r="AD26" i="99"/>
  <c r="AF29" i="99"/>
  <c r="AH28" i="99"/>
  <c r="I109" i="92"/>
  <c r="AJ29" i="99" l="1"/>
  <c r="AH26" i="99"/>
  <c r="AH32" i="99"/>
  <c r="AL28" i="99"/>
  <c r="I108" i="92"/>
  <c r="AN29" i="99" l="1"/>
  <c r="AL26" i="99"/>
  <c r="AL32" i="99"/>
  <c r="AP28" i="99"/>
  <c r="I106" i="92"/>
  <c r="I105" i="92"/>
  <c r="AR29" i="99" l="1"/>
  <c r="AV29" i="99" s="1"/>
  <c r="AP26" i="99"/>
  <c r="AP32" i="99"/>
  <c r="B38" i="99"/>
  <c r="I107" i="92"/>
  <c r="I104" i="92"/>
  <c r="F38" i="99" l="1"/>
  <c r="B36" i="99"/>
  <c r="D39" i="99"/>
  <c r="B42" i="99"/>
  <c r="I103" i="92"/>
  <c r="H39" i="99" l="1"/>
  <c r="F42" i="99"/>
  <c r="F36" i="99"/>
  <c r="J38" i="99"/>
  <c r="I102" i="92"/>
  <c r="I101" i="92"/>
  <c r="J16" i="91"/>
  <c r="J15" i="91"/>
  <c r="I100" i="92"/>
  <c r="I97" i="92"/>
  <c r="I98" i="92"/>
  <c r="I99" i="92"/>
  <c r="J42" i="99" l="1"/>
  <c r="L39" i="99"/>
  <c r="J36" i="99"/>
  <c r="N38" i="99"/>
  <c r="I96" i="92"/>
  <c r="P39" i="99" l="1"/>
  <c r="N42" i="99"/>
  <c r="N36" i="99"/>
  <c r="R38" i="99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R42" i="99" l="1"/>
  <c r="R36" i="99"/>
  <c r="V38" i="99"/>
  <c r="T39" i="99"/>
  <c r="AP14" i="97"/>
  <c r="AP10" i="97"/>
  <c r="V28" i="97"/>
  <c r="AG11" i="97"/>
  <c r="AP11" i="97" s="1"/>
  <c r="AG12" i="97"/>
  <c r="AP12" i="97" s="1"/>
  <c r="I91" i="92"/>
  <c r="V42" i="99" l="1"/>
  <c r="V36" i="99"/>
  <c r="Z38" i="99"/>
  <c r="X39" i="99"/>
  <c r="X29" i="97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Z42" i="99" l="1"/>
  <c r="Z36" i="99"/>
  <c r="AD38" i="99"/>
  <c r="AB39" i="99"/>
  <c r="AB29" i="97"/>
  <c r="Z32" i="97"/>
  <c r="Z26" i="97"/>
  <c r="AD28" i="97"/>
  <c r="K3" i="92"/>
  <c r="AH38" i="99" l="1"/>
  <c r="AD36" i="99"/>
  <c r="AF39" i="99"/>
  <c r="AD42" i="99"/>
  <c r="AD32" i="97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L38" i="99" l="1"/>
  <c r="AH36" i="99"/>
  <c r="AJ39" i="99"/>
  <c r="AH42" i="99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42" i="99" l="1"/>
  <c r="AN39" i="99"/>
  <c r="AL36" i="99"/>
  <c r="AP38" i="99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B47" i="99" l="1"/>
  <c r="AP42" i="99"/>
  <c r="AR39" i="99"/>
  <c r="AV39" i="99" s="1"/>
  <c r="AP36" i="99"/>
  <c r="AR29" i="97"/>
  <c r="B38" i="97"/>
  <c r="AP32" i="97"/>
  <c r="AP26" i="97"/>
  <c r="AV29" i="97"/>
  <c r="F16" i="91"/>
  <c r="F15" i="91"/>
  <c r="F13" i="91"/>
  <c r="F12" i="91"/>
  <c r="F11" i="91"/>
  <c r="F10" i="91"/>
  <c r="D48" i="99" l="1"/>
  <c r="B51" i="99"/>
  <c r="F47" i="99"/>
  <c r="B45" i="99"/>
  <c r="B42" i="97"/>
  <c r="D39" i="97"/>
  <c r="F38" i="97"/>
  <c r="B36" i="97"/>
  <c r="M2" i="80"/>
  <c r="F51" i="99" l="1"/>
  <c r="H48" i="99"/>
  <c r="F45" i="99"/>
  <c r="J47" i="99"/>
  <c r="J38" i="97"/>
  <c r="F36" i="97"/>
  <c r="F42" i="97"/>
  <c r="H39" i="97"/>
  <c r="L2" i="80"/>
  <c r="L48" i="99" l="1"/>
  <c r="J51" i="99"/>
  <c r="J45" i="99"/>
  <c r="N47" i="99"/>
  <c r="N38" i="97"/>
  <c r="J36" i="97"/>
  <c r="J42" i="97"/>
  <c r="L39" i="97"/>
  <c r="N2" i="80"/>
  <c r="R47" i="99" l="1"/>
  <c r="N45" i="99"/>
  <c r="P48" i="99"/>
  <c r="N51" i="99"/>
  <c r="R38" i="97"/>
  <c r="N36" i="97"/>
  <c r="N42" i="97"/>
  <c r="P39" i="97"/>
  <c r="U43" i="80"/>
  <c r="U28" i="80"/>
  <c r="T48" i="99" l="1"/>
  <c r="R51" i="99"/>
  <c r="R45" i="99"/>
  <c r="V47" i="99"/>
  <c r="V38" i="97"/>
  <c r="R36" i="97"/>
  <c r="R42" i="97"/>
  <c r="T39" i="97"/>
  <c r="K2" i="80"/>
  <c r="V51" i="99" l="1"/>
  <c r="X48" i="99"/>
  <c r="V45" i="99"/>
  <c r="Z47" i="99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51" i="99" l="1"/>
  <c r="Z45" i="99"/>
  <c r="AD47" i="99"/>
  <c r="AB48" i="99"/>
  <c r="AB39" i="97"/>
  <c r="Z36" i="97"/>
  <c r="Z42" i="97"/>
  <c r="AD38" i="97"/>
  <c r="G607" i="80"/>
  <c r="G609" i="80"/>
  <c r="G611" i="80"/>
  <c r="G613" i="80"/>
  <c r="G615" i="80"/>
  <c r="G605" i="80"/>
  <c r="AD51" i="99" l="1"/>
  <c r="AD45" i="99"/>
  <c r="AH47" i="99"/>
  <c r="AF48" i="99"/>
  <c r="AF39" i="97"/>
  <c r="AH38" i="97"/>
  <c r="AD36" i="97"/>
  <c r="AD42" i="97"/>
  <c r="A6" i="80"/>
  <c r="AH51" i="99" l="1"/>
  <c r="AH45" i="99"/>
  <c r="AL47" i="99"/>
  <c r="AJ48" i="99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L51" i="99" l="1"/>
  <c r="AL45" i="99"/>
  <c r="AP47" i="99"/>
  <c r="AN48" i="99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45" i="99" l="1"/>
  <c r="B56" i="99"/>
  <c r="AR48" i="99"/>
  <c r="AV48" i="99" s="1"/>
  <c r="AP51" i="99"/>
  <c r="AP36" i="97"/>
  <c r="B48" i="97"/>
  <c r="AP42" i="97"/>
  <c r="AR39" i="97"/>
  <c r="AV39" i="97" s="1"/>
  <c r="F56" i="99" l="1"/>
  <c r="D57" i="99"/>
  <c r="B60" i="99"/>
  <c r="B54" i="99"/>
  <c r="F48" i="97"/>
  <c r="B46" i="97"/>
  <c r="B52" i="97"/>
  <c r="D49" i="97"/>
  <c r="F54" i="99" l="1"/>
  <c r="J56" i="99"/>
  <c r="H57" i="99"/>
  <c r="F60" i="99"/>
  <c r="J48" i="97"/>
  <c r="F46" i="97"/>
  <c r="F52" i="97"/>
  <c r="H49" i="97"/>
  <c r="N56" i="99" l="1"/>
  <c r="J54" i="99"/>
  <c r="L57" i="99"/>
  <c r="J60" i="99"/>
  <c r="J52" i="97"/>
  <c r="L49" i="97"/>
  <c r="N48" i="97"/>
  <c r="J46" i="97"/>
  <c r="P57" i="99" l="1"/>
  <c r="N60" i="99"/>
  <c r="R56" i="99"/>
  <c r="N54" i="99"/>
  <c r="N52" i="97"/>
  <c r="P49" i="97"/>
  <c r="R48" i="97"/>
  <c r="N46" i="97"/>
  <c r="R60" i="99" l="1"/>
  <c r="T57" i="99"/>
  <c r="R54" i="99"/>
  <c r="V56" i="99"/>
  <c r="V48" i="97"/>
  <c r="R46" i="97"/>
  <c r="R52" i="97"/>
  <c r="T49" i="97"/>
  <c r="X57" i="99" l="1"/>
  <c r="V60" i="99"/>
  <c r="V54" i="99"/>
  <c r="Z56" i="99"/>
  <c r="Z48" i="97"/>
  <c r="V46" i="97"/>
  <c r="V52" i="97"/>
  <c r="X49" i="97"/>
  <c r="AD56" i="99" l="1"/>
  <c r="Z54" i="99"/>
  <c r="AB57" i="99"/>
  <c r="Z60" i="99"/>
  <c r="AD48" i="97"/>
  <c r="Z46" i="97"/>
  <c r="Z52" i="97"/>
  <c r="AB49" i="97"/>
  <c r="AF57" i="99" l="1"/>
  <c r="AD60" i="99"/>
  <c r="AD54" i="99"/>
  <c r="AH56" i="99"/>
  <c r="AH48" i="97"/>
  <c r="AD46" i="97"/>
  <c r="AD52" i="97"/>
  <c r="AF49" i="97"/>
  <c r="AH60" i="99" l="1"/>
  <c r="AJ57" i="99"/>
  <c r="AH54" i="99"/>
  <c r="AL56" i="99"/>
  <c r="AH46" i="97"/>
  <c r="AL48" i="97"/>
  <c r="AH52" i="97"/>
  <c r="AJ49" i="97"/>
  <c r="AN57" i="99" l="1"/>
  <c r="AL60" i="99"/>
  <c r="AL54" i="99"/>
  <c r="AP56" i="99"/>
  <c r="AP48" i="97"/>
  <c r="AL52" i="97"/>
  <c r="AN49" i="97"/>
  <c r="AL46" i="97"/>
  <c r="AP60" i="99" l="1"/>
  <c r="AP54" i="99"/>
  <c r="B65" i="99"/>
  <c r="AR57" i="99"/>
  <c r="AV57" i="99" s="1"/>
  <c r="AP52" i="97"/>
  <c r="AP46" i="97"/>
  <c r="AR49" i="97"/>
  <c r="AV49" i="97" s="1"/>
  <c r="B58" i="97"/>
  <c r="B69" i="99" l="1"/>
  <c r="B63" i="99"/>
  <c r="F65" i="99"/>
  <c r="D66" i="99"/>
  <c r="B56" i="97"/>
  <c r="D59" i="97"/>
  <c r="F58" i="97"/>
  <c r="B62" i="97"/>
  <c r="F63" i="99" l="1"/>
  <c r="J65" i="99"/>
  <c r="H66" i="99"/>
  <c r="F69" i="99"/>
  <c r="H59" i="97"/>
  <c r="F56" i="97"/>
  <c r="J58" i="97"/>
  <c r="F62" i="97"/>
  <c r="N65" i="99" l="1"/>
  <c r="L66" i="99"/>
  <c r="J69" i="99"/>
  <c r="J63" i="99"/>
  <c r="J56" i="97"/>
  <c r="L59" i="97"/>
  <c r="N58" i="97"/>
  <c r="J62" i="97"/>
  <c r="R65" i="99" l="1"/>
  <c r="P66" i="99"/>
  <c r="N69" i="99"/>
  <c r="N63" i="99"/>
  <c r="N56" i="97"/>
  <c r="P59" i="97"/>
  <c r="R58" i="97"/>
  <c r="N62" i="97"/>
  <c r="R63" i="99" l="1"/>
  <c r="V65" i="99"/>
  <c r="T66" i="99"/>
  <c r="R69" i="99"/>
  <c r="T59" i="97"/>
  <c r="AV59" i="97" s="1"/>
  <c r="AV25" i="97" s="1"/>
  <c r="V58" i="97"/>
  <c r="R62" i="97"/>
  <c r="R56" i="97"/>
  <c r="Z65" i="99" l="1"/>
  <c r="V63" i="99"/>
  <c r="X66" i="99"/>
  <c r="V69" i="99"/>
  <c r="AB66" i="99" l="1"/>
  <c r="Z69" i="99"/>
  <c r="AD65" i="99"/>
  <c r="Z63" i="99"/>
  <c r="AD69" i="99" l="1"/>
  <c r="AF66" i="99"/>
  <c r="AD63" i="99"/>
  <c r="AH65" i="99"/>
  <c r="AJ66" i="99" l="1"/>
  <c r="AH69" i="99"/>
  <c r="AH63" i="99"/>
  <c r="AL65" i="99"/>
  <c r="AP65" i="99" l="1"/>
  <c r="AL63" i="99"/>
  <c r="AN66" i="99"/>
  <c r="AL69" i="99"/>
  <c r="AR66" i="99" l="1"/>
  <c r="AV66" i="99" s="1"/>
  <c r="AP69" i="99"/>
  <c r="AP63" i="99"/>
  <c r="B75" i="99"/>
  <c r="F75" i="99" l="1"/>
  <c r="B73" i="99"/>
  <c r="B79" i="99"/>
  <c r="D76" i="99"/>
  <c r="F79" i="99" l="1"/>
  <c r="F73" i="99"/>
  <c r="J75" i="99"/>
  <c r="H76" i="99"/>
  <c r="J79" i="99" l="1"/>
  <c r="L76" i="99"/>
  <c r="J73" i="99"/>
  <c r="N75" i="99"/>
  <c r="N79" i="99" l="1"/>
  <c r="N73" i="99"/>
  <c r="R75" i="99"/>
  <c r="P76" i="99"/>
  <c r="R73" i="99" l="1"/>
  <c r="V75" i="99"/>
  <c r="T76" i="99"/>
  <c r="R79" i="99"/>
  <c r="Z75" i="99" l="1"/>
  <c r="X76" i="99"/>
  <c r="V79" i="99"/>
  <c r="V73" i="99"/>
  <c r="AD75" i="99" l="1"/>
  <c r="AB76" i="99"/>
  <c r="Z79" i="99"/>
  <c r="Z73" i="99"/>
  <c r="AD73" i="99" l="1"/>
  <c r="AH75" i="99"/>
  <c r="AF76" i="99"/>
  <c r="AD79" i="99"/>
  <c r="AL75" i="99" l="1"/>
  <c r="AH73" i="99"/>
  <c r="AJ76" i="99"/>
  <c r="AH79" i="99"/>
  <c r="AL79" i="99" l="1"/>
  <c r="AN76" i="99"/>
  <c r="AP75" i="99"/>
  <c r="AL73" i="99"/>
  <c r="B83" i="99" l="1"/>
  <c r="AP79" i="99"/>
  <c r="AR76" i="99"/>
  <c r="AV76" i="99" s="1"/>
  <c r="AP73" i="99"/>
  <c r="D84" i="99" l="1"/>
  <c r="B87" i="99"/>
  <c r="B81" i="99"/>
  <c r="F83" i="99"/>
  <c r="F87" i="99" l="1"/>
  <c r="H84" i="99"/>
  <c r="F81" i="99"/>
  <c r="J83" i="99"/>
  <c r="L84" i="99" l="1"/>
  <c r="J87" i="99"/>
  <c r="J81" i="99"/>
  <c r="N83" i="99"/>
  <c r="R83" i="99" l="1"/>
  <c r="N81" i="99"/>
  <c r="N87" i="99"/>
  <c r="P84" i="99"/>
  <c r="R87" i="99" l="1"/>
  <c r="R81" i="99"/>
  <c r="V83" i="99"/>
  <c r="T84" i="99"/>
  <c r="V87" i="99" l="1"/>
  <c r="X84" i="99"/>
  <c r="V81" i="99"/>
  <c r="Z83" i="99"/>
  <c r="Z87" i="99" l="1"/>
  <c r="Z81" i="99"/>
  <c r="AD83" i="99"/>
  <c r="AB84" i="99"/>
  <c r="AD81" i="99" l="1"/>
  <c r="AH83" i="99"/>
  <c r="AF84" i="99"/>
  <c r="AD87" i="99"/>
  <c r="AL83" i="99" l="1"/>
  <c r="AJ84" i="99"/>
  <c r="AH87" i="99"/>
  <c r="AH81" i="99"/>
  <c r="AP83" i="99" l="1"/>
  <c r="AN84" i="99"/>
  <c r="AL87" i="99"/>
  <c r="AL81" i="99"/>
  <c r="AP81" i="99" l="1"/>
  <c r="AR84" i="99"/>
  <c r="AV84" i="99" s="1"/>
  <c r="AP87" i="99"/>
  <c r="B91" i="99"/>
  <c r="D92" i="99" l="1"/>
  <c r="B95" i="99"/>
  <c r="B89" i="99"/>
  <c r="F91" i="99"/>
  <c r="F89" i="99" l="1"/>
  <c r="J91" i="99"/>
  <c r="H92" i="99"/>
  <c r="F95" i="99"/>
  <c r="N91" i="99" l="1"/>
  <c r="J89" i="99"/>
  <c r="L92" i="99"/>
  <c r="J95" i="99"/>
  <c r="P92" i="99" l="1"/>
  <c r="N95" i="99"/>
  <c r="N89" i="99"/>
  <c r="R91" i="99"/>
  <c r="R95" i="99" l="1"/>
  <c r="T92" i="99"/>
  <c r="R89" i="99"/>
  <c r="V91" i="99"/>
  <c r="X92" i="99" l="1"/>
  <c r="V95" i="99"/>
  <c r="V89" i="99"/>
  <c r="Z91" i="99"/>
  <c r="AD91" i="99" l="1"/>
  <c r="Z89" i="99"/>
  <c r="Z95" i="99"/>
  <c r="AB92" i="99"/>
  <c r="AD95" i="99" l="1"/>
  <c r="AD89" i="99"/>
  <c r="AH91" i="99"/>
  <c r="AF92" i="99"/>
  <c r="AH95" i="99" l="1"/>
  <c r="AJ92" i="99"/>
  <c r="AH89" i="99"/>
  <c r="AL91" i="99"/>
  <c r="AL95" i="99" l="1"/>
  <c r="AL89" i="99"/>
  <c r="AP91" i="99"/>
  <c r="AN92" i="99"/>
  <c r="AP89" i="99" l="1"/>
  <c r="B99" i="99"/>
  <c r="AR92" i="99"/>
  <c r="AV92" i="99" s="1"/>
  <c r="AP95" i="99"/>
  <c r="F99" i="99" l="1"/>
  <c r="D100" i="99"/>
  <c r="B103" i="99"/>
  <c r="B97" i="99"/>
  <c r="J99" i="99" l="1"/>
  <c r="H100" i="99"/>
  <c r="F103" i="99"/>
  <c r="F97" i="99"/>
  <c r="L100" i="99" l="1"/>
  <c r="J103" i="99"/>
  <c r="J97" i="99"/>
  <c r="N99" i="99"/>
  <c r="P100" i="99" l="1"/>
  <c r="N103" i="99"/>
  <c r="N97" i="99"/>
  <c r="R99" i="99"/>
  <c r="R97" i="99" l="1"/>
  <c r="V99" i="99"/>
  <c r="T100" i="99"/>
  <c r="R103" i="99"/>
  <c r="Z99" i="99" l="1"/>
  <c r="V97" i="99"/>
  <c r="X100" i="99"/>
  <c r="V103" i="99"/>
  <c r="AB100" i="99" l="1"/>
  <c r="Z103" i="99"/>
  <c r="Z97" i="99"/>
  <c r="AD99" i="99"/>
  <c r="AD103" i="99" l="1"/>
  <c r="AF100" i="99"/>
  <c r="AD97" i="99"/>
  <c r="AH99" i="99"/>
  <c r="AJ100" i="99" l="1"/>
  <c r="AH103" i="99"/>
  <c r="AH97" i="99"/>
  <c r="AL99" i="99"/>
  <c r="AP99" i="99" l="1"/>
  <c r="AL97" i="99"/>
  <c r="AL103" i="99"/>
  <c r="AN100" i="99"/>
  <c r="AP103" i="99" l="1"/>
  <c r="AP97" i="99"/>
  <c r="B107" i="99"/>
  <c r="AR100" i="99"/>
  <c r="AV100" i="99" s="1"/>
  <c r="F107" i="99" l="1"/>
  <c r="B105" i="99"/>
  <c r="D108" i="99"/>
  <c r="B111" i="99"/>
  <c r="F105" i="99" l="1"/>
  <c r="J107" i="99"/>
  <c r="H108" i="99"/>
  <c r="F111" i="99"/>
  <c r="J111" i="99" l="1"/>
  <c r="L108" i="99"/>
  <c r="N107" i="99"/>
  <c r="J105" i="99"/>
  <c r="R107" i="99" l="1"/>
  <c r="P108" i="99"/>
  <c r="N111" i="99"/>
  <c r="N105" i="99"/>
  <c r="V107" i="99" l="1"/>
  <c r="T108" i="99"/>
  <c r="R111" i="99"/>
  <c r="R105" i="99"/>
  <c r="X108" i="99" l="1"/>
  <c r="V111" i="99"/>
  <c r="V105" i="99"/>
  <c r="Z107" i="99"/>
  <c r="AB108" i="99" l="1"/>
  <c r="Z111" i="99"/>
  <c r="Z105" i="99"/>
  <c r="AD107" i="99"/>
  <c r="AH107" i="99" l="1"/>
  <c r="AD105" i="99"/>
  <c r="AF108" i="99"/>
  <c r="AD111" i="99"/>
  <c r="AL107" i="99" l="1"/>
  <c r="AH105" i="99"/>
  <c r="AJ108" i="99"/>
  <c r="AH111" i="99"/>
  <c r="AL111" i="99" l="1"/>
  <c r="AN108" i="99"/>
  <c r="AL105" i="99"/>
  <c r="AP107" i="99"/>
  <c r="AP111" i="99" l="1"/>
  <c r="AR108" i="99"/>
  <c r="AV108" i="99" s="1"/>
  <c r="AP105" i="99"/>
  <c r="B115" i="99"/>
  <c r="B119" i="99" l="1"/>
  <c r="D116" i="99"/>
  <c r="B113" i="99"/>
  <c r="F115" i="99"/>
  <c r="F119" i="99" l="1"/>
  <c r="F113" i="99"/>
  <c r="J115" i="99"/>
  <c r="H116" i="99"/>
  <c r="N115" i="99" l="1"/>
  <c r="J113" i="99"/>
  <c r="L116" i="99"/>
  <c r="J119" i="99"/>
  <c r="N113" i="99" l="1"/>
  <c r="R115" i="99"/>
  <c r="P116" i="99"/>
  <c r="N119" i="99"/>
  <c r="R119" i="99" l="1"/>
  <c r="T116" i="99"/>
  <c r="V114" i="99"/>
  <c r="R113" i="99"/>
  <c r="V115" i="99"/>
  <c r="Z115" i="99" s="1"/>
  <c r="X116" i="99" l="1"/>
  <c r="V119" i="99"/>
  <c r="V113" i="99"/>
  <c r="AD115" i="99"/>
  <c r="AB116" i="99"/>
  <c r="Z119" i="99"/>
  <c r="Z113" i="99"/>
  <c r="AF116" i="99" l="1"/>
  <c r="AD119" i="99"/>
  <c r="AD113" i="99"/>
  <c r="AH115" i="99"/>
  <c r="AJ116" i="99" l="1"/>
  <c r="AH119" i="99"/>
  <c r="AH113" i="99"/>
  <c r="AL115" i="99"/>
  <c r="AP115" i="99" l="1"/>
  <c r="AN116" i="99"/>
  <c r="AL119" i="99"/>
  <c r="AL113" i="99"/>
  <c r="AP113" i="99" l="1"/>
  <c r="AR116" i="99"/>
  <c r="AV116" i="99" s="1"/>
  <c r="AP119" i="99"/>
  <c r="B123" i="99"/>
  <c r="F123" i="99" l="1"/>
  <c r="B121" i="99"/>
  <c r="B127" i="99"/>
  <c r="D124" i="99"/>
  <c r="J123" i="99" l="1"/>
  <c r="F121" i="99"/>
  <c r="F127" i="99"/>
  <c r="H124" i="99"/>
  <c r="J127" i="99" l="1"/>
  <c r="L124" i="99"/>
  <c r="J121" i="99"/>
  <c r="N123" i="99"/>
  <c r="N127" i="99" l="1"/>
  <c r="P124" i="99"/>
  <c r="N121" i="99"/>
  <c r="R123" i="99"/>
  <c r="R127" i="99" l="1"/>
  <c r="R121" i="99"/>
  <c r="V123" i="99"/>
  <c r="T124" i="99"/>
  <c r="Z123" i="99" l="1"/>
  <c r="V121" i="99"/>
  <c r="X124" i="99"/>
  <c r="V127" i="99"/>
  <c r="Z121" i="99" l="1"/>
  <c r="AD123" i="99"/>
  <c r="AB124" i="99"/>
  <c r="Z127" i="99"/>
  <c r="AD127" i="99" l="1"/>
  <c r="AF124" i="99"/>
  <c r="AH123" i="99"/>
  <c r="AD121" i="99"/>
  <c r="AL123" i="99" l="1"/>
  <c r="AJ124" i="99"/>
  <c r="AH127" i="99"/>
  <c r="AH121" i="99"/>
  <c r="AP123" i="99" l="1"/>
  <c r="AN124" i="99"/>
  <c r="AL127" i="99"/>
  <c r="AL121" i="99"/>
  <c r="AR124" i="99" l="1"/>
  <c r="AV124" i="99" s="1"/>
  <c r="AP127" i="99"/>
  <c r="AP121" i="99"/>
  <c r="B132" i="99"/>
  <c r="B136" i="99" l="1"/>
  <c r="D133" i="99"/>
  <c r="B130" i="99"/>
  <c r="F132" i="99"/>
  <c r="F136" i="99" l="1"/>
  <c r="H133" i="99"/>
  <c r="F130" i="99"/>
  <c r="J132" i="99"/>
  <c r="L133" i="99" l="1"/>
  <c r="J130" i="99"/>
  <c r="J136" i="99"/>
  <c r="N132" i="99"/>
  <c r="R132" i="99" l="1"/>
  <c r="N136" i="99"/>
  <c r="P133" i="99"/>
  <c r="N130" i="99"/>
  <c r="V132" i="99" l="1"/>
  <c r="R130" i="99"/>
  <c r="T133" i="99"/>
  <c r="R136" i="99"/>
  <c r="V136" i="99" l="1"/>
  <c r="X133" i="99"/>
  <c r="V130" i="99"/>
  <c r="Z132" i="99"/>
  <c r="Z136" i="99" l="1"/>
  <c r="AB133" i="99"/>
  <c r="Z130" i="99"/>
  <c r="AD132" i="99"/>
  <c r="AD130" i="99" l="1"/>
  <c r="AH132" i="99"/>
  <c r="AD136" i="99"/>
  <c r="AF133" i="99"/>
  <c r="AL132" i="99" l="1"/>
  <c r="AH130" i="99"/>
  <c r="AH136" i="99"/>
  <c r="AJ133" i="99"/>
  <c r="AL130" i="99" l="1"/>
  <c r="AL136" i="99"/>
  <c r="AP132" i="99"/>
  <c r="AN133" i="99"/>
  <c r="B141" i="99" l="1"/>
  <c r="AP136" i="99"/>
  <c r="AR133" i="99"/>
  <c r="AV133" i="99" s="1"/>
  <c r="AP130" i="99"/>
  <c r="B139" i="99" l="1"/>
  <c r="D142" i="99"/>
  <c r="F141" i="99"/>
  <c r="B145" i="99"/>
  <c r="J141" i="99" l="1"/>
  <c r="F139" i="99"/>
  <c r="F145" i="99"/>
  <c r="H142" i="99"/>
  <c r="N141" i="99" l="1"/>
  <c r="J139" i="99"/>
  <c r="L142" i="99"/>
  <c r="J145" i="99"/>
  <c r="N145" i="99" l="1"/>
  <c r="P142" i="99"/>
  <c r="N139" i="99"/>
  <c r="R141" i="99"/>
  <c r="V141" i="99" l="1"/>
  <c r="R139" i="99"/>
  <c r="R145" i="99"/>
  <c r="T142" i="99"/>
  <c r="V139" i="99" l="1"/>
  <c r="X142" i="99"/>
  <c r="Z141" i="99"/>
  <c r="V145" i="99"/>
  <c r="AD141" i="99" l="1"/>
  <c r="Z145" i="99"/>
  <c r="AB142" i="99"/>
  <c r="Z139" i="99"/>
  <c r="AH141" i="99" l="1"/>
  <c r="AD139" i="99"/>
  <c r="AF142" i="99"/>
  <c r="AD145" i="99"/>
  <c r="AH145" i="99" l="1"/>
  <c r="AJ142" i="99"/>
  <c r="AL141" i="99"/>
  <c r="AH139" i="99"/>
  <c r="AL145" i="99" l="1"/>
  <c r="AN142" i="99"/>
  <c r="AP141" i="99"/>
  <c r="AL139" i="99"/>
  <c r="AP145" i="99" l="1"/>
  <c r="AP139" i="99"/>
  <c r="B151" i="99"/>
  <c r="AR142" i="99"/>
  <c r="AV142" i="99" s="1"/>
  <c r="B155" i="99" l="1"/>
  <c r="D152" i="99"/>
  <c r="B149" i="99"/>
  <c r="F151" i="99"/>
  <c r="F149" i="99" l="1"/>
  <c r="H152" i="99"/>
  <c r="J151" i="99"/>
  <c r="F155" i="99"/>
  <c r="N151" i="99" l="1"/>
  <c r="J149" i="99"/>
  <c r="L152" i="99"/>
  <c r="J155" i="99"/>
  <c r="N149" i="99" l="1"/>
  <c r="P152" i="99"/>
  <c r="R151" i="99"/>
  <c r="N155" i="99"/>
  <c r="V151" i="99" l="1"/>
  <c r="R149" i="99"/>
  <c r="R155" i="99"/>
  <c r="T152" i="99"/>
  <c r="Z151" i="99" l="1"/>
  <c r="V149" i="99"/>
  <c r="X152" i="99"/>
  <c r="V155" i="99"/>
  <c r="Z155" i="99" l="1"/>
  <c r="AB152" i="99"/>
  <c r="Z149" i="99"/>
  <c r="AD151" i="99"/>
  <c r="AH151" i="99" l="1"/>
  <c r="AD149" i="99"/>
  <c r="AD155" i="99"/>
  <c r="AF152" i="99"/>
  <c r="AH149" i="99" l="1"/>
  <c r="AJ152" i="99"/>
  <c r="AL151" i="99"/>
  <c r="AH155" i="99"/>
  <c r="AP151" i="99" l="1"/>
  <c r="AL149" i="99"/>
  <c r="AL155" i="99"/>
  <c r="AN152" i="99"/>
  <c r="B160" i="99" l="1"/>
  <c r="AP149" i="99"/>
  <c r="AR152" i="99"/>
  <c r="AV152" i="99" s="1"/>
  <c r="AP155" i="99"/>
  <c r="B158" i="99" l="1"/>
  <c r="D161" i="99"/>
  <c r="F160" i="99"/>
  <c r="B164" i="99"/>
  <c r="J160" i="99" l="1"/>
  <c r="F164" i="99"/>
  <c r="F158" i="99"/>
  <c r="H161" i="99"/>
  <c r="L161" i="99" l="1"/>
  <c r="J164" i="99"/>
  <c r="N160" i="99"/>
  <c r="J158" i="99"/>
  <c r="N164" i="99" l="1"/>
  <c r="N158" i="99"/>
  <c r="P161" i="99"/>
  <c r="R160" i="99"/>
  <c r="T161" i="99" l="1"/>
  <c r="R164" i="99"/>
  <c r="R158" i="99"/>
  <c r="V160" i="99"/>
  <c r="V158" i="99" l="1"/>
  <c r="X161" i="99"/>
  <c r="V164" i="99"/>
  <c r="Z160" i="99"/>
  <c r="Z164" i="99" l="1"/>
  <c r="AD160" i="99"/>
  <c r="Z158" i="99"/>
  <c r="AB161" i="99"/>
  <c r="AD158" i="99" l="1"/>
  <c r="AD164" i="99"/>
  <c r="AF161" i="99"/>
  <c r="AH160" i="99"/>
  <c r="AH158" i="99" l="1"/>
  <c r="AL160" i="99"/>
  <c r="AJ161" i="99"/>
  <c r="AV161" i="99" s="1"/>
  <c r="AV25" i="99" s="1"/>
  <c r="AH164" i="99"/>
  <c r="AL158" i="99" l="1"/>
  <c r="AL164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<sst xmlns="http://schemas.openxmlformats.org/spreadsheetml/2006/main" count="3904" uniqueCount="688">
  <si>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</si>
  <si>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</si>
  <si>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</si>
  <si>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</si>
  <si>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</si>
  <si>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</si>
  <si>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</si>
  <si>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</si>
  <si>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</si>
  <si>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</si>
  <si>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</si>
  <si>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</si>
  <si>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</si>
  <si>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</si>
  <si>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</si>
  <si>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</si>
  <si>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</si>
  <si>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</si>
  <si>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</si>
  <si>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</si>
  <si>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</si>
  <si>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</si>
  <si>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</si>
  <si>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</si>
  <si>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</si>
  <si>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</si>
  <si>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</si>
  <si>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</si>
  <si>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</si>
  <si>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</si>
  <si>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</si>
  <si>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</si>
  <si>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</si>
  <si>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</si>
  <si>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</si>
  <si>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</si>
  <si>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</si>
  <si>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</si>
  <si>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</si>
  <si>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</si>
  <si>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</si>
  <si>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</si>
  <si>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</si>
  <si>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</si>
  <si>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</si>
  <si>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</si>
  <si>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</si>
  <si>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</si>
  <si>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</si>
  <si>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</si>
  <si>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</si>
  <si>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</si>
  <si>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</si>
  <si>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</si>
  <si>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</si>
  <si>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</si>
  <si>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</si>
  <si>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</si>
  <si>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</si>
  <si>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</si>
  <si>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</si>
  <si>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</si>
  <si>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</si>
  <si>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</si>
  <si>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</si>
  <si>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</si>
  <si>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</si>
  <si>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</si>
  <si>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</si>
  <si>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</si>
  <si>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</si>
  <si>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</si>
  <si>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</si>
  <si>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</si>
  <si>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</si>
  <si>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</si>
  <si>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</si>
  <si>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</si>
  <si>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</si>
  <si>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</si>
  <si>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</si>
  <si>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</si>
  <si>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</si>
  <si>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</si>
  <si>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</si>
  <si>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</si>
  <si>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</si>
  <si>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</si>
  <si>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</si>
  <si>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</si>
  <si>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</si>
  <si>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</si>
  <si>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</si>
  <si>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</si>
  <si>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</si>
  <si>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</si>
  <si>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</si>
  <si>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</si>
  <si>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</si>
  <si>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</si>
  <si>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</si>
  <si>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</si>
  <si>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</si>
  <si>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</si>
  <si>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</si>
  <si>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</si>
  <si>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</si>
  <si>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</si>
  <si>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</si>
  <si>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</si>
  <si>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</si>
  <si>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</si>
  <si>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</si>
  <si>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</si>
  <si>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</si>
  <si>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</si>
  <si>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</si>
  <si>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</si>
  <si>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</si>
  <si>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</si>
  <si>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</si>
  <si>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</si>
  <si>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</si>
  <si>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</si>
  <si>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</si>
  <si>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</si>
  <si>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</si>
  <si>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</si>
  <si>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</si>
  <si>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</si>
  <si>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</si>
  <si>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</si>
  <si>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</si>
  <si>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</si>
  <si>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</si>
  <si>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</si>
  <si>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</si>
  <si>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</si>
  <si>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</si>
  <si>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</si>
  <si>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</si>
  <si>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</si>
  <si>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</si>
  <si>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</si>
  <si>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</si>
  <si>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</si>
  <si>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</si>
  <si>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</si>
  <si>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</si>
  <si>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</si>
  <si>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</si>
  <si>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</si>
  <si>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</si>
  <si>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</si>
  <si>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</si>
  <si>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</si>
  <si>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</si>
  <si>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</si>
  <si>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</si>
  <si>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</si>
  <si>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</si>
  <si>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</si>
  <si>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</si>
  <si>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</si>
  <si>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</si>
  <si>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</si>
  <si>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</si>
  <si>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</si>
  <si>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</si>
  <si>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</si>
  <si>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</si>
  <si>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</si>
  <si>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</si>
  <si>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</si>
  <si>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</si>
  <si>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</si>
  <si>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</si>
  <si>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</si>
  <si>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</si>
  <si>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</si>
  <si>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</si>
  <si>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</si>
  <si>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</si>
  <si>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</si>
  <si>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</si>
  <si>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</si>
  <si>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</si>
  <si>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</si>
  <si>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</si>
  <si>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</si>
  <si>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</si>
  <si>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</si>
  <si>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</si>
  <si>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</si>
  <si>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</si>
  <si>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</si>
  <si>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</si>
  <si>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</si>
  <si>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</si>
  <si>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</si>
  <si>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</si>
  <si>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</si>
  <si>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</si>
  <si>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</si>
  <si>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</si>
  <si>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</si>
  <si>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</si>
  <si>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</si>
  <si>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</si>
  <si>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</si>
  <si>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</si>
  <si>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</si>
  <si>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</si>
  <si>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</si>
  <si>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</si>
  <si>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</si>
  <si>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</si>
  <si>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</si>
  <si>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</si>
  <si>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</si>
  <si>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</si>
  <si>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</si>
  <si>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</si>
  <si>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</si>
  <si>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</si>
  <si>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</si>
  <si>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</si>
  <si>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</si>
  <si>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</si>
  <si>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</si>
  <si>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</si>
  <si>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</si>
  <si>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</si>
  <si>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</si>
  <si>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</si>
  <si>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</si>
  <si>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</si>
  <si>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</si>
  <si>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</si>
  <si>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</si>
  <si>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</si>
  <si>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</si>
  <si>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</si>
  <si>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</si>
  <si>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</si>
  <si>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</si>
  <si>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</si>
  <si>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</si>
  <si>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</si>
  <si>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</si>
  <si>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</si>
  <si>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</si>
  <si>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</si>
  <si>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</si>
  <si>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</si>
  <si>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</si>
  <si>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</si>
  <si>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</si>
  <si>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</si>
  <si>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</si>
  <si>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</si>
  <si>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</si>
  <si>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</si>
  <si>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</si>
  <si>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</si>
  <si>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</si>
  <si>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</si>
  <si>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</si>
  <si>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</si>
  <si>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</si>
  <si>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</si>
  <si>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</si>
  <si>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</si>
  <si>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</si>
  <si>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</si>
  <si>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</si>
  <si>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</si>
  <si>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</si>
  <si>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</si>
  <si>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</si>
  <si>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</si>
  <si>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</si>
  <si>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</si>
  <si>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</si>
  <si>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</si>
  <si>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</si>
  <si>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</si>
  <si>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</si>
  <si>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</si>
  <si>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</si>
  <si>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</si>
  <si>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</si>
  <si>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</si>
  <si>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</si>
  <si>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</si>
  <si>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</si>
  <si>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</si>
  <si>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</si>
  <si>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</si>
  <si>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</si>
  <si>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</si>
  <si>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</si>
  <si>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</si>
  <si>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</si>
  <si>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</si>
  <si>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</si>
  <si>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</si>
  <si>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</si>
  <si>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</si>
  <si>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</si>
  <si>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</si>
  <si>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</si>
  <si>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</si>
  <si>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</si>
  <si>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</si>
  <si>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</si>
  <si>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</si>
  <si>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</si>
  <si>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</si>
  <si>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</si>
  <si>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</si>
  <si>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</si>
  <si>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</si>
  <si>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</si>
  <si>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</si>
  <si>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</si>
  <si>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</si>
  <si>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</si>
  <si>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</si>
  <si>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</si>
  <si>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</si>
  <si>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</si>
  <si>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</si>
  <si>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</si>
  <si>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</si>
  <si>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</si>
  <si>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</si>
  <si>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</si>
  <si>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</si>
  <si>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</si>
  <si>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</si>
  <si>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</si>
  <si>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</si>
  <si>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</si>
  <si>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</si>
  <si>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</si>
  <si>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</si>
  <si>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</si>
  <si>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</si>
  <si>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</si>
  <si>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</si>
  <si>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</si>
  <si>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</si>
  <si>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</si>
  <si>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</si>
  <si>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</si>
  <si>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</si>
  <si>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</si>
  <si>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</si>
  <si>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</si>
  <si>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</si>
  <si>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</si>
  <si>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</si>
  <si>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</si>
  <si>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</si>
  <si>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</si>
  <si>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</si>
  <si>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</si>
  <si>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</si>
  <si>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</si>
  <si>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</si>
  <si>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</si>
  <si>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</si>
  <si>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</si>
  <si>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</si>
  <si>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</si>
  <si>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</si>
  <si>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</si>
  <si>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</si>
  <si>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</si>
  <si>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</si>
  <si>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</si>
  <si>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</si>
  <si>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</si>
  <si>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</si>
  <si>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</si>
  <si>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</si>
  <si>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</si>
  <si>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</si>
  <si>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</si>
  <si>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</si>
  <si>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</si>
  <si>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</si>
  <si>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</si>
  <si>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</si>
  <si>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</si>
  <si>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</si>
  <si>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</si>
  <si>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</si>
  <si>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</si>
  <si>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</si>
  <si>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</si>
  <si>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</si>
  <si>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</si>
  <si>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</si>
  <si>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</si>
  <si>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</si>
  <si>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</si>
  <si>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</si>
  <si>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</si>
  <si>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</si>
  <si>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</si>
  <si>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</si>
  <si>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</si>
  <si>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</si>
  <si>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</si>
  <si>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</si>
  <si>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</si>
  <si>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</si>
  <si>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</si>
  <si>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</si>
  <si>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</si>
  <si>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</si>
  <si>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</si>
  <si>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</si>
  <si>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</si>
  <si>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</si>
  <si>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</si>
  <si>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</si>
  <si>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</si>
  <si>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</si>
  <si>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</si>
  <si>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</si>
  <si>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</si>
  <si>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</si>
  <si>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</si>
  <si>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</si>
  <si>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</si>
  <si>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</si>
  <si>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</si>
  <si>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</si>
  <si>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</si>
  <si>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</si>
  <si>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</si>
  <si>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</si>
  <si>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</si>
  <si>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</si>
  <si>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</si>
  <si>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</si>
  <si>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</si>
  <si>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</si>
  <si>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</si>
  <si>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</si>
  <si>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</si>
  <si>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</si>
  <si>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</si>
  <si>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</si>
  <si>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</si>
  <si>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</si>
  <si>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</si>
  <si>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</si>
  <si>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</si>
  <si>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</si>
  <si>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</si>
  <si>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</si>
  <si>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</si>
  <si>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</si>
  <si>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</si>
  <si>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</si>
  <si>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</si>
  <si>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</si>
  <si>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</si>
  <si>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</si>
  <si>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</si>
  <si>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</si>
  <si>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</si>
  <si>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</si>
  <si>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</si>
  <si>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</si>
  <si>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</si>
  <si>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</si>
  <si>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</si>
  <si>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</si>
  <si>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</si>
  <si>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</si>
  <si>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</si>
  <si>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</si>
  <si>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</si>
  <si>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</si>
  <si>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</si>
  <si>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</si>
  <si>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</si>
  <si>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</si>
  <si>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</si>
  <si>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</si>
  <si>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</si>
  <si>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</si>
  <si>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</si>
  <si>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</si>
  <si>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</si>
  <si>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</si>
  <si>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</si>
  <si>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</si>
  <si>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</si>
  <si>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</si>
  <si>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</si>
  <si>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</si>
  <si>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</si>
  <si>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</si>
  <si>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</si>
  <si>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</si>
  <si>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</si>
  <si>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</si>
  <si>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</si>
  <si>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</si>
  <si>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</si>
  <si>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</si>
  <si>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</si>
  <si>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</si>
  <si>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</si>
  <si>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</si>
  <si>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</si>
  <si>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</si>
  <si>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</si>
  <si>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</si>
  <si>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</si>
  <si>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</si>
  <si>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</si>
  <si>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</si>
  <si>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</si>
  <si>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</si>
  <si>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</si>
  <si>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</si>
  <si>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</si>
  <si>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</si>
  <si>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</si>
  <si>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</si>
  <si>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</si>
  <si>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</si>
  <si>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</si>
  <si>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</si>
  <si>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</si>
  <si>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</si>
  <si>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</si>
  <si>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</si>
  <si>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</si>
  <si>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</si>
  <si>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</si>
  <si>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</si>
  <si>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</si>
  <si>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</si>
  <si>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</si>
  <si>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</si>
  <si>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</si>
  <si>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</si>
  <si>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</si>
  <si>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</si>
  <si>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</si>
  <si>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</si>
  <si>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</si>
  <si>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</si>
  <si>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</si>
  <si>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</si>
  <si>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</si>
  <si>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</si>
  <si>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</si>
  <si>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</si>
  <si>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</si>
  <si>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</si>
  <si>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</si>
  <si>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</si>
  <si>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</si>
  <si>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</si>
  <si>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</si>
  <si>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</si>
  <si>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</si>
  <si>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</si>
  <si>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</si>
  <si>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</si>
  <si>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</si>
  <si>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</si>
  <si>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</si>
  <si>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</si>
  <si>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</si>
  <si>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</si>
  <si>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</si>
  <si>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</si>
  <si>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</si>
  <si>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</si>
  <si>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</si>
  <si>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</si>
  <si>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</si>
  <si>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</si>
  <si>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</si>
  <si>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</si>
  <si>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</si>
  <si>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</si>
  <si>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</si>
  <si>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</si>
  <si>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</si>
  <si>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</si>
  <si>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</si>
  <si>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</si>
  <si>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</si>
  <si>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</si>
  <si>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</si>
  <si>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</si>
  <si>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</si>
  <si>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</si>
  <si>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</si>
  <si>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</si>
  <si>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</si>
  <si>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</si>
  <si>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</si>
  <si>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</si>
  <si>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</si>
  <si>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</si>
  <si>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</si>
  <si>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</si>
  <si>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</si>
  <si>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</si>
  <si>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</si>
  <si>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</si>
  <si>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</si>
  <si>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</si>
  <si>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</si>
  <si>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</si>
  <si>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</si>
  <si>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</si>
  <si>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</si>
  <si>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</si>
  <si>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</si>
  <si>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</si>
  <si>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</si>
  <si>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</si>
  <si>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</si>
  <si>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</si>
  <si>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</si>
  <si>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</si>
  <si>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</si>
  <si>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</si>
  <si>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</si>
  <si>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</si>
  <si>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</si>
  <si>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</si>
  <si>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</si>
  <si>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</si>
  <si>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</si>
  <si>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</si>
  <si>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Under approval for Main Line &amp; Lilo</t>
  </si>
  <si>
    <t>Detail Survey</t>
  </si>
  <si>
    <t>Nos</t>
  </si>
  <si>
    <t>Twr</t>
  </si>
  <si>
    <t>14/1</t>
  </si>
  <si>
    <t>26/2</t>
  </si>
  <si>
    <t>Mukhi Lal</t>
  </si>
  <si>
    <t>25/2</t>
  </si>
  <si>
    <t>57 locs under approval</t>
  </si>
  <si>
    <t>20 Kms under approval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</si>
  <si>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</si>
  <si>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</si>
  <si>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</si>
  <si>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</si>
  <si>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</si>
  <si>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</si>
  <si>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</si>
  <si>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</si>
  <si>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</si>
  <si>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</si>
  <si>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</si>
  <si>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</si>
  <si>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</si>
  <si>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</si>
  <si>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</si>
  <si>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</si>
  <si>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</si>
  <si>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</si>
  <si>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</si>
  <si>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</si>
  <si>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</si>
  <si>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</si>
  <si>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</si>
  <si>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</si>
  <si>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</si>
  <si>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</si>
  <si>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</si>
  <si>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</si>
  <si>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Date :- 02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</si>
</sst>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4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4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4" borderId="3" xfId="0" applyNumberFormat="1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0" borderId="4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0" fillId="0" borderId="5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7" fillId="24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5" fillId="28" borderId="0" xfId="68" applyFont="1" applyFill="1" applyAlignment="1">
      <alignment horizontal="center" vertical="center" wrapText="1"/>
    </xf>
    <xf numFmtId="0" fontId="0" fillId="28" borderId="0" xfId="0" applyFill="1" applyAlignment="1">
      <alignment horizontal="center"/>
    </xf>
    <xf numFmtId="0" fontId="38" fillId="0" borderId="0" xfId="0" applyFont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F1D1FEF-6FB0-4438-8360-309A3A28BA27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6EFEF290-9963-47E9-8E9D-B16FFE87AD9B}"/>
            </a:ext>
          </a:extLst>
        </xdr:cNvPr>
        <xdr:cNvSpPr>
          <a:spLocks noChangeArrowheads="1"/>
        </xdr:cNvSpPr>
      </xdr:nvSpPr>
      <xdr:spPr bwMode="auto">
        <a:xfrm>
          <a:off x="41021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5FA4692B-A54F-4302-BFB5-BE0D5EC7F336}"/>
            </a:ext>
          </a:extLst>
        </xdr:cNvPr>
        <xdr:cNvSpPr>
          <a:spLocks/>
        </xdr:cNvSpPr>
      </xdr:nvSpPr>
      <xdr:spPr bwMode="auto">
        <a:xfrm>
          <a:off x="43434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8266AA5F-C266-4EF3-BDEE-43CE6A09A974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F87D28F1-C3F8-4EFC-96BE-8E46778129A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28B70C81-95C6-4BFA-9915-A775E80D674F}"/>
            </a:ext>
          </a:extLst>
        </xdr:cNvPr>
        <xdr:cNvSpPr>
          <a:spLocks noChangeArrowheads="1"/>
        </xdr:cNvSpPr>
      </xdr:nvSpPr>
      <xdr:spPr bwMode="auto">
        <a:xfrm>
          <a:off x="60325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F3D62C49-D6F2-4BA8-BEC4-23FA4B25ADD7}"/>
            </a:ext>
          </a:extLst>
        </xdr:cNvPr>
        <xdr:cNvSpPr>
          <a:spLocks/>
        </xdr:cNvSpPr>
      </xdr:nvSpPr>
      <xdr:spPr bwMode="auto">
        <a:xfrm>
          <a:off x="62738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CAD2D365-DF1C-4A22-8FCD-33DE179E7C16}"/>
            </a:ext>
          </a:extLst>
        </xdr:cNvPr>
        <xdr:cNvSpPr>
          <a:spLocks noChangeArrowheads="1"/>
        </xdr:cNvSpPr>
      </xdr:nvSpPr>
      <xdr:spPr bwMode="auto">
        <a:xfrm>
          <a:off x="69977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6204E95A-5065-4E7F-8EB2-D65CE7A7D623}"/>
            </a:ext>
          </a:extLst>
        </xdr:cNvPr>
        <xdr:cNvSpPr>
          <a:spLocks/>
        </xdr:cNvSpPr>
      </xdr:nvSpPr>
      <xdr:spPr bwMode="auto">
        <a:xfrm>
          <a:off x="7239000" y="45275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1E9A2AFC-FCAC-4B99-98BB-2E1E64A67ABE}"/>
            </a:ext>
          </a:extLst>
        </xdr:cNvPr>
        <xdr:cNvSpPr>
          <a:spLocks noChangeArrowheads="1"/>
        </xdr:cNvSpPr>
      </xdr:nvSpPr>
      <xdr:spPr bwMode="auto">
        <a:xfrm>
          <a:off x="8070850" y="45466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77548BC7-221E-431B-8896-3B514BC05D7A}"/>
            </a:ext>
          </a:extLst>
        </xdr:cNvPr>
        <xdr:cNvSpPr>
          <a:spLocks/>
        </xdr:cNvSpPr>
      </xdr:nvSpPr>
      <xdr:spPr bwMode="auto">
        <a:xfrm>
          <a:off x="8312150" y="45275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EB3A2F12-FD6C-4C23-9F2A-A943E6B8EAB4}"/>
            </a:ext>
          </a:extLst>
        </xdr:cNvPr>
        <xdr:cNvSpPr>
          <a:spLocks noChangeArrowheads="1"/>
        </xdr:cNvSpPr>
      </xdr:nvSpPr>
      <xdr:spPr bwMode="auto">
        <a:xfrm>
          <a:off x="9220200" y="45466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E830E1BD-608E-4FEC-8A86-5922CA61E136}"/>
            </a:ext>
          </a:extLst>
        </xdr:cNvPr>
        <xdr:cNvSpPr>
          <a:spLocks/>
        </xdr:cNvSpPr>
      </xdr:nvSpPr>
      <xdr:spPr bwMode="auto">
        <a:xfrm>
          <a:off x="9474200" y="45275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0CB5AFB-9C9F-4DFD-BAB8-E38A8F435306}"/>
            </a:ext>
          </a:extLst>
        </xdr:cNvPr>
        <xdr:cNvSpPr>
          <a:spLocks noChangeArrowheads="1"/>
        </xdr:cNvSpPr>
      </xdr:nvSpPr>
      <xdr:spPr bwMode="auto">
        <a:xfrm>
          <a:off x="102616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DE7C24F4-B5AB-4BD7-8B2B-E0F22E300A4D}"/>
            </a:ext>
          </a:extLst>
        </xdr:cNvPr>
        <xdr:cNvSpPr>
          <a:spLocks/>
        </xdr:cNvSpPr>
      </xdr:nvSpPr>
      <xdr:spPr bwMode="auto">
        <a:xfrm>
          <a:off x="10502900" y="45402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18814A0B-ABBC-48EA-871A-5029F68D2D62}"/>
            </a:ext>
          </a:extLst>
        </xdr:cNvPr>
        <xdr:cNvSpPr>
          <a:spLocks noChangeArrowheads="1"/>
        </xdr:cNvSpPr>
      </xdr:nvSpPr>
      <xdr:spPr bwMode="auto">
        <a:xfrm>
          <a:off x="1206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B739D4A-7F71-4E37-8706-B751F0DD67F6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60FEA01E-AEB9-43E6-970D-69414D6C4DF1}"/>
            </a:ext>
          </a:extLst>
        </xdr:cNvPr>
        <xdr:cNvSpPr>
          <a:spLocks noChangeArrowheads="1"/>
        </xdr:cNvSpPr>
      </xdr:nvSpPr>
      <xdr:spPr bwMode="auto">
        <a:xfrm>
          <a:off x="2171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CA77861-58C8-4974-9A07-ECA968253C16}"/>
            </a:ext>
          </a:extLst>
        </xdr:cNvPr>
        <xdr:cNvSpPr>
          <a:spLocks/>
        </xdr:cNvSpPr>
      </xdr:nvSpPr>
      <xdr:spPr bwMode="auto">
        <a:xfrm>
          <a:off x="24130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53248EB-0A0F-43A8-B6D4-E104AE83D450}"/>
            </a:ext>
          </a:extLst>
        </xdr:cNvPr>
        <xdr:cNvSpPr>
          <a:spLocks noChangeArrowheads="1"/>
        </xdr:cNvSpPr>
      </xdr:nvSpPr>
      <xdr:spPr bwMode="auto">
        <a:xfrm>
          <a:off x="31369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42E83BE8-0FE4-4E5B-A776-C2815FDA3E60}"/>
            </a:ext>
          </a:extLst>
        </xdr:cNvPr>
        <xdr:cNvSpPr>
          <a:spLocks/>
        </xdr:cNvSpPr>
      </xdr:nvSpPr>
      <xdr:spPr bwMode="auto">
        <a:xfrm>
          <a:off x="33782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9B910035-82D4-4968-9FBF-B0688C9D8F89}"/>
            </a:ext>
          </a:extLst>
        </xdr:cNvPr>
        <xdr:cNvSpPr>
          <a:spLocks noChangeArrowheads="1"/>
        </xdr:cNvSpPr>
      </xdr:nvSpPr>
      <xdr:spPr bwMode="auto">
        <a:xfrm>
          <a:off x="41021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7D4A0C9-F96D-40FA-B762-AA8A2C7904B0}"/>
            </a:ext>
          </a:extLst>
        </xdr:cNvPr>
        <xdr:cNvSpPr>
          <a:spLocks/>
        </xdr:cNvSpPr>
      </xdr:nvSpPr>
      <xdr:spPr bwMode="auto">
        <a:xfrm>
          <a:off x="43434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FF9064E4-03B9-4893-99A8-690751B9A88D}"/>
            </a:ext>
          </a:extLst>
        </xdr:cNvPr>
        <xdr:cNvSpPr>
          <a:spLocks noChangeArrowheads="1"/>
        </xdr:cNvSpPr>
      </xdr:nvSpPr>
      <xdr:spPr bwMode="auto">
        <a:xfrm>
          <a:off x="5067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BEDD33C0-33D7-4D97-A05A-37E09B8A3664}"/>
            </a:ext>
          </a:extLst>
        </xdr:cNvPr>
        <xdr:cNvSpPr>
          <a:spLocks/>
        </xdr:cNvSpPr>
      </xdr:nvSpPr>
      <xdr:spPr bwMode="auto">
        <a:xfrm>
          <a:off x="53086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3737D25B-2C2E-416B-B1A2-5E892B5D5D84}"/>
            </a:ext>
          </a:extLst>
        </xdr:cNvPr>
        <xdr:cNvSpPr>
          <a:spLocks noChangeArrowheads="1"/>
        </xdr:cNvSpPr>
      </xdr:nvSpPr>
      <xdr:spPr bwMode="auto">
        <a:xfrm>
          <a:off x="6032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B7BEAF94-677F-4906-AF9D-74455401E5CE}"/>
            </a:ext>
          </a:extLst>
        </xdr:cNvPr>
        <xdr:cNvSpPr>
          <a:spLocks/>
        </xdr:cNvSpPr>
      </xdr:nvSpPr>
      <xdr:spPr bwMode="auto">
        <a:xfrm>
          <a:off x="62738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552CBE3F-2E07-4310-89D5-B37088E7990C}"/>
            </a:ext>
          </a:extLst>
        </xdr:cNvPr>
        <xdr:cNvSpPr>
          <a:spLocks noChangeArrowheads="1"/>
        </xdr:cNvSpPr>
      </xdr:nvSpPr>
      <xdr:spPr bwMode="auto">
        <a:xfrm>
          <a:off x="6997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CCDB7CFE-C31E-4183-BFAE-050A5C183A22}"/>
            </a:ext>
          </a:extLst>
        </xdr:cNvPr>
        <xdr:cNvSpPr>
          <a:spLocks/>
        </xdr:cNvSpPr>
      </xdr:nvSpPr>
      <xdr:spPr bwMode="auto">
        <a:xfrm>
          <a:off x="7239000" y="6115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4616A786-7742-4F92-9269-9EED3EF0A1DE}"/>
            </a:ext>
          </a:extLst>
        </xdr:cNvPr>
        <xdr:cNvSpPr>
          <a:spLocks noChangeArrowheads="1"/>
        </xdr:cNvSpPr>
      </xdr:nvSpPr>
      <xdr:spPr bwMode="auto">
        <a:xfrm>
          <a:off x="8070850" y="6134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92CECE69-AF2C-4161-8DAC-08595F9E9FAA}"/>
            </a:ext>
          </a:extLst>
        </xdr:cNvPr>
        <xdr:cNvSpPr>
          <a:spLocks/>
        </xdr:cNvSpPr>
      </xdr:nvSpPr>
      <xdr:spPr bwMode="auto">
        <a:xfrm>
          <a:off x="8312150" y="61150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F8CAD45D-85C5-46CA-B0AF-56674AAAC978}"/>
            </a:ext>
          </a:extLst>
        </xdr:cNvPr>
        <xdr:cNvSpPr>
          <a:spLocks noChangeArrowheads="1"/>
        </xdr:cNvSpPr>
      </xdr:nvSpPr>
      <xdr:spPr bwMode="auto">
        <a:xfrm>
          <a:off x="241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97465756-811F-40C3-9496-71224D1C2451}"/>
            </a:ext>
          </a:extLst>
        </xdr:cNvPr>
        <xdr:cNvSpPr>
          <a:spLocks/>
        </xdr:cNvSpPr>
      </xdr:nvSpPr>
      <xdr:spPr bwMode="auto">
        <a:xfrm>
          <a:off x="4826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CB9583C3-E7AB-49A5-822C-F2E446DD3C7A}"/>
            </a:ext>
          </a:extLst>
        </xdr:cNvPr>
        <xdr:cNvSpPr>
          <a:spLocks noChangeArrowheads="1"/>
        </xdr:cNvSpPr>
      </xdr:nvSpPr>
      <xdr:spPr bwMode="auto">
        <a:xfrm>
          <a:off x="9220200" y="61341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C8487124-9BB2-4EB8-86DE-80548F5D9971}"/>
            </a:ext>
          </a:extLst>
        </xdr:cNvPr>
        <xdr:cNvSpPr>
          <a:spLocks/>
        </xdr:cNvSpPr>
      </xdr:nvSpPr>
      <xdr:spPr bwMode="auto">
        <a:xfrm>
          <a:off x="9474200" y="6115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092957B2-F79F-4F99-B793-535F98F40EBE}"/>
            </a:ext>
          </a:extLst>
        </xdr:cNvPr>
        <xdr:cNvSpPr>
          <a:spLocks noChangeArrowheads="1"/>
        </xdr:cNvSpPr>
      </xdr:nvSpPr>
      <xdr:spPr bwMode="auto">
        <a:xfrm>
          <a:off x="102616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82550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69356D0D-D7B2-4A31-8CA5-E2542C5BF4E6}"/>
            </a:ext>
          </a:extLst>
        </xdr:cNvPr>
        <xdr:cNvSpPr>
          <a:spLocks/>
        </xdr:cNvSpPr>
      </xdr:nvSpPr>
      <xdr:spPr bwMode="auto">
        <a:xfrm>
          <a:off x="10502900" y="6115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8E2E8B2-B200-4B42-A871-DCF39C1F385F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918032E1-1CE9-494F-B552-083B93DDFF74}"/>
            </a:ext>
          </a:extLst>
        </xdr:cNvPr>
        <xdr:cNvSpPr>
          <a:spLocks/>
        </xdr:cNvSpPr>
      </xdr:nvSpPr>
      <xdr:spPr bwMode="auto">
        <a:xfrm>
          <a:off x="14478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21A1E7D3-2CE0-4EDF-9766-4105D133731F}"/>
            </a:ext>
          </a:extLst>
        </xdr:cNvPr>
        <xdr:cNvSpPr>
          <a:spLocks noChangeArrowheads="1"/>
        </xdr:cNvSpPr>
      </xdr:nvSpPr>
      <xdr:spPr bwMode="auto">
        <a:xfrm>
          <a:off x="2171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0FBCC951-7FC5-4E79-81A6-F108AD96F839}"/>
            </a:ext>
          </a:extLst>
        </xdr:cNvPr>
        <xdr:cNvSpPr>
          <a:spLocks/>
        </xdr:cNvSpPr>
      </xdr:nvSpPr>
      <xdr:spPr bwMode="auto">
        <a:xfrm>
          <a:off x="24130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B9DF3A19-3F82-4D2C-916C-F88CDB50828F}"/>
            </a:ext>
          </a:extLst>
        </xdr:cNvPr>
        <xdr:cNvSpPr>
          <a:spLocks noChangeArrowheads="1"/>
        </xdr:cNvSpPr>
      </xdr:nvSpPr>
      <xdr:spPr bwMode="auto">
        <a:xfrm>
          <a:off x="31369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AD4E57A5-E83E-4E51-9757-529FF67CE07B}"/>
            </a:ext>
          </a:extLst>
        </xdr:cNvPr>
        <xdr:cNvSpPr>
          <a:spLocks/>
        </xdr:cNvSpPr>
      </xdr:nvSpPr>
      <xdr:spPr bwMode="auto">
        <a:xfrm>
          <a:off x="33782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972C0A-881A-4BE6-B342-301421B51C7E}"/>
            </a:ext>
          </a:extLst>
        </xdr:cNvPr>
        <xdr:cNvSpPr>
          <a:spLocks noChangeArrowheads="1"/>
        </xdr:cNvSpPr>
      </xdr:nvSpPr>
      <xdr:spPr bwMode="auto">
        <a:xfrm>
          <a:off x="41021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9C720F6C-4142-476F-9F34-8B6EBDE1DC57}"/>
            </a:ext>
          </a:extLst>
        </xdr:cNvPr>
        <xdr:cNvSpPr>
          <a:spLocks/>
        </xdr:cNvSpPr>
      </xdr:nvSpPr>
      <xdr:spPr bwMode="auto">
        <a:xfrm>
          <a:off x="43434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9478B81D-F130-4A22-A3D0-ACF2573DFA1A}"/>
            </a:ext>
          </a:extLst>
        </xdr:cNvPr>
        <xdr:cNvSpPr>
          <a:spLocks noChangeArrowheads="1"/>
        </xdr:cNvSpPr>
      </xdr:nvSpPr>
      <xdr:spPr bwMode="auto">
        <a:xfrm>
          <a:off x="5067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69218AC6-AA8A-4B56-BB3A-C87FAF93D35F}"/>
            </a:ext>
          </a:extLst>
        </xdr:cNvPr>
        <xdr:cNvSpPr>
          <a:spLocks/>
        </xdr:cNvSpPr>
      </xdr:nvSpPr>
      <xdr:spPr bwMode="auto">
        <a:xfrm>
          <a:off x="53086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3BF40CB-5F8F-4F27-8841-28C5B0295273}"/>
            </a:ext>
          </a:extLst>
        </xdr:cNvPr>
        <xdr:cNvSpPr>
          <a:spLocks noChangeArrowheads="1"/>
        </xdr:cNvSpPr>
      </xdr:nvSpPr>
      <xdr:spPr bwMode="auto">
        <a:xfrm>
          <a:off x="6032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3121359-6518-4007-986B-C45B871A6DA7}"/>
            </a:ext>
          </a:extLst>
        </xdr:cNvPr>
        <xdr:cNvSpPr>
          <a:spLocks/>
        </xdr:cNvSpPr>
      </xdr:nvSpPr>
      <xdr:spPr bwMode="auto">
        <a:xfrm>
          <a:off x="62738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91E1CB3F-ECE8-4256-A721-039D38708D55}"/>
            </a:ext>
          </a:extLst>
        </xdr:cNvPr>
        <xdr:cNvSpPr>
          <a:spLocks noChangeArrowheads="1"/>
        </xdr:cNvSpPr>
      </xdr:nvSpPr>
      <xdr:spPr bwMode="auto">
        <a:xfrm>
          <a:off x="6997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B842A8C-C6CD-4702-B35A-41FF326C2D20}"/>
            </a:ext>
          </a:extLst>
        </xdr:cNvPr>
        <xdr:cNvSpPr>
          <a:spLocks/>
        </xdr:cNvSpPr>
      </xdr:nvSpPr>
      <xdr:spPr bwMode="auto">
        <a:xfrm>
          <a:off x="7239000" y="75692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8FC3A1D0-4DD9-40BD-98D0-E97FCC3C8230}"/>
            </a:ext>
          </a:extLst>
        </xdr:cNvPr>
        <xdr:cNvSpPr>
          <a:spLocks/>
        </xdr:cNvSpPr>
      </xdr:nvSpPr>
      <xdr:spPr bwMode="auto">
        <a:xfrm>
          <a:off x="8312150" y="75692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04326E4D-AB15-451F-8C97-3238961E5A66}"/>
            </a:ext>
          </a:extLst>
        </xdr:cNvPr>
        <xdr:cNvSpPr>
          <a:spLocks noChangeArrowheads="1"/>
        </xdr:cNvSpPr>
      </xdr:nvSpPr>
      <xdr:spPr bwMode="auto">
        <a:xfrm>
          <a:off x="241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F2D952B-8C13-4E98-8AB6-51B67F4B0DF5}"/>
            </a:ext>
          </a:extLst>
        </xdr:cNvPr>
        <xdr:cNvSpPr>
          <a:spLocks/>
        </xdr:cNvSpPr>
      </xdr:nvSpPr>
      <xdr:spPr bwMode="auto">
        <a:xfrm>
          <a:off x="4826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9A712B9-F565-4507-BA36-E4283EFB4A1A}"/>
            </a:ext>
          </a:extLst>
        </xdr:cNvPr>
        <xdr:cNvSpPr>
          <a:spLocks noChangeArrowheads="1"/>
        </xdr:cNvSpPr>
      </xdr:nvSpPr>
      <xdr:spPr bwMode="auto">
        <a:xfrm>
          <a:off x="8070850" y="758825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0C819A9-E149-43C5-9ADE-59D615FF6FDA}"/>
            </a:ext>
          </a:extLst>
        </xdr:cNvPr>
        <xdr:cNvSpPr>
          <a:spLocks/>
        </xdr:cNvSpPr>
      </xdr:nvSpPr>
      <xdr:spPr bwMode="auto">
        <a:xfrm>
          <a:off x="9474200" y="75692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BA61BAF4-F6A2-4D13-A604-2AA66D8B861F}"/>
            </a:ext>
          </a:extLst>
        </xdr:cNvPr>
        <xdr:cNvSpPr>
          <a:spLocks noChangeArrowheads="1"/>
        </xdr:cNvSpPr>
      </xdr:nvSpPr>
      <xdr:spPr bwMode="auto">
        <a:xfrm>
          <a:off x="102616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37FE5AF4-8D29-4A29-9843-BCC39A9597BC}"/>
            </a:ext>
          </a:extLst>
        </xdr:cNvPr>
        <xdr:cNvSpPr>
          <a:spLocks/>
        </xdr:cNvSpPr>
      </xdr:nvSpPr>
      <xdr:spPr bwMode="auto">
        <a:xfrm>
          <a:off x="10502900" y="75692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821EA33-A5B3-4224-A421-9DA2C09C60E6}"/>
            </a:ext>
          </a:extLst>
        </xdr:cNvPr>
        <xdr:cNvSpPr>
          <a:spLocks noChangeArrowheads="1"/>
        </xdr:cNvSpPr>
      </xdr:nvSpPr>
      <xdr:spPr bwMode="auto">
        <a:xfrm>
          <a:off x="12065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BEBEC67-4136-4210-8CAC-4658FE5B9D81}"/>
            </a:ext>
          </a:extLst>
        </xdr:cNvPr>
        <xdr:cNvSpPr>
          <a:spLocks/>
        </xdr:cNvSpPr>
      </xdr:nvSpPr>
      <xdr:spPr bwMode="auto">
        <a:xfrm>
          <a:off x="14478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97785C2-B84D-40C5-99C9-D1BD66D47F26}"/>
            </a:ext>
          </a:extLst>
        </xdr:cNvPr>
        <xdr:cNvSpPr>
          <a:spLocks noChangeArrowheads="1"/>
        </xdr:cNvSpPr>
      </xdr:nvSpPr>
      <xdr:spPr bwMode="auto">
        <a:xfrm>
          <a:off x="21717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E4AE6E16-2DF6-47B2-8A9E-578E99439EB8}"/>
            </a:ext>
          </a:extLst>
        </xdr:cNvPr>
        <xdr:cNvSpPr>
          <a:spLocks/>
        </xdr:cNvSpPr>
      </xdr:nvSpPr>
      <xdr:spPr bwMode="auto">
        <a:xfrm>
          <a:off x="24130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D46651D7-C1A9-4222-9D94-0EA95A1E022F}"/>
            </a:ext>
          </a:extLst>
        </xdr:cNvPr>
        <xdr:cNvSpPr>
          <a:spLocks noChangeArrowheads="1"/>
        </xdr:cNvSpPr>
      </xdr:nvSpPr>
      <xdr:spPr bwMode="auto">
        <a:xfrm>
          <a:off x="31369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87FDBC1-532F-44F4-9846-9CE6C5AE518C}"/>
            </a:ext>
          </a:extLst>
        </xdr:cNvPr>
        <xdr:cNvSpPr>
          <a:spLocks/>
        </xdr:cNvSpPr>
      </xdr:nvSpPr>
      <xdr:spPr bwMode="auto">
        <a:xfrm>
          <a:off x="33782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F3AB13FE-DD08-41CE-8526-AFE8804BF583}"/>
            </a:ext>
          </a:extLst>
        </xdr:cNvPr>
        <xdr:cNvSpPr>
          <a:spLocks noChangeArrowheads="1"/>
        </xdr:cNvSpPr>
      </xdr:nvSpPr>
      <xdr:spPr bwMode="auto">
        <a:xfrm>
          <a:off x="41021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E54AE720-242D-43B8-AC27-7263F3C07FCC}"/>
            </a:ext>
          </a:extLst>
        </xdr:cNvPr>
        <xdr:cNvSpPr>
          <a:spLocks/>
        </xdr:cNvSpPr>
      </xdr:nvSpPr>
      <xdr:spPr bwMode="auto">
        <a:xfrm>
          <a:off x="43434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C5459929-176E-4DC8-8837-40BB2EC9A4FC}"/>
            </a:ext>
          </a:extLst>
        </xdr:cNvPr>
        <xdr:cNvSpPr>
          <a:spLocks noChangeArrowheads="1"/>
        </xdr:cNvSpPr>
      </xdr:nvSpPr>
      <xdr:spPr bwMode="auto">
        <a:xfrm>
          <a:off x="5067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A268B0BB-096C-4E86-BE33-B4593CA92167}"/>
            </a:ext>
          </a:extLst>
        </xdr:cNvPr>
        <xdr:cNvSpPr>
          <a:spLocks/>
        </xdr:cNvSpPr>
      </xdr:nvSpPr>
      <xdr:spPr bwMode="auto">
        <a:xfrm>
          <a:off x="53086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424D1E6-4CF3-4892-8409-A497F9D1D39F}"/>
            </a:ext>
          </a:extLst>
        </xdr:cNvPr>
        <xdr:cNvSpPr>
          <a:spLocks/>
        </xdr:cNvSpPr>
      </xdr:nvSpPr>
      <xdr:spPr bwMode="auto">
        <a:xfrm>
          <a:off x="62738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46112502-9113-47E6-B601-243105E5D300}"/>
            </a:ext>
          </a:extLst>
        </xdr:cNvPr>
        <xdr:cNvSpPr>
          <a:spLocks noChangeArrowheads="1"/>
        </xdr:cNvSpPr>
      </xdr:nvSpPr>
      <xdr:spPr bwMode="auto">
        <a:xfrm>
          <a:off x="69977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C79CF409-8F7A-4DF9-91AB-D2DD08CF75D9}"/>
            </a:ext>
          </a:extLst>
        </xdr:cNvPr>
        <xdr:cNvSpPr>
          <a:spLocks/>
        </xdr:cNvSpPr>
      </xdr:nvSpPr>
      <xdr:spPr bwMode="auto">
        <a:xfrm>
          <a:off x="7239000" y="10617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4F0EBB1-BEEE-4C5B-9EF6-2C4CC6F50C09}"/>
            </a:ext>
          </a:extLst>
        </xdr:cNvPr>
        <xdr:cNvSpPr>
          <a:spLocks noChangeArrowheads="1"/>
        </xdr:cNvSpPr>
      </xdr:nvSpPr>
      <xdr:spPr bwMode="auto">
        <a:xfrm>
          <a:off x="8070850" y="10648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7ED6C545-13FD-44FA-AD78-A64C813A15AB}"/>
            </a:ext>
          </a:extLst>
        </xdr:cNvPr>
        <xdr:cNvSpPr>
          <a:spLocks/>
        </xdr:cNvSpPr>
      </xdr:nvSpPr>
      <xdr:spPr bwMode="auto">
        <a:xfrm>
          <a:off x="8312150" y="10617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AD43868-5949-472E-AFD1-EFD168E412E6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AE66E096-BDB8-42A2-980E-1829DD42BC4E}"/>
            </a:ext>
          </a:extLst>
        </xdr:cNvPr>
        <xdr:cNvSpPr>
          <a:spLocks/>
        </xdr:cNvSpPr>
      </xdr:nvSpPr>
      <xdr:spPr bwMode="auto">
        <a:xfrm>
          <a:off x="4826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E91AE7DF-2FD0-49F6-A07B-8E477D8D7900}"/>
            </a:ext>
          </a:extLst>
        </xdr:cNvPr>
        <xdr:cNvSpPr>
          <a:spLocks noChangeArrowheads="1"/>
        </xdr:cNvSpPr>
      </xdr:nvSpPr>
      <xdr:spPr bwMode="auto">
        <a:xfrm>
          <a:off x="9220200" y="106489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A0178F5F-0377-48C8-B4B4-0F3607633FCB}"/>
            </a:ext>
          </a:extLst>
        </xdr:cNvPr>
        <xdr:cNvSpPr>
          <a:spLocks/>
        </xdr:cNvSpPr>
      </xdr:nvSpPr>
      <xdr:spPr bwMode="auto">
        <a:xfrm>
          <a:off x="9474200" y="10617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F0A400F6-F37D-480B-88FC-84913CC8EBDC}"/>
            </a:ext>
          </a:extLst>
        </xdr:cNvPr>
        <xdr:cNvSpPr>
          <a:spLocks noChangeArrowheads="1"/>
        </xdr:cNvSpPr>
      </xdr:nvSpPr>
      <xdr:spPr bwMode="auto">
        <a:xfrm>
          <a:off x="102616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165100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56F0E07E-BCFA-42D4-9CEC-DF8C240724C6}"/>
            </a:ext>
          </a:extLst>
        </xdr:cNvPr>
        <xdr:cNvSpPr>
          <a:spLocks/>
        </xdr:cNvSpPr>
      </xdr:nvSpPr>
      <xdr:spPr bwMode="auto">
        <a:xfrm>
          <a:off x="10502900" y="10642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C64AACB-E2C1-4957-9541-6F324FB42E0D}"/>
            </a:ext>
          </a:extLst>
        </xdr:cNvPr>
        <xdr:cNvSpPr>
          <a:spLocks noChangeArrowheads="1"/>
        </xdr:cNvSpPr>
      </xdr:nvSpPr>
      <xdr:spPr bwMode="auto">
        <a:xfrm>
          <a:off x="12065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567F3587-6426-4B0C-B328-879F662F7D22}"/>
            </a:ext>
          </a:extLst>
        </xdr:cNvPr>
        <xdr:cNvSpPr>
          <a:spLocks/>
        </xdr:cNvSpPr>
      </xdr:nvSpPr>
      <xdr:spPr bwMode="auto">
        <a:xfrm>
          <a:off x="14478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D0ED8B77-3721-496C-B004-BDC944A100FE}"/>
            </a:ext>
          </a:extLst>
        </xdr:cNvPr>
        <xdr:cNvSpPr>
          <a:spLocks noChangeArrowheads="1"/>
        </xdr:cNvSpPr>
      </xdr:nvSpPr>
      <xdr:spPr bwMode="auto">
        <a:xfrm>
          <a:off x="2171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25C8DEEE-0331-44BC-B574-7EC58F859A84}"/>
            </a:ext>
          </a:extLst>
        </xdr:cNvPr>
        <xdr:cNvSpPr>
          <a:spLocks/>
        </xdr:cNvSpPr>
      </xdr:nvSpPr>
      <xdr:spPr bwMode="auto">
        <a:xfrm>
          <a:off x="24130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8B705192-0E5A-4BAF-8FB1-DF552F7CA260}"/>
            </a:ext>
          </a:extLst>
        </xdr:cNvPr>
        <xdr:cNvSpPr>
          <a:spLocks noChangeArrowheads="1"/>
        </xdr:cNvSpPr>
      </xdr:nvSpPr>
      <xdr:spPr bwMode="auto">
        <a:xfrm>
          <a:off x="31369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F26075C4-DAE2-4DAF-9584-DC2B08598EA9}"/>
            </a:ext>
          </a:extLst>
        </xdr:cNvPr>
        <xdr:cNvSpPr>
          <a:spLocks/>
        </xdr:cNvSpPr>
      </xdr:nvSpPr>
      <xdr:spPr bwMode="auto">
        <a:xfrm>
          <a:off x="33782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A427A09B-7BB5-47F4-8B5F-98F19B0D9AA0}"/>
            </a:ext>
          </a:extLst>
        </xdr:cNvPr>
        <xdr:cNvSpPr>
          <a:spLocks noChangeArrowheads="1"/>
        </xdr:cNvSpPr>
      </xdr:nvSpPr>
      <xdr:spPr bwMode="auto">
        <a:xfrm>
          <a:off x="41021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CD752D9A-9856-433C-AD65-9BB0AC41DEFF}"/>
            </a:ext>
          </a:extLst>
        </xdr:cNvPr>
        <xdr:cNvSpPr>
          <a:spLocks/>
        </xdr:cNvSpPr>
      </xdr:nvSpPr>
      <xdr:spPr bwMode="auto">
        <a:xfrm>
          <a:off x="43434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123317E-83B4-490E-A9AC-FF64F73B8F89}"/>
            </a:ext>
          </a:extLst>
        </xdr:cNvPr>
        <xdr:cNvSpPr>
          <a:spLocks noChangeArrowheads="1"/>
        </xdr:cNvSpPr>
      </xdr:nvSpPr>
      <xdr:spPr bwMode="auto">
        <a:xfrm>
          <a:off x="5067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5A05FC92-26DB-43F7-A634-53EDB58EB1F4}"/>
            </a:ext>
          </a:extLst>
        </xdr:cNvPr>
        <xdr:cNvSpPr>
          <a:spLocks noChangeArrowheads="1"/>
        </xdr:cNvSpPr>
      </xdr:nvSpPr>
      <xdr:spPr bwMode="auto">
        <a:xfrm>
          <a:off x="60325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245545E6-5BEE-4D69-8D64-71F132578558}"/>
            </a:ext>
          </a:extLst>
        </xdr:cNvPr>
        <xdr:cNvSpPr>
          <a:spLocks/>
        </xdr:cNvSpPr>
      </xdr:nvSpPr>
      <xdr:spPr bwMode="auto">
        <a:xfrm>
          <a:off x="62738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0ED33A15-2BC4-48B6-B3A5-FDD7DFED58FB}"/>
            </a:ext>
          </a:extLst>
        </xdr:cNvPr>
        <xdr:cNvSpPr>
          <a:spLocks noChangeArrowheads="1"/>
        </xdr:cNvSpPr>
      </xdr:nvSpPr>
      <xdr:spPr bwMode="auto">
        <a:xfrm>
          <a:off x="6997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7A6B59A0-E729-4978-8056-3D83C790AE24}"/>
            </a:ext>
          </a:extLst>
        </xdr:cNvPr>
        <xdr:cNvSpPr>
          <a:spLocks/>
        </xdr:cNvSpPr>
      </xdr:nvSpPr>
      <xdr:spPr bwMode="auto">
        <a:xfrm>
          <a:off x="7239000" y="123761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BBBE09E0-CA53-470A-9794-D9AD91FE4DB0}"/>
            </a:ext>
          </a:extLst>
        </xdr:cNvPr>
        <xdr:cNvSpPr>
          <a:spLocks noChangeArrowheads="1"/>
        </xdr:cNvSpPr>
      </xdr:nvSpPr>
      <xdr:spPr bwMode="auto">
        <a:xfrm>
          <a:off x="8070850" y="124079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65EC280D-38D9-41B3-937A-C8675F12D904}"/>
            </a:ext>
          </a:extLst>
        </xdr:cNvPr>
        <xdr:cNvSpPr>
          <a:spLocks/>
        </xdr:cNvSpPr>
      </xdr:nvSpPr>
      <xdr:spPr bwMode="auto">
        <a:xfrm>
          <a:off x="8312150" y="123761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127BFA2-D2B1-4DFC-BC93-E1F2DD6DA829}"/>
            </a:ext>
          </a:extLst>
        </xdr:cNvPr>
        <xdr:cNvSpPr>
          <a:spLocks noChangeArrowheads="1"/>
        </xdr:cNvSpPr>
      </xdr:nvSpPr>
      <xdr:spPr bwMode="auto">
        <a:xfrm>
          <a:off x="241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1C8BC4D6-1506-4D6C-A1A9-73330E7FB069}"/>
            </a:ext>
          </a:extLst>
        </xdr:cNvPr>
        <xdr:cNvSpPr>
          <a:spLocks/>
        </xdr:cNvSpPr>
      </xdr:nvSpPr>
      <xdr:spPr bwMode="auto">
        <a:xfrm>
          <a:off x="4826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0EBC3C91-432B-491E-821F-8B3BDA84F845}"/>
            </a:ext>
          </a:extLst>
        </xdr:cNvPr>
        <xdr:cNvSpPr>
          <a:spLocks noChangeArrowheads="1"/>
        </xdr:cNvSpPr>
      </xdr:nvSpPr>
      <xdr:spPr bwMode="auto">
        <a:xfrm>
          <a:off x="9220200" y="124079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D369BE7-26B0-4619-A9B8-1BCFD0EC6F46}"/>
            </a:ext>
          </a:extLst>
        </xdr:cNvPr>
        <xdr:cNvSpPr>
          <a:spLocks/>
        </xdr:cNvSpPr>
      </xdr:nvSpPr>
      <xdr:spPr bwMode="auto">
        <a:xfrm>
          <a:off x="9474200" y="123761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165100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D0E492F-4829-4EDD-8657-7120EA4C537C}"/>
            </a:ext>
          </a:extLst>
        </xdr:cNvPr>
        <xdr:cNvSpPr>
          <a:spLocks/>
        </xdr:cNvSpPr>
      </xdr:nvSpPr>
      <xdr:spPr bwMode="auto">
        <a:xfrm>
          <a:off x="10502900" y="124015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80</xdr:row>
      <xdr:rowOff>139700</xdr:rowOff>
    </xdr:from>
    <xdr:to>
      <xdr:col>10</xdr:col>
      <xdr:colOff>12700</xdr:colOff>
      <xdr:row>81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4C1CDE2F-30FE-411B-9744-70C6E6EA17EE}"/>
            </a:ext>
          </a:extLst>
        </xdr:cNvPr>
        <xdr:cNvSpPr>
          <a:spLocks/>
        </xdr:cNvSpPr>
      </xdr:nvSpPr>
      <xdr:spPr bwMode="auto">
        <a:xfrm>
          <a:off x="14478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171450</xdr:rowOff>
    </xdr:from>
    <xdr:to>
      <xdr:col>11</xdr:col>
      <xdr:colOff>0</xdr:colOff>
      <xdr:row>83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F6BDD29A-B138-4AF8-9196-0F40696FA155}"/>
            </a:ext>
          </a:extLst>
        </xdr:cNvPr>
        <xdr:cNvSpPr>
          <a:spLocks noChangeArrowheads="1"/>
        </xdr:cNvSpPr>
      </xdr:nvSpPr>
      <xdr:spPr bwMode="auto">
        <a:xfrm>
          <a:off x="2171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80</xdr:row>
      <xdr:rowOff>139700</xdr:rowOff>
    </xdr:from>
    <xdr:to>
      <xdr:col>14</xdr:col>
      <xdr:colOff>0</xdr:colOff>
      <xdr:row>81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0436669C-CBEF-47FF-824C-D552C3AD9BAF}"/>
            </a:ext>
          </a:extLst>
        </xdr:cNvPr>
        <xdr:cNvSpPr>
          <a:spLocks/>
        </xdr:cNvSpPr>
      </xdr:nvSpPr>
      <xdr:spPr bwMode="auto">
        <a:xfrm>
          <a:off x="24130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80</xdr:row>
      <xdr:rowOff>139700</xdr:rowOff>
    </xdr:from>
    <xdr:to>
      <xdr:col>18</xdr:col>
      <xdr:colOff>0</xdr:colOff>
      <xdr:row>81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459727A-18D7-49F3-85A1-019EC061D2EF}"/>
            </a:ext>
          </a:extLst>
        </xdr:cNvPr>
        <xdr:cNvSpPr>
          <a:spLocks/>
        </xdr:cNvSpPr>
      </xdr:nvSpPr>
      <xdr:spPr bwMode="auto">
        <a:xfrm>
          <a:off x="33782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80</xdr:row>
      <xdr:rowOff>171450</xdr:rowOff>
    </xdr:from>
    <xdr:to>
      <xdr:col>19</xdr:col>
      <xdr:colOff>0</xdr:colOff>
      <xdr:row>83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2813ED1F-4F5C-4E04-B283-60CFE84F214D}"/>
            </a:ext>
          </a:extLst>
        </xdr:cNvPr>
        <xdr:cNvSpPr>
          <a:spLocks noChangeArrowheads="1"/>
        </xdr:cNvSpPr>
      </xdr:nvSpPr>
      <xdr:spPr bwMode="auto">
        <a:xfrm>
          <a:off x="41021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80</xdr:row>
      <xdr:rowOff>139700</xdr:rowOff>
    </xdr:from>
    <xdr:to>
      <xdr:col>22</xdr:col>
      <xdr:colOff>0</xdr:colOff>
      <xdr:row>81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87E9C935-39F3-4F97-B610-974C7E1CEFFD}"/>
            </a:ext>
          </a:extLst>
        </xdr:cNvPr>
        <xdr:cNvSpPr>
          <a:spLocks/>
        </xdr:cNvSpPr>
      </xdr:nvSpPr>
      <xdr:spPr bwMode="auto">
        <a:xfrm>
          <a:off x="43434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80</xdr:row>
      <xdr:rowOff>139700</xdr:rowOff>
    </xdr:from>
    <xdr:to>
      <xdr:col>26</xdr:col>
      <xdr:colOff>0</xdr:colOff>
      <xdr:row>81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F19A4E23-C414-41E8-B6A7-611434A983D7}"/>
            </a:ext>
          </a:extLst>
        </xdr:cNvPr>
        <xdr:cNvSpPr>
          <a:spLocks/>
        </xdr:cNvSpPr>
      </xdr:nvSpPr>
      <xdr:spPr bwMode="auto">
        <a:xfrm>
          <a:off x="53086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80</xdr:row>
      <xdr:rowOff>139700</xdr:rowOff>
    </xdr:from>
    <xdr:to>
      <xdr:col>30</xdr:col>
      <xdr:colOff>0</xdr:colOff>
      <xdr:row>81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CBF6B0F4-61CE-4C55-B1C7-0ED928009273}"/>
            </a:ext>
          </a:extLst>
        </xdr:cNvPr>
        <xdr:cNvSpPr>
          <a:spLocks/>
        </xdr:cNvSpPr>
      </xdr:nvSpPr>
      <xdr:spPr bwMode="auto">
        <a:xfrm>
          <a:off x="62738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80</xdr:row>
      <xdr:rowOff>139700</xdr:rowOff>
    </xdr:from>
    <xdr:to>
      <xdr:col>34</xdr:col>
      <xdr:colOff>0</xdr:colOff>
      <xdr:row>81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C95272FC-8D67-4A38-A7E0-CE94C332A47F}"/>
            </a:ext>
          </a:extLst>
        </xdr:cNvPr>
        <xdr:cNvSpPr>
          <a:spLocks/>
        </xdr:cNvSpPr>
      </xdr:nvSpPr>
      <xdr:spPr bwMode="auto">
        <a:xfrm>
          <a:off x="7239000" y="137795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80</xdr:row>
      <xdr:rowOff>171450</xdr:rowOff>
    </xdr:from>
    <xdr:to>
      <xdr:col>35</xdr:col>
      <xdr:colOff>0</xdr:colOff>
      <xdr:row>83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91C8C6C8-5CD4-4058-A86D-7D58BC69AB0C}"/>
            </a:ext>
          </a:extLst>
        </xdr:cNvPr>
        <xdr:cNvSpPr>
          <a:spLocks noChangeArrowheads="1"/>
        </xdr:cNvSpPr>
      </xdr:nvSpPr>
      <xdr:spPr bwMode="auto">
        <a:xfrm>
          <a:off x="8070850" y="138112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80</xdr:row>
      <xdr:rowOff>139700</xdr:rowOff>
    </xdr:from>
    <xdr:to>
      <xdr:col>38</xdr:col>
      <xdr:colOff>0</xdr:colOff>
      <xdr:row>81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96420CDB-6E54-40E4-98D7-1639A1B5E44F}"/>
            </a:ext>
          </a:extLst>
        </xdr:cNvPr>
        <xdr:cNvSpPr>
          <a:spLocks/>
        </xdr:cNvSpPr>
      </xdr:nvSpPr>
      <xdr:spPr bwMode="auto">
        <a:xfrm>
          <a:off x="8312150" y="137795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80</xdr:row>
      <xdr:rowOff>171450</xdr:rowOff>
    </xdr:from>
    <xdr:to>
      <xdr:col>3</xdr:col>
      <xdr:colOff>0</xdr:colOff>
      <xdr:row>83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0F040290-E8B6-4BBA-B97D-021EB55C4619}"/>
            </a:ext>
          </a:extLst>
        </xdr:cNvPr>
        <xdr:cNvSpPr>
          <a:spLocks noChangeArrowheads="1"/>
        </xdr:cNvSpPr>
      </xdr:nvSpPr>
      <xdr:spPr bwMode="auto">
        <a:xfrm>
          <a:off x="2413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139700</xdr:rowOff>
    </xdr:from>
    <xdr:to>
      <xdr:col>6</xdr:col>
      <xdr:colOff>12700</xdr:colOff>
      <xdr:row>81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1ECE26ED-7BC3-45B9-8C54-A0459DE1AA42}"/>
            </a:ext>
          </a:extLst>
        </xdr:cNvPr>
        <xdr:cNvSpPr>
          <a:spLocks/>
        </xdr:cNvSpPr>
      </xdr:nvSpPr>
      <xdr:spPr bwMode="auto">
        <a:xfrm>
          <a:off x="4826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80</xdr:row>
      <xdr:rowOff>171450</xdr:rowOff>
    </xdr:from>
    <xdr:to>
      <xdr:col>39</xdr:col>
      <xdr:colOff>0</xdr:colOff>
      <xdr:row>83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4A7E4B27-F2A7-4176-AD09-E7F6A8CA5600}"/>
            </a:ext>
          </a:extLst>
        </xdr:cNvPr>
        <xdr:cNvSpPr>
          <a:spLocks noChangeArrowheads="1"/>
        </xdr:cNvSpPr>
      </xdr:nvSpPr>
      <xdr:spPr bwMode="auto">
        <a:xfrm>
          <a:off x="9220200" y="138112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EF86DCE4-E5F9-4A50-A089-DC4DD52930A3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80</xdr:row>
      <xdr:rowOff>152400</xdr:rowOff>
    </xdr:from>
    <xdr:to>
      <xdr:col>45</xdr:col>
      <xdr:colOff>254000</xdr:colOff>
      <xdr:row>81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1A728B38-C02F-47F9-AA23-E3DB1211DD2B}"/>
            </a:ext>
          </a:extLst>
        </xdr:cNvPr>
        <xdr:cNvSpPr>
          <a:spLocks/>
        </xdr:cNvSpPr>
      </xdr:nvSpPr>
      <xdr:spPr bwMode="auto">
        <a:xfrm>
          <a:off x="10502900" y="137922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88</xdr:row>
      <xdr:rowOff>139700</xdr:rowOff>
    </xdr:from>
    <xdr:to>
      <xdr:col>10</xdr:col>
      <xdr:colOff>12700</xdr:colOff>
      <xdr:row>89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34895572-2361-4881-9DE5-6BA64FCDC309}"/>
            </a:ext>
          </a:extLst>
        </xdr:cNvPr>
        <xdr:cNvSpPr>
          <a:spLocks/>
        </xdr:cNvSpPr>
      </xdr:nvSpPr>
      <xdr:spPr bwMode="auto">
        <a:xfrm>
          <a:off x="14478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88</xdr:row>
      <xdr:rowOff>139700</xdr:rowOff>
    </xdr:from>
    <xdr:to>
      <xdr:col>14</xdr:col>
      <xdr:colOff>0</xdr:colOff>
      <xdr:row>89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01563690-EC5D-4439-8D44-D4B8A2BA2626}"/>
            </a:ext>
          </a:extLst>
        </xdr:cNvPr>
        <xdr:cNvSpPr>
          <a:spLocks/>
        </xdr:cNvSpPr>
      </xdr:nvSpPr>
      <xdr:spPr bwMode="auto">
        <a:xfrm>
          <a:off x="24130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88</xdr:row>
      <xdr:rowOff>139700</xdr:rowOff>
    </xdr:from>
    <xdr:to>
      <xdr:col>18</xdr:col>
      <xdr:colOff>0</xdr:colOff>
      <xdr:row>89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24926F06-2586-493E-9FF3-DC4643A97C86}"/>
            </a:ext>
          </a:extLst>
        </xdr:cNvPr>
        <xdr:cNvSpPr>
          <a:spLocks/>
        </xdr:cNvSpPr>
      </xdr:nvSpPr>
      <xdr:spPr bwMode="auto">
        <a:xfrm>
          <a:off x="33782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88</xdr:row>
      <xdr:rowOff>171450</xdr:rowOff>
    </xdr:from>
    <xdr:to>
      <xdr:col>19</xdr:col>
      <xdr:colOff>0</xdr:colOff>
      <xdr:row>91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EFC94B6C-2AC4-41AC-80B1-B8F9ECBA4F8C}"/>
            </a:ext>
          </a:extLst>
        </xdr:cNvPr>
        <xdr:cNvSpPr>
          <a:spLocks noChangeArrowheads="1"/>
        </xdr:cNvSpPr>
      </xdr:nvSpPr>
      <xdr:spPr bwMode="auto">
        <a:xfrm>
          <a:off x="41021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88</xdr:row>
      <xdr:rowOff>139700</xdr:rowOff>
    </xdr:from>
    <xdr:to>
      <xdr:col>22</xdr:col>
      <xdr:colOff>0</xdr:colOff>
      <xdr:row>89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05DB5882-E915-44D8-9270-DE30FF84F7DE}"/>
            </a:ext>
          </a:extLst>
        </xdr:cNvPr>
        <xdr:cNvSpPr>
          <a:spLocks/>
        </xdr:cNvSpPr>
      </xdr:nvSpPr>
      <xdr:spPr bwMode="auto">
        <a:xfrm>
          <a:off x="43434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88</xdr:row>
      <xdr:rowOff>171450</xdr:rowOff>
    </xdr:from>
    <xdr:to>
      <xdr:col>23</xdr:col>
      <xdr:colOff>0</xdr:colOff>
      <xdr:row>91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81A9EAA9-0E1B-4500-9DE0-75708FD1B3B5}"/>
            </a:ext>
          </a:extLst>
        </xdr:cNvPr>
        <xdr:cNvSpPr>
          <a:spLocks noChangeArrowheads="1"/>
        </xdr:cNvSpPr>
      </xdr:nvSpPr>
      <xdr:spPr bwMode="auto">
        <a:xfrm>
          <a:off x="5067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88</xdr:row>
      <xdr:rowOff>139700</xdr:rowOff>
    </xdr:from>
    <xdr:to>
      <xdr:col>26</xdr:col>
      <xdr:colOff>0</xdr:colOff>
      <xdr:row>89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938529E7-C577-4F76-8525-A86BC572CE01}"/>
            </a:ext>
          </a:extLst>
        </xdr:cNvPr>
        <xdr:cNvSpPr>
          <a:spLocks/>
        </xdr:cNvSpPr>
      </xdr:nvSpPr>
      <xdr:spPr bwMode="auto">
        <a:xfrm>
          <a:off x="53086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88</xdr:row>
      <xdr:rowOff>139700</xdr:rowOff>
    </xdr:from>
    <xdr:to>
      <xdr:col>30</xdr:col>
      <xdr:colOff>0</xdr:colOff>
      <xdr:row>89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E06ED962-86DA-4BE2-97D5-A151413B4669}"/>
            </a:ext>
          </a:extLst>
        </xdr:cNvPr>
        <xdr:cNvSpPr>
          <a:spLocks/>
        </xdr:cNvSpPr>
      </xdr:nvSpPr>
      <xdr:spPr bwMode="auto">
        <a:xfrm>
          <a:off x="62738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88</xdr:row>
      <xdr:rowOff>171450</xdr:rowOff>
    </xdr:from>
    <xdr:to>
      <xdr:col>31</xdr:col>
      <xdr:colOff>0</xdr:colOff>
      <xdr:row>91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C30C77-DF75-414C-8B97-9D33026E9567}"/>
            </a:ext>
          </a:extLst>
        </xdr:cNvPr>
        <xdr:cNvSpPr>
          <a:spLocks noChangeArrowheads="1"/>
        </xdr:cNvSpPr>
      </xdr:nvSpPr>
      <xdr:spPr bwMode="auto">
        <a:xfrm>
          <a:off x="6997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88</xdr:row>
      <xdr:rowOff>139700</xdr:rowOff>
    </xdr:from>
    <xdr:to>
      <xdr:col>34</xdr:col>
      <xdr:colOff>0</xdr:colOff>
      <xdr:row>89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6F462660-4FC3-46E3-BC93-9590C12742D9}"/>
            </a:ext>
          </a:extLst>
        </xdr:cNvPr>
        <xdr:cNvSpPr>
          <a:spLocks/>
        </xdr:cNvSpPr>
      </xdr:nvSpPr>
      <xdr:spPr bwMode="auto">
        <a:xfrm>
          <a:off x="7239000" y="151828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88</xdr:row>
      <xdr:rowOff>171450</xdr:rowOff>
    </xdr:from>
    <xdr:to>
      <xdr:col>35</xdr:col>
      <xdr:colOff>0</xdr:colOff>
      <xdr:row>91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6F1BBC56-35F9-48F5-8429-4E3F00EA2C93}"/>
            </a:ext>
          </a:extLst>
        </xdr:cNvPr>
        <xdr:cNvSpPr>
          <a:spLocks noChangeArrowheads="1"/>
        </xdr:cNvSpPr>
      </xdr:nvSpPr>
      <xdr:spPr bwMode="auto">
        <a:xfrm>
          <a:off x="8070850" y="152146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88</xdr:row>
      <xdr:rowOff>139700</xdr:rowOff>
    </xdr:from>
    <xdr:to>
      <xdr:col>38</xdr:col>
      <xdr:colOff>0</xdr:colOff>
      <xdr:row>89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8C1BBDE-9529-43A6-8273-F544F2B236D2}"/>
            </a:ext>
          </a:extLst>
        </xdr:cNvPr>
        <xdr:cNvSpPr>
          <a:spLocks/>
        </xdr:cNvSpPr>
      </xdr:nvSpPr>
      <xdr:spPr bwMode="auto">
        <a:xfrm>
          <a:off x="8312150" y="151828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139700</xdr:rowOff>
    </xdr:from>
    <xdr:to>
      <xdr:col>6</xdr:col>
      <xdr:colOff>12700</xdr:colOff>
      <xdr:row>89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8743B3D-44CC-40DB-8F91-D70C5ED141C9}"/>
            </a:ext>
          </a:extLst>
        </xdr:cNvPr>
        <xdr:cNvSpPr>
          <a:spLocks/>
        </xdr:cNvSpPr>
      </xdr:nvSpPr>
      <xdr:spPr bwMode="auto">
        <a:xfrm>
          <a:off x="4826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88</xdr:row>
      <xdr:rowOff>171450</xdr:rowOff>
    </xdr:from>
    <xdr:to>
      <xdr:col>39</xdr:col>
      <xdr:colOff>0</xdr:colOff>
      <xdr:row>91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9F46454-B51D-433C-843A-33949E824E87}"/>
            </a:ext>
          </a:extLst>
        </xdr:cNvPr>
        <xdr:cNvSpPr>
          <a:spLocks noChangeArrowheads="1"/>
        </xdr:cNvSpPr>
      </xdr:nvSpPr>
      <xdr:spPr bwMode="auto">
        <a:xfrm>
          <a:off x="9220200" y="152146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88</xdr:row>
      <xdr:rowOff>139700</xdr:rowOff>
    </xdr:from>
    <xdr:to>
      <xdr:col>42</xdr:col>
      <xdr:colOff>0</xdr:colOff>
      <xdr:row>89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0B285107-73B1-4D96-B5A6-7097D493A765}"/>
            </a:ext>
          </a:extLst>
        </xdr:cNvPr>
        <xdr:cNvSpPr>
          <a:spLocks/>
        </xdr:cNvSpPr>
      </xdr:nvSpPr>
      <xdr:spPr bwMode="auto">
        <a:xfrm>
          <a:off x="9474200" y="151828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88</xdr:row>
      <xdr:rowOff>165100</xdr:rowOff>
    </xdr:from>
    <xdr:to>
      <xdr:col>45</xdr:col>
      <xdr:colOff>254000</xdr:colOff>
      <xdr:row>89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FB90894E-C0C7-4F75-AA43-8470F1D1CB98}"/>
            </a:ext>
          </a:extLst>
        </xdr:cNvPr>
        <xdr:cNvSpPr>
          <a:spLocks/>
        </xdr:cNvSpPr>
      </xdr:nvSpPr>
      <xdr:spPr bwMode="auto">
        <a:xfrm>
          <a:off x="10502900" y="152082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165100</xdr:rowOff>
    </xdr:from>
    <xdr:to>
      <xdr:col>7</xdr:col>
      <xdr:colOff>0</xdr:colOff>
      <xdr:row>99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5866B1EF-3B36-4460-B1FC-7D50F1B4F95D}"/>
            </a:ext>
          </a:extLst>
        </xdr:cNvPr>
        <xdr:cNvSpPr>
          <a:spLocks noChangeArrowheads="1"/>
        </xdr:cNvSpPr>
      </xdr:nvSpPr>
      <xdr:spPr bwMode="auto">
        <a:xfrm>
          <a:off x="1206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96</xdr:row>
      <xdr:rowOff>139700</xdr:rowOff>
    </xdr:from>
    <xdr:to>
      <xdr:col>10</xdr:col>
      <xdr:colOff>12700</xdr:colOff>
      <xdr:row>97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5246897-3F95-4257-B7C6-D45E6B4B9DA7}"/>
            </a:ext>
          </a:extLst>
        </xdr:cNvPr>
        <xdr:cNvSpPr>
          <a:spLocks/>
        </xdr:cNvSpPr>
      </xdr:nvSpPr>
      <xdr:spPr bwMode="auto">
        <a:xfrm>
          <a:off x="14478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96</xdr:row>
      <xdr:rowOff>139700</xdr:rowOff>
    </xdr:from>
    <xdr:to>
      <xdr:col>14</xdr:col>
      <xdr:colOff>0</xdr:colOff>
      <xdr:row>97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AD45F4CD-8584-4647-BAD6-F553B9B64333}"/>
            </a:ext>
          </a:extLst>
        </xdr:cNvPr>
        <xdr:cNvSpPr>
          <a:spLocks/>
        </xdr:cNvSpPr>
      </xdr:nvSpPr>
      <xdr:spPr bwMode="auto">
        <a:xfrm>
          <a:off x="24130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1173D2D-95EC-483A-AA71-79E39F6AC75C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96</xdr:row>
      <xdr:rowOff>139700</xdr:rowOff>
    </xdr:from>
    <xdr:to>
      <xdr:col>22</xdr:col>
      <xdr:colOff>0</xdr:colOff>
      <xdr:row>97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FC6D2C15-4E4C-40FB-826C-E87B6EEECC5E}"/>
            </a:ext>
          </a:extLst>
        </xdr:cNvPr>
        <xdr:cNvSpPr>
          <a:spLocks/>
        </xdr:cNvSpPr>
      </xdr:nvSpPr>
      <xdr:spPr bwMode="auto">
        <a:xfrm>
          <a:off x="43434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96</xdr:row>
      <xdr:rowOff>165100</xdr:rowOff>
    </xdr:from>
    <xdr:to>
      <xdr:col>23</xdr:col>
      <xdr:colOff>0</xdr:colOff>
      <xdr:row>99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91C9681A-6B7A-4597-996E-1B694E8CA5B0}"/>
            </a:ext>
          </a:extLst>
        </xdr:cNvPr>
        <xdr:cNvSpPr>
          <a:spLocks noChangeArrowheads="1"/>
        </xdr:cNvSpPr>
      </xdr:nvSpPr>
      <xdr:spPr bwMode="auto">
        <a:xfrm>
          <a:off x="5067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96</xdr:row>
      <xdr:rowOff>139700</xdr:rowOff>
    </xdr:from>
    <xdr:to>
      <xdr:col>26</xdr:col>
      <xdr:colOff>0</xdr:colOff>
      <xdr:row>97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90D82579-097E-4FDE-A3FF-01246783CF1E}"/>
            </a:ext>
          </a:extLst>
        </xdr:cNvPr>
        <xdr:cNvSpPr>
          <a:spLocks/>
        </xdr:cNvSpPr>
      </xdr:nvSpPr>
      <xdr:spPr bwMode="auto">
        <a:xfrm>
          <a:off x="53086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84BEF22C-46D5-41F9-980D-2DAE479A8D9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96</xdr:row>
      <xdr:rowOff>139700</xdr:rowOff>
    </xdr:from>
    <xdr:to>
      <xdr:col>30</xdr:col>
      <xdr:colOff>0</xdr:colOff>
      <xdr:row>97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0E4507B-0E83-464C-A88F-CBF7D461B1FC}"/>
            </a:ext>
          </a:extLst>
        </xdr:cNvPr>
        <xdr:cNvSpPr>
          <a:spLocks/>
        </xdr:cNvSpPr>
      </xdr:nvSpPr>
      <xdr:spPr bwMode="auto">
        <a:xfrm>
          <a:off x="62738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36B2FED5-1E55-4B74-A340-2041047D628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96</xdr:row>
      <xdr:rowOff>139700</xdr:rowOff>
    </xdr:from>
    <xdr:to>
      <xdr:col>34</xdr:col>
      <xdr:colOff>0</xdr:colOff>
      <xdr:row>97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D9B62EEB-3BAE-4537-B50F-E3959539D14D}"/>
            </a:ext>
          </a:extLst>
        </xdr:cNvPr>
        <xdr:cNvSpPr>
          <a:spLocks/>
        </xdr:cNvSpPr>
      </xdr:nvSpPr>
      <xdr:spPr bwMode="auto">
        <a:xfrm>
          <a:off x="7239000" y="164973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96</xdr:row>
      <xdr:rowOff>139700</xdr:rowOff>
    </xdr:from>
    <xdr:to>
      <xdr:col>38</xdr:col>
      <xdr:colOff>0</xdr:colOff>
      <xdr:row>97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A2E6A7A-4A1E-4045-B034-AA3E933712CC}"/>
            </a:ext>
          </a:extLst>
        </xdr:cNvPr>
        <xdr:cNvSpPr>
          <a:spLocks/>
        </xdr:cNvSpPr>
      </xdr:nvSpPr>
      <xdr:spPr bwMode="auto">
        <a:xfrm>
          <a:off x="8312150" y="164973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96</xdr:row>
      <xdr:rowOff>139700</xdr:rowOff>
    </xdr:from>
    <xdr:to>
      <xdr:col>6</xdr:col>
      <xdr:colOff>12700</xdr:colOff>
      <xdr:row>97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E512CADC-6D85-4DA4-8C61-85EB7D20A9F1}"/>
            </a:ext>
          </a:extLst>
        </xdr:cNvPr>
        <xdr:cNvSpPr>
          <a:spLocks/>
        </xdr:cNvSpPr>
      </xdr:nvSpPr>
      <xdr:spPr bwMode="auto">
        <a:xfrm>
          <a:off x="4826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96</xdr:row>
      <xdr:rowOff>165100</xdr:rowOff>
    </xdr:from>
    <xdr:to>
      <xdr:col>39</xdr:col>
      <xdr:colOff>0</xdr:colOff>
      <xdr:row>99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5C38FC1E-760A-4807-B794-75F13FF81C63}"/>
            </a:ext>
          </a:extLst>
        </xdr:cNvPr>
        <xdr:cNvSpPr>
          <a:spLocks noChangeArrowheads="1"/>
        </xdr:cNvSpPr>
      </xdr:nvSpPr>
      <xdr:spPr bwMode="auto">
        <a:xfrm>
          <a:off x="9220200" y="1651635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96</xdr:row>
      <xdr:rowOff>139700</xdr:rowOff>
    </xdr:from>
    <xdr:to>
      <xdr:col>42</xdr:col>
      <xdr:colOff>0</xdr:colOff>
      <xdr:row>97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3836067-D80C-4A3C-8296-E40E945848DA}"/>
            </a:ext>
          </a:extLst>
        </xdr:cNvPr>
        <xdr:cNvSpPr>
          <a:spLocks/>
        </xdr:cNvSpPr>
      </xdr:nvSpPr>
      <xdr:spPr bwMode="auto">
        <a:xfrm>
          <a:off x="9474200" y="164973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96</xdr:row>
      <xdr:rowOff>152400</xdr:rowOff>
    </xdr:from>
    <xdr:to>
      <xdr:col>46</xdr:col>
      <xdr:colOff>0</xdr:colOff>
      <xdr:row>97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AC0EEB4E-C940-408E-984A-B2004901508D}"/>
            </a:ext>
          </a:extLst>
        </xdr:cNvPr>
        <xdr:cNvSpPr>
          <a:spLocks/>
        </xdr:cNvSpPr>
      </xdr:nvSpPr>
      <xdr:spPr bwMode="auto">
        <a:xfrm>
          <a:off x="10502900" y="16510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104</xdr:row>
      <xdr:rowOff>171450</xdr:rowOff>
    </xdr:from>
    <xdr:to>
      <xdr:col>7</xdr:col>
      <xdr:colOff>12700</xdr:colOff>
      <xdr:row>107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5E9ED86-05A2-47E5-B13B-77231415E240}"/>
            </a:ext>
          </a:extLst>
        </xdr:cNvPr>
        <xdr:cNvSpPr>
          <a:spLocks noChangeArrowheads="1"/>
        </xdr:cNvSpPr>
      </xdr:nvSpPr>
      <xdr:spPr bwMode="auto">
        <a:xfrm>
          <a:off x="12192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104</xdr:row>
      <xdr:rowOff>139700</xdr:rowOff>
    </xdr:from>
    <xdr:to>
      <xdr:col>10</xdr:col>
      <xdr:colOff>12700</xdr:colOff>
      <xdr:row>105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50298F64-D605-4122-B48A-1B9B50FFC040}"/>
            </a:ext>
          </a:extLst>
        </xdr:cNvPr>
        <xdr:cNvSpPr>
          <a:spLocks/>
        </xdr:cNvSpPr>
      </xdr:nvSpPr>
      <xdr:spPr bwMode="auto">
        <a:xfrm>
          <a:off x="14478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104</xdr:row>
      <xdr:rowOff>139700</xdr:rowOff>
    </xdr:from>
    <xdr:to>
      <xdr:col>14</xdr:col>
      <xdr:colOff>0</xdr:colOff>
      <xdr:row>105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D3138EAC-1053-442F-81C4-773DF6D78067}"/>
            </a:ext>
          </a:extLst>
        </xdr:cNvPr>
        <xdr:cNvSpPr>
          <a:spLocks/>
        </xdr:cNvSpPr>
      </xdr:nvSpPr>
      <xdr:spPr bwMode="auto">
        <a:xfrm>
          <a:off x="24130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104</xdr:row>
      <xdr:rowOff>139700</xdr:rowOff>
    </xdr:from>
    <xdr:to>
      <xdr:col>18</xdr:col>
      <xdr:colOff>0</xdr:colOff>
      <xdr:row>105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CD5D1A60-546D-4511-B79F-0A19F9810A6F}"/>
            </a:ext>
          </a:extLst>
        </xdr:cNvPr>
        <xdr:cNvSpPr>
          <a:spLocks/>
        </xdr:cNvSpPr>
      </xdr:nvSpPr>
      <xdr:spPr bwMode="auto">
        <a:xfrm>
          <a:off x="33782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104</xdr:row>
      <xdr:rowOff>139700</xdr:rowOff>
    </xdr:from>
    <xdr:to>
      <xdr:col>22</xdr:col>
      <xdr:colOff>0</xdr:colOff>
      <xdr:row>105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3859D2A9-1B7C-4FBE-AB6B-303AF2A7DE80}"/>
            </a:ext>
          </a:extLst>
        </xdr:cNvPr>
        <xdr:cNvSpPr>
          <a:spLocks/>
        </xdr:cNvSpPr>
      </xdr:nvSpPr>
      <xdr:spPr bwMode="auto">
        <a:xfrm>
          <a:off x="43434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104</xdr:row>
      <xdr:rowOff>139700</xdr:rowOff>
    </xdr:from>
    <xdr:to>
      <xdr:col>26</xdr:col>
      <xdr:colOff>0</xdr:colOff>
      <xdr:row>105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A68BBFD-BF60-41B6-AD28-5856F009711B}"/>
            </a:ext>
          </a:extLst>
        </xdr:cNvPr>
        <xdr:cNvSpPr>
          <a:spLocks/>
        </xdr:cNvSpPr>
      </xdr:nvSpPr>
      <xdr:spPr bwMode="auto">
        <a:xfrm>
          <a:off x="53086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104</xdr:row>
      <xdr:rowOff>139700</xdr:rowOff>
    </xdr:from>
    <xdr:to>
      <xdr:col>30</xdr:col>
      <xdr:colOff>0</xdr:colOff>
      <xdr:row>105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1B705A59-C81C-4EA5-B3F2-F7E8E3B9575E}"/>
            </a:ext>
          </a:extLst>
        </xdr:cNvPr>
        <xdr:cNvSpPr>
          <a:spLocks/>
        </xdr:cNvSpPr>
      </xdr:nvSpPr>
      <xdr:spPr bwMode="auto">
        <a:xfrm>
          <a:off x="62738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104</xdr:row>
      <xdr:rowOff>139700</xdr:rowOff>
    </xdr:from>
    <xdr:to>
      <xdr:col>34</xdr:col>
      <xdr:colOff>0</xdr:colOff>
      <xdr:row>105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3077D1BB-3001-4E20-8C1F-B96B87F3BE74}"/>
            </a:ext>
          </a:extLst>
        </xdr:cNvPr>
        <xdr:cNvSpPr>
          <a:spLocks/>
        </xdr:cNvSpPr>
      </xdr:nvSpPr>
      <xdr:spPr bwMode="auto">
        <a:xfrm>
          <a:off x="7239000" y="17792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104</xdr:row>
      <xdr:rowOff>139700</xdr:rowOff>
    </xdr:from>
    <xdr:to>
      <xdr:col>38</xdr:col>
      <xdr:colOff>0</xdr:colOff>
      <xdr:row>105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2CE7DA88-D6B6-4AA4-BEF7-566B4CF992BC}"/>
            </a:ext>
          </a:extLst>
        </xdr:cNvPr>
        <xdr:cNvSpPr>
          <a:spLocks/>
        </xdr:cNvSpPr>
      </xdr:nvSpPr>
      <xdr:spPr bwMode="auto">
        <a:xfrm>
          <a:off x="8312150" y="17792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49906D08-F5B2-4F3F-9955-B65DDBA93CC1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104</xdr:row>
      <xdr:rowOff>139700</xdr:rowOff>
    </xdr:from>
    <xdr:to>
      <xdr:col>6</xdr:col>
      <xdr:colOff>12700</xdr:colOff>
      <xdr:row>105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A3191572-6121-448C-B1A5-6BBED97CE14E}"/>
            </a:ext>
          </a:extLst>
        </xdr:cNvPr>
        <xdr:cNvSpPr>
          <a:spLocks/>
        </xdr:cNvSpPr>
      </xdr:nvSpPr>
      <xdr:spPr bwMode="auto">
        <a:xfrm>
          <a:off x="4826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D63D81B8-6854-41BD-9621-968D26AC9F18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104</xdr:row>
      <xdr:rowOff>139700</xdr:rowOff>
    </xdr:from>
    <xdr:to>
      <xdr:col>42</xdr:col>
      <xdr:colOff>0</xdr:colOff>
      <xdr:row>105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549EA7FD-6350-496E-85FB-DA88CD7FD966}"/>
            </a:ext>
          </a:extLst>
        </xdr:cNvPr>
        <xdr:cNvSpPr>
          <a:spLocks/>
        </xdr:cNvSpPr>
      </xdr:nvSpPr>
      <xdr:spPr bwMode="auto">
        <a:xfrm>
          <a:off x="9474200" y="17792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D94FCBC3-B36C-4D8F-9A8B-D6CE648B4231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8A718ED7-F1B4-4200-9F12-80E9B1D40DF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112</xdr:row>
      <xdr:rowOff>139700</xdr:rowOff>
    </xdr:from>
    <xdr:to>
      <xdr:col>10</xdr:col>
      <xdr:colOff>12700</xdr:colOff>
      <xdr:row>113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DB003BA6-8B96-4C21-A45E-4241E4ADC120}"/>
            </a:ext>
          </a:extLst>
        </xdr:cNvPr>
        <xdr:cNvSpPr>
          <a:spLocks/>
        </xdr:cNvSpPr>
      </xdr:nvSpPr>
      <xdr:spPr bwMode="auto">
        <a:xfrm>
          <a:off x="14478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F22342CF-E488-4093-832B-12CEAF79A5F3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112</xdr:row>
      <xdr:rowOff>139700</xdr:rowOff>
    </xdr:from>
    <xdr:to>
      <xdr:col>14</xdr:col>
      <xdr:colOff>0</xdr:colOff>
      <xdr:row>113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C4A079F8-3D68-446F-B056-D7C112CD282D}"/>
            </a:ext>
          </a:extLst>
        </xdr:cNvPr>
        <xdr:cNvSpPr>
          <a:spLocks/>
        </xdr:cNvSpPr>
      </xdr:nvSpPr>
      <xdr:spPr bwMode="auto">
        <a:xfrm>
          <a:off x="24130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112</xdr:row>
      <xdr:rowOff>171450</xdr:rowOff>
    </xdr:from>
    <xdr:to>
      <xdr:col>15</xdr:col>
      <xdr:colOff>0</xdr:colOff>
      <xdr:row>115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6FC99BA3-4473-474C-B2AD-EC6B0C5A0820}"/>
            </a:ext>
          </a:extLst>
        </xdr:cNvPr>
        <xdr:cNvSpPr>
          <a:spLocks noChangeArrowheads="1"/>
        </xdr:cNvSpPr>
      </xdr:nvSpPr>
      <xdr:spPr bwMode="auto">
        <a:xfrm>
          <a:off x="31369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112</xdr:row>
      <xdr:rowOff>139700</xdr:rowOff>
    </xdr:from>
    <xdr:to>
      <xdr:col>18</xdr:col>
      <xdr:colOff>0</xdr:colOff>
      <xdr:row>113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2A0E3C95-70D8-4B8B-8B87-020F0D4BA749}"/>
            </a:ext>
          </a:extLst>
        </xdr:cNvPr>
        <xdr:cNvSpPr>
          <a:spLocks/>
        </xdr:cNvSpPr>
      </xdr:nvSpPr>
      <xdr:spPr bwMode="auto">
        <a:xfrm>
          <a:off x="33782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112</xdr:row>
      <xdr:rowOff>171450</xdr:rowOff>
    </xdr:from>
    <xdr:to>
      <xdr:col>19</xdr:col>
      <xdr:colOff>0</xdr:colOff>
      <xdr:row>115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D6ACF623-157B-4064-85AB-29A76E710DDB}"/>
            </a:ext>
          </a:extLst>
        </xdr:cNvPr>
        <xdr:cNvSpPr>
          <a:spLocks noChangeArrowheads="1"/>
        </xdr:cNvSpPr>
      </xdr:nvSpPr>
      <xdr:spPr bwMode="auto">
        <a:xfrm>
          <a:off x="41021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112</xdr:row>
      <xdr:rowOff>139700</xdr:rowOff>
    </xdr:from>
    <xdr:to>
      <xdr:col>22</xdr:col>
      <xdr:colOff>0</xdr:colOff>
      <xdr:row>113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071DC00E-78DF-4391-B119-BDB7753EC13B}"/>
            </a:ext>
          </a:extLst>
        </xdr:cNvPr>
        <xdr:cNvSpPr>
          <a:spLocks/>
        </xdr:cNvSpPr>
      </xdr:nvSpPr>
      <xdr:spPr bwMode="auto">
        <a:xfrm>
          <a:off x="43434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50AC08-B18B-489D-BF2D-913F252BB1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112</xdr:row>
      <xdr:rowOff>139700</xdr:rowOff>
    </xdr:from>
    <xdr:to>
      <xdr:col>26</xdr:col>
      <xdr:colOff>0</xdr:colOff>
      <xdr:row>113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C2FD8724-5AFF-4CE1-A41D-991694028AFC}"/>
            </a:ext>
          </a:extLst>
        </xdr:cNvPr>
        <xdr:cNvSpPr>
          <a:spLocks/>
        </xdr:cNvSpPr>
      </xdr:nvSpPr>
      <xdr:spPr bwMode="auto">
        <a:xfrm>
          <a:off x="53086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112</xdr:row>
      <xdr:rowOff>171450</xdr:rowOff>
    </xdr:from>
    <xdr:to>
      <xdr:col>27</xdr:col>
      <xdr:colOff>0</xdr:colOff>
      <xdr:row>115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54D51E41-B2CE-40E3-9FF1-C4E07D8DC63C}"/>
            </a:ext>
          </a:extLst>
        </xdr:cNvPr>
        <xdr:cNvSpPr>
          <a:spLocks noChangeArrowheads="1"/>
        </xdr:cNvSpPr>
      </xdr:nvSpPr>
      <xdr:spPr bwMode="auto">
        <a:xfrm>
          <a:off x="6032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112</xdr:row>
      <xdr:rowOff>139700</xdr:rowOff>
    </xdr:from>
    <xdr:to>
      <xdr:col>30</xdr:col>
      <xdr:colOff>0</xdr:colOff>
      <xdr:row>113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52AC9E59-3C0A-4719-B571-C5F09483B0BF}"/>
            </a:ext>
          </a:extLst>
        </xdr:cNvPr>
        <xdr:cNvSpPr>
          <a:spLocks/>
        </xdr:cNvSpPr>
      </xdr:nvSpPr>
      <xdr:spPr bwMode="auto">
        <a:xfrm>
          <a:off x="62738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112</xdr:row>
      <xdr:rowOff>171450</xdr:rowOff>
    </xdr:from>
    <xdr:to>
      <xdr:col>31</xdr:col>
      <xdr:colOff>0</xdr:colOff>
      <xdr:row>115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F586956-104D-4A92-B828-96D98FA5A637}"/>
            </a:ext>
          </a:extLst>
        </xdr:cNvPr>
        <xdr:cNvSpPr>
          <a:spLocks noChangeArrowheads="1"/>
        </xdr:cNvSpPr>
      </xdr:nvSpPr>
      <xdr:spPr bwMode="auto">
        <a:xfrm>
          <a:off x="6997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112</xdr:row>
      <xdr:rowOff>139700</xdr:rowOff>
    </xdr:from>
    <xdr:to>
      <xdr:col>34</xdr:col>
      <xdr:colOff>0</xdr:colOff>
      <xdr:row>113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D4BC429-74A3-48C5-A1C4-1009FD0C2306}"/>
            </a:ext>
          </a:extLst>
        </xdr:cNvPr>
        <xdr:cNvSpPr>
          <a:spLocks/>
        </xdr:cNvSpPr>
      </xdr:nvSpPr>
      <xdr:spPr bwMode="auto">
        <a:xfrm>
          <a:off x="7239000" y="19126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43096C0C-1688-4105-8C00-5FF0E42AF151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112</xdr:row>
      <xdr:rowOff>139700</xdr:rowOff>
    </xdr:from>
    <xdr:to>
      <xdr:col>38</xdr:col>
      <xdr:colOff>0</xdr:colOff>
      <xdr:row>113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F735BBC0-A1CF-4FFF-998C-283FBEE19ABE}"/>
            </a:ext>
          </a:extLst>
        </xdr:cNvPr>
        <xdr:cNvSpPr>
          <a:spLocks/>
        </xdr:cNvSpPr>
      </xdr:nvSpPr>
      <xdr:spPr bwMode="auto">
        <a:xfrm>
          <a:off x="8312150" y="19126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77EA6CDF-13FF-43AC-9EAD-9A30CEAB7C2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112</xdr:row>
      <xdr:rowOff>139700</xdr:rowOff>
    </xdr:from>
    <xdr:to>
      <xdr:col>6</xdr:col>
      <xdr:colOff>12700</xdr:colOff>
      <xdr:row>113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632F8F50-F02E-464D-A523-C9DDEF46456D}"/>
            </a:ext>
          </a:extLst>
        </xdr:cNvPr>
        <xdr:cNvSpPr>
          <a:spLocks/>
        </xdr:cNvSpPr>
      </xdr:nvSpPr>
      <xdr:spPr bwMode="auto">
        <a:xfrm>
          <a:off x="4826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112</xdr:row>
      <xdr:rowOff>171450</xdr:rowOff>
    </xdr:from>
    <xdr:to>
      <xdr:col>39</xdr:col>
      <xdr:colOff>0</xdr:colOff>
      <xdr:row>115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0629F745-D20C-4932-BC0C-7D65F060982F}"/>
            </a:ext>
          </a:extLst>
        </xdr:cNvPr>
        <xdr:cNvSpPr>
          <a:spLocks noChangeArrowheads="1"/>
        </xdr:cNvSpPr>
      </xdr:nvSpPr>
      <xdr:spPr bwMode="auto">
        <a:xfrm>
          <a:off x="9220200" y="19157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112</xdr:row>
      <xdr:rowOff>139700</xdr:rowOff>
    </xdr:from>
    <xdr:to>
      <xdr:col>42</xdr:col>
      <xdr:colOff>0</xdr:colOff>
      <xdr:row>113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255B0EEA-48A3-4D72-B565-2F21AF130C71}"/>
            </a:ext>
          </a:extLst>
        </xdr:cNvPr>
        <xdr:cNvSpPr>
          <a:spLocks/>
        </xdr:cNvSpPr>
      </xdr:nvSpPr>
      <xdr:spPr bwMode="auto">
        <a:xfrm>
          <a:off x="9474200" y="19126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112</xdr:row>
      <xdr:rowOff>171450</xdr:rowOff>
    </xdr:from>
    <xdr:to>
      <xdr:col>43</xdr:col>
      <xdr:colOff>0</xdr:colOff>
      <xdr:row>115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97B1B494-FD42-42B6-B833-8FBBB56FCA68}"/>
            </a:ext>
          </a:extLst>
        </xdr:cNvPr>
        <xdr:cNvSpPr>
          <a:spLocks noChangeArrowheads="1"/>
        </xdr:cNvSpPr>
      </xdr:nvSpPr>
      <xdr:spPr bwMode="auto">
        <a:xfrm>
          <a:off x="102616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112</xdr:row>
      <xdr:rowOff>165100</xdr:rowOff>
    </xdr:from>
    <xdr:to>
      <xdr:col>45</xdr:col>
      <xdr:colOff>254000</xdr:colOff>
      <xdr:row>113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9716725E-5718-47B6-8558-895F76513A30}"/>
            </a:ext>
          </a:extLst>
        </xdr:cNvPr>
        <xdr:cNvSpPr>
          <a:spLocks/>
        </xdr:cNvSpPr>
      </xdr:nvSpPr>
      <xdr:spPr bwMode="auto">
        <a:xfrm>
          <a:off x="10502900" y="19151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120</xdr:row>
      <xdr:rowOff>171450</xdr:rowOff>
    </xdr:from>
    <xdr:to>
      <xdr:col>7</xdr:col>
      <xdr:colOff>0</xdr:colOff>
      <xdr:row>123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156C971-58DA-44F0-9503-5E9F00DB5927}"/>
            </a:ext>
          </a:extLst>
        </xdr:cNvPr>
        <xdr:cNvSpPr>
          <a:spLocks noChangeArrowheads="1"/>
        </xdr:cNvSpPr>
      </xdr:nvSpPr>
      <xdr:spPr bwMode="auto">
        <a:xfrm>
          <a:off x="1206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120</xdr:row>
      <xdr:rowOff>139700</xdr:rowOff>
    </xdr:from>
    <xdr:to>
      <xdr:col>10</xdr:col>
      <xdr:colOff>12700</xdr:colOff>
      <xdr:row>121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32EF3EA7-F792-4B55-BFC6-7B42A778B47F}"/>
            </a:ext>
          </a:extLst>
        </xdr:cNvPr>
        <xdr:cNvSpPr>
          <a:spLocks/>
        </xdr:cNvSpPr>
      </xdr:nvSpPr>
      <xdr:spPr bwMode="auto">
        <a:xfrm>
          <a:off x="14478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120</xdr:row>
      <xdr:rowOff>171450</xdr:rowOff>
    </xdr:from>
    <xdr:to>
      <xdr:col>11</xdr:col>
      <xdr:colOff>0</xdr:colOff>
      <xdr:row>123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10ED12BD-BF3F-48E3-97E4-AF40F1FBDC1D}"/>
            </a:ext>
          </a:extLst>
        </xdr:cNvPr>
        <xdr:cNvSpPr>
          <a:spLocks noChangeArrowheads="1"/>
        </xdr:cNvSpPr>
      </xdr:nvSpPr>
      <xdr:spPr bwMode="auto">
        <a:xfrm>
          <a:off x="2171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120</xdr:row>
      <xdr:rowOff>139700</xdr:rowOff>
    </xdr:from>
    <xdr:to>
      <xdr:col>14</xdr:col>
      <xdr:colOff>0</xdr:colOff>
      <xdr:row>121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C09CDD39-7A51-4E3A-B5BF-35A9FDA19E8A}"/>
            </a:ext>
          </a:extLst>
        </xdr:cNvPr>
        <xdr:cNvSpPr>
          <a:spLocks/>
        </xdr:cNvSpPr>
      </xdr:nvSpPr>
      <xdr:spPr bwMode="auto">
        <a:xfrm>
          <a:off x="24130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AA9D8112-696C-451C-B684-5A8128479C0E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120</xdr:row>
      <xdr:rowOff>139700</xdr:rowOff>
    </xdr:from>
    <xdr:to>
      <xdr:col>18</xdr:col>
      <xdr:colOff>0</xdr:colOff>
      <xdr:row>121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A4947F11-7B05-4B9C-BB40-7680B9D1CAEF}"/>
            </a:ext>
          </a:extLst>
        </xdr:cNvPr>
        <xdr:cNvSpPr>
          <a:spLocks/>
        </xdr:cNvSpPr>
      </xdr:nvSpPr>
      <xdr:spPr bwMode="auto">
        <a:xfrm>
          <a:off x="33782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3C25F0B1-DE4D-40DA-9424-07BDCC8A0051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120</xdr:row>
      <xdr:rowOff>139700</xdr:rowOff>
    </xdr:from>
    <xdr:to>
      <xdr:col>22</xdr:col>
      <xdr:colOff>0</xdr:colOff>
      <xdr:row>121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F53F9225-D737-45C6-A2A9-0BCE7DDDA535}"/>
            </a:ext>
          </a:extLst>
        </xdr:cNvPr>
        <xdr:cNvSpPr>
          <a:spLocks/>
        </xdr:cNvSpPr>
      </xdr:nvSpPr>
      <xdr:spPr bwMode="auto">
        <a:xfrm>
          <a:off x="43434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EE638BEA-FC7E-4AC7-9545-266B171BB177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120</xdr:row>
      <xdr:rowOff>139700</xdr:rowOff>
    </xdr:from>
    <xdr:to>
      <xdr:col>26</xdr:col>
      <xdr:colOff>0</xdr:colOff>
      <xdr:row>121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AD5BD65D-2742-4051-91FE-E1BC932C0C4B}"/>
            </a:ext>
          </a:extLst>
        </xdr:cNvPr>
        <xdr:cNvSpPr>
          <a:spLocks/>
        </xdr:cNvSpPr>
      </xdr:nvSpPr>
      <xdr:spPr bwMode="auto">
        <a:xfrm>
          <a:off x="53086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E925C93F-5732-4E1E-8A54-32091F424606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120</xdr:row>
      <xdr:rowOff>139700</xdr:rowOff>
    </xdr:from>
    <xdr:to>
      <xdr:col>30</xdr:col>
      <xdr:colOff>0</xdr:colOff>
      <xdr:row>121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28388DDA-2A19-4291-8813-297A9AE4DAE5}"/>
            </a:ext>
          </a:extLst>
        </xdr:cNvPr>
        <xdr:cNvSpPr>
          <a:spLocks/>
        </xdr:cNvSpPr>
      </xdr:nvSpPr>
      <xdr:spPr bwMode="auto">
        <a:xfrm>
          <a:off x="62738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120</xdr:row>
      <xdr:rowOff>171450</xdr:rowOff>
    </xdr:from>
    <xdr:to>
      <xdr:col>31</xdr:col>
      <xdr:colOff>0</xdr:colOff>
      <xdr:row>123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5AA171D4-5098-4F6D-BEF6-31E152C9E511}"/>
            </a:ext>
          </a:extLst>
        </xdr:cNvPr>
        <xdr:cNvSpPr>
          <a:spLocks noChangeArrowheads="1"/>
        </xdr:cNvSpPr>
      </xdr:nvSpPr>
      <xdr:spPr bwMode="auto">
        <a:xfrm>
          <a:off x="6997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120</xdr:row>
      <xdr:rowOff>139700</xdr:rowOff>
    </xdr:from>
    <xdr:to>
      <xdr:col>34</xdr:col>
      <xdr:colOff>0</xdr:colOff>
      <xdr:row>121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DD173164-F38F-4068-BDD0-6BB05CC1E9B4}"/>
            </a:ext>
          </a:extLst>
        </xdr:cNvPr>
        <xdr:cNvSpPr>
          <a:spLocks/>
        </xdr:cNvSpPr>
      </xdr:nvSpPr>
      <xdr:spPr bwMode="auto">
        <a:xfrm>
          <a:off x="7239000" y="20459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53F96F13-D161-4DE5-8236-87E3A75D57F8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120</xdr:row>
      <xdr:rowOff>139700</xdr:rowOff>
    </xdr:from>
    <xdr:to>
      <xdr:col>38</xdr:col>
      <xdr:colOff>0</xdr:colOff>
      <xdr:row>121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02BCB17-C878-4449-BA8D-04E82A0F7FEB}"/>
            </a:ext>
          </a:extLst>
        </xdr:cNvPr>
        <xdr:cNvSpPr>
          <a:spLocks/>
        </xdr:cNvSpPr>
      </xdr:nvSpPr>
      <xdr:spPr bwMode="auto">
        <a:xfrm>
          <a:off x="8312150" y="20459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120</xdr:row>
      <xdr:rowOff>171450</xdr:rowOff>
    </xdr:from>
    <xdr:to>
      <xdr:col>3</xdr:col>
      <xdr:colOff>0</xdr:colOff>
      <xdr:row>123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0A24304E-D252-4D2E-A8B0-5B94E1612CCB}"/>
            </a:ext>
          </a:extLst>
        </xdr:cNvPr>
        <xdr:cNvSpPr>
          <a:spLocks noChangeArrowheads="1"/>
        </xdr:cNvSpPr>
      </xdr:nvSpPr>
      <xdr:spPr bwMode="auto">
        <a:xfrm>
          <a:off x="241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120</xdr:row>
      <xdr:rowOff>139700</xdr:rowOff>
    </xdr:from>
    <xdr:to>
      <xdr:col>6</xdr:col>
      <xdr:colOff>12700</xdr:colOff>
      <xdr:row>121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67E69377-8395-4363-A118-A44B4CA5FE77}"/>
            </a:ext>
          </a:extLst>
        </xdr:cNvPr>
        <xdr:cNvSpPr>
          <a:spLocks/>
        </xdr:cNvSpPr>
      </xdr:nvSpPr>
      <xdr:spPr bwMode="auto">
        <a:xfrm>
          <a:off x="4826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120</xdr:row>
      <xdr:rowOff>171450</xdr:rowOff>
    </xdr:from>
    <xdr:to>
      <xdr:col>39</xdr:col>
      <xdr:colOff>0</xdr:colOff>
      <xdr:row>123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BA5CBEE1-28A0-48C9-B5E9-A0EC964B2770}"/>
            </a:ext>
          </a:extLst>
        </xdr:cNvPr>
        <xdr:cNvSpPr>
          <a:spLocks noChangeArrowheads="1"/>
        </xdr:cNvSpPr>
      </xdr:nvSpPr>
      <xdr:spPr bwMode="auto">
        <a:xfrm>
          <a:off x="9220200" y="20491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120</xdr:row>
      <xdr:rowOff>139700</xdr:rowOff>
    </xdr:from>
    <xdr:to>
      <xdr:col>42</xdr:col>
      <xdr:colOff>0</xdr:colOff>
      <xdr:row>121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F1EBD0FC-099C-4FB9-9020-33ECB0FE80F9}"/>
            </a:ext>
          </a:extLst>
        </xdr:cNvPr>
        <xdr:cNvSpPr>
          <a:spLocks/>
        </xdr:cNvSpPr>
      </xdr:nvSpPr>
      <xdr:spPr bwMode="auto">
        <a:xfrm>
          <a:off x="9474200" y="20459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120</xdr:row>
      <xdr:rowOff>152400</xdr:rowOff>
    </xdr:from>
    <xdr:to>
      <xdr:col>45</xdr:col>
      <xdr:colOff>241300</xdr:colOff>
      <xdr:row>121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903ED982-1694-421C-9B8F-D89215D701FF}"/>
            </a:ext>
          </a:extLst>
        </xdr:cNvPr>
        <xdr:cNvSpPr>
          <a:spLocks/>
        </xdr:cNvSpPr>
      </xdr:nvSpPr>
      <xdr:spPr bwMode="auto">
        <a:xfrm>
          <a:off x="10502900" y="20472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9D454F1-66D8-404A-B025-9C9518FD9B5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129</xdr:row>
      <xdr:rowOff>139700</xdr:rowOff>
    </xdr:from>
    <xdr:to>
      <xdr:col>10</xdr:col>
      <xdr:colOff>12700</xdr:colOff>
      <xdr:row>130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038626D8-104D-4C20-A080-B10AFC9F8B08}"/>
            </a:ext>
          </a:extLst>
        </xdr:cNvPr>
        <xdr:cNvSpPr>
          <a:spLocks/>
        </xdr:cNvSpPr>
      </xdr:nvSpPr>
      <xdr:spPr bwMode="auto">
        <a:xfrm>
          <a:off x="14478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779D5037-BB62-4D63-9CAD-36EB94C93E3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129</xdr:row>
      <xdr:rowOff>139700</xdr:rowOff>
    </xdr:from>
    <xdr:to>
      <xdr:col>14</xdr:col>
      <xdr:colOff>0</xdr:colOff>
      <xdr:row>130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0DC434E6-3C7D-4F8D-B06A-15488C797D3E}"/>
            </a:ext>
          </a:extLst>
        </xdr:cNvPr>
        <xdr:cNvSpPr>
          <a:spLocks/>
        </xdr:cNvSpPr>
      </xdr:nvSpPr>
      <xdr:spPr bwMode="auto">
        <a:xfrm>
          <a:off x="24130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D7E45941-18A7-437D-8223-492531F41E08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129</xdr:row>
      <xdr:rowOff>139700</xdr:rowOff>
    </xdr:from>
    <xdr:to>
      <xdr:col>18</xdr:col>
      <xdr:colOff>0</xdr:colOff>
      <xdr:row>130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7C825B26-FE6C-4001-91A1-860D36AB0D61}"/>
            </a:ext>
          </a:extLst>
        </xdr:cNvPr>
        <xdr:cNvSpPr>
          <a:spLocks/>
        </xdr:cNvSpPr>
      </xdr:nvSpPr>
      <xdr:spPr bwMode="auto">
        <a:xfrm>
          <a:off x="33782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129</xdr:row>
      <xdr:rowOff>171450</xdr:rowOff>
    </xdr:from>
    <xdr:to>
      <xdr:col>19</xdr:col>
      <xdr:colOff>0</xdr:colOff>
      <xdr:row>132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A7E81F-4763-4474-9BD2-9023D12BEFF0}"/>
            </a:ext>
          </a:extLst>
        </xdr:cNvPr>
        <xdr:cNvSpPr>
          <a:spLocks noChangeArrowheads="1"/>
        </xdr:cNvSpPr>
      </xdr:nvSpPr>
      <xdr:spPr bwMode="auto">
        <a:xfrm>
          <a:off x="41021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129</xdr:row>
      <xdr:rowOff>139700</xdr:rowOff>
    </xdr:from>
    <xdr:to>
      <xdr:col>22</xdr:col>
      <xdr:colOff>0</xdr:colOff>
      <xdr:row>130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F8230F38-8685-4F1C-AD09-A0874E852ECF}"/>
            </a:ext>
          </a:extLst>
        </xdr:cNvPr>
        <xdr:cNvSpPr>
          <a:spLocks/>
        </xdr:cNvSpPr>
      </xdr:nvSpPr>
      <xdr:spPr bwMode="auto">
        <a:xfrm>
          <a:off x="43434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129</xdr:row>
      <xdr:rowOff>171450</xdr:rowOff>
    </xdr:from>
    <xdr:to>
      <xdr:col>23</xdr:col>
      <xdr:colOff>0</xdr:colOff>
      <xdr:row>132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9DA3DD0C-0CAA-4BDA-88E2-D535199739AB}"/>
            </a:ext>
          </a:extLst>
        </xdr:cNvPr>
        <xdr:cNvSpPr>
          <a:spLocks noChangeArrowheads="1"/>
        </xdr:cNvSpPr>
      </xdr:nvSpPr>
      <xdr:spPr bwMode="auto">
        <a:xfrm>
          <a:off x="5067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129</xdr:row>
      <xdr:rowOff>139700</xdr:rowOff>
    </xdr:from>
    <xdr:to>
      <xdr:col>26</xdr:col>
      <xdr:colOff>0</xdr:colOff>
      <xdr:row>130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B739787B-ED98-44E4-BDEF-9E54F6BA316B}"/>
            </a:ext>
          </a:extLst>
        </xdr:cNvPr>
        <xdr:cNvSpPr>
          <a:spLocks/>
        </xdr:cNvSpPr>
      </xdr:nvSpPr>
      <xdr:spPr bwMode="auto">
        <a:xfrm>
          <a:off x="53086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129</xdr:row>
      <xdr:rowOff>139700</xdr:rowOff>
    </xdr:from>
    <xdr:to>
      <xdr:col>30</xdr:col>
      <xdr:colOff>0</xdr:colOff>
      <xdr:row>130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22B231C-B2E1-4789-8568-C3E5A04FC166}"/>
            </a:ext>
          </a:extLst>
        </xdr:cNvPr>
        <xdr:cNvSpPr>
          <a:spLocks/>
        </xdr:cNvSpPr>
      </xdr:nvSpPr>
      <xdr:spPr bwMode="auto">
        <a:xfrm>
          <a:off x="62738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129</xdr:row>
      <xdr:rowOff>139700</xdr:rowOff>
    </xdr:from>
    <xdr:to>
      <xdr:col>34</xdr:col>
      <xdr:colOff>0</xdr:colOff>
      <xdr:row>130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4E731870-500C-4F46-BE80-A34F984DED85}"/>
            </a:ext>
          </a:extLst>
        </xdr:cNvPr>
        <xdr:cNvSpPr>
          <a:spLocks/>
        </xdr:cNvSpPr>
      </xdr:nvSpPr>
      <xdr:spPr bwMode="auto">
        <a:xfrm>
          <a:off x="7239000" y="219519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129</xdr:row>
      <xdr:rowOff>171450</xdr:rowOff>
    </xdr:from>
    <xdr:to>
      <xdr:col>35</xdr:col>
      <xdr:colOff>0</xdr:colOff>
      <xdr:row>132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D905F03D-A95A-4235-9736-745F23F0E0B3}"/>
            </a:ext>
          </a:extLst>
        </xdr:cNvPr>
        <xdr:cNvSpPr>
          <a:spLocks noChangeArrowheads="1"/>
        </xdr:cNvSpPr>
      </xdr:nvSpPr>
      <xdr:spPr bwMode="auto">
        <a:xfrm>
          <a:off x="8070850" y="21983700"/>
          <a:ext cx="565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129</xdr:row>
      <xdr:rowOff>139700</xdr:rowOff>
    </xdr:from>
    <xdr:to>
      <xdr:col>38</xdr:col>
      <xdr:colOff>0</xdr:colOff>
      <xdr:row>130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93434D2-6869-44A0-B47E-65ED3C8BE7E0}"/>
            </a:ext>
          </a:extLst>
        </xdr:cNvPr>
        <xdr:cNvSpPr>
          <a:spLocks/>
        </xdr:cNvSpPr>
      </xdr:nvSpPr>
      <xdr:spPr bwMode="auto">
        <a:xfrm>
          <a:off x="8312150" y="219519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BFC1955E-C584-4DB2-962A-A4C051F66FFC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129</xdr:row>
      <xdr:rowOff>139700</xdr:rowOff>
    </xdr:from>
    <xdr:to>
      <xdr:col>6</xdr:col>
      <xdr:colOff>12700</xdr:colOff>
      <xdr:row>130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EB8943FE-2528-412D-B047-C835FCE11DA0}"/>
            </a:ext>
          </a:extLst>
        </xdr:cNvPr>
        <xdr:cNvSpPr>
          <a:spLocks/>
        </xdr:cNvSpPr>
      </xdr:nvSpPr>
      <xdr:spPr bwMode="auto">
        <a:xfrm>
          <a:off x="4826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129</xdr:row>
      <xdr:rowOff>171450</xdr:rowOff>
    </xdr:from>
    <xdr:to>
      <xdr:col>39</xdr:col>
      <xdr:colOff>0</xdr:colOff>
      <xdr:row>132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0E06BD38-91D7-477A-9662-329C7F5FEF36}"/>
            </a:ext>
          </a:extLst>
        </xdr:cNvPr>
        <xdr:cNvSpPr>
          <a:spLocks noChangeArrowheads="1"/>
        </xdr:cNvSpPr>
      </xdr:nvSpPr>
      <xdr:spPr bwMode="auto">
        <a:xfrm>
          <a:off x="9220200" y="219837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129</xdr:row>
      <xdr:rowOff>139700</xdr:rowOff>
    </xdr:from>
    <xdr:to>
      <xdr:col>42</xdr:col>
      <xdr:colOff>0</xdr:colOff>
      <xdr:row>130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C3CB52E9-F8EF-4F1B-8024-550EB47BE4DD}"/>
            </a:ext>
          </a:extLst>
        </xdr:cNvPr>
        <xdr:cNvSpPr>
          <a:spLocks/>
        </xdr:cNvSpPr>
      </xdr:nvSpPr>
      <xdr:spPr bwMode="auto">
        <a:xfrm>
          <a:off x="9474200" y="219519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138</xdr:row>
      <xdr:rowOff>171450</xdr:rowOff>
    </xdr:from>
    <xdr:to>
      <xdr:col>7</xdr:col>
      <xdr:colOff>0</xdr:colOff>
      <xdr:row>141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C08DBE66-0338-4B0E-BF04-494801459EB3}"/>
            </a:ext>
          </a:extLst>
        </xdr:cNvPr>
        <xdr:cNvSpPr>
          <a:spLocks noChangeArrowheads="1"/>
        </xdr:cNvSpPr>
      </xdr:nvSpPr>
      <xdr:spPr bwMode="auto">
        <a:xfrm>
          <a:off x="1206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138</xdr:row>
      <xdr:rowOff>139700</xdr:rowOff>
    </xdr:from>
    <xdr:to>
      <xdr:col>10</xdr:col>
      <xdr:colOff>12700</xdr:colOff>
      <xdr:row>139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77D50E91-5BEE-43F5-BE56-45A6FF210E66}"/>
            </a:ext>
          </a:extLst>
        </xdr:cNvPr>
        <xdr:cNvSpPr>
          <a:spLocks/>
        </xdr:cNvSpPr>
      </xdr:nvSpPr>
      <xdr:spPr bwMode="auto">
        <a:xfrm>
          <a:off x="14478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B408F39-8B39-44BA-8CD1-AB3B28BBAE7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138</xdr:row>
      <xdr:rowOff>139700</xdr:rowOff>
    </xdr:from>
    <xdr:to>
      <xdr:col>14</xdr:col>
      <xdr:colOff>0</xdr:colOff>
      <xdr:row>139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598F69C8-E167-477F-8F4B-52D8C8824D22}"/>
            </a:ext>
          </a:extLst>
        </xdr:cNvPr>
        <xdr:cNvSpPr>
          <a:spLocks/>
        </xdr:cNvSpPr>
      </xdr:nvSpPr>
      <xdr:spPr bwMode="auto">
        <a:xfrm>
          <a:off x="24130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138</xdr:row>
      <xdr:rowOff>139700</xdr:rowOff>
    </xdr:from>
    <xdr:to>
      <xdr:col>18</xdr:col>
      <xdr:colOff>0</xdr:colOff>
      <xdr:row>139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E297D2F6-DCE9-4161-9C68-092699B867F2}"/>
            </a:ext>
          </a:extLst>
        </xdr:cNvPr>
        <xdr:cNvSpPr>
          <a:spLocks/>
        </xdr:cNvSpPr>
      </xdr:nvSpPr>
      <xdr:spPr bwMode="auto">
        <a:xfrm>
          <a:off x="33782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138</xdr:row>
      <xdr:rowOff>139700</xdr:rowOff>
    </xdr:from>
    <xdr:to>
      <xdr:col>22</xdr:col>
      <xdr:colOff>0</xdr:colOff>
      <xdr:row>139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4A47FFCD-E567-4ACB-8117-D4AE718798CE}"/>
            </a:ext>
          </a:extLst>
        </xdr:cNvPr>
        <xdr:cNvSpPr>
          <a:spLocks/>
        </xdr:cNvSpPr>
      </xdr:nvSpPr>
      <xdr:spPr bwMode="auto">
        <a:xfrm>
          <a:off x="43434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2E45C893-67BD-49B4-8215-1045A63EFDCD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138</xdr:row>
      <xdr:rowOff>139700</xdr:rowOff>
    </xdr:from>
    <xdr:to>
      <xdr:col>26</xdr:col>
      <xdr:colOff>0</xdr:colOff>
      <xdr:row>139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F8C938C-7B8D-452D-B7CD-4A2DF2623507}"/>
            </a:ext>
          </a:extLst>
        </xdr:cNvPr>
        <xdr:cNvSpPr>
          <a:spLocks/>
        </xdr:cNvSpPr>
      </xdr:nvSpPr>
      <xdr:spPr bwMode="auto">
        <a:xfrm>
          <a:off x="53086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E83491F-4E4D-49E9-B3AB-A53310FE998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138</xdr:row>
      <xdr:rowOff>139700</xdr:rowOff>
    </xdr:from>
    <xdr:to>
      <xdr:col>30</xdr:col>
      <xdr:colOff>0</xdr:colOff>
      <xdr:row>139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F5E404CE-0560-4B83-871E-799C7C63DA16}"/>
            </a:ext>
          </a:extLst>
        </xdr:cNvPr>
        <xdr:cNvSpPr>
          <a:spLocks/>
        </xdr:cNvSpPr>
      </xdr:nvSpPr>
      <xdr:spPr bwMode="auto">
        <a:xfrm>
          <a:off x="62738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3C04A07B-5FE5-4D30-BD3C-E4DA62C19A40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138</xdr:row>
      <xdr:rowOff>139700</xdr:rowOff>
    </xdr:from>
    <xdr:to>
      <xdr:col>34</xdr:col>
      <xdr:colOff>0</xdr:colOff>
      <xdr:row>139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29BDA1F8-0567-4151-8BD2-F9E4A16FFE1A}"/>
            </a:ext>
          </a:extLst>
        </xdr:cNvPr>
        <xdr:cNvSpPr>
          <a:spLocks/>
        </xdr:cNvSpPr>
      </xdr:nvSpPr>
      <xdr:spPr bwMode="auto">
        <a:xfrm>
          <a:off x="7239000" y="23444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D60704A-B3D0-4624-8C92-EEE165E40751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138</xdr:row>
      <xdr:rowOff>139700</xdr:rowOff>
    </xdr:from>
    <xdr:to>
      <xdr:col>38</xdr:col>
      <xdr:colOff>0</xdr:colOff>
      <xdr:row>139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1B1B1E8-0C18-4718-9BE9-9FBAC1D154AD}"/>
            </a:ext>
          </a:extLst>
        </xdr:cNvPr>
        <xdr:cNvSpPr>
          <a:spLocks/>
        </xdr:cNvSpPr>
      </xdr:nvSpPr>
      <xdr:spPr bwMode="auto">
        <a:xfrm>
          <a:off x="8312150" y="23444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138</xdr:row>
      <xdr:rowOff>171450</xdr:rowOff>
    </xdr:from>
    <xdr:to>
      <xdr:col>3</xdr:col>
      <xdr:colOff>0</xdr:colOff>
      <xdr:row>141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92C289BE-B61A-4536-978B-E1801A044DAA}"/>
            </a:ext>
          </a:extLst>
        </xdr:cNvPr>
        <xdr:cNvSpPr>
          <a:spLocks noChangeArrowheads="1"/>
        </xdr:cNvSpPr>
      </xdr:nvSpPr>
      <xdr:spPr bwMode="auto">
        <a:xfrm>
          <a:off x="241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138</xdr:row>
      <xdr:rowOff>139700</xdr:rowOff>
    </xdr:from>
    <xdr:to>
      <xdr:col>6</xdr:col>
      <xdr:colOff>12700</xdr:colOff>
      <xdr:row>139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927DA90F-68C4-4B10-8FCA-2A877CFEBA82}"/>
            </a:ext>
          </a:extLst>
        </xdr:cNvPr>
        <xdr:cNvSpPr>
          <a:spLocks/>
        </xdr:cNvSpPr>
      </xdr:nvSpPr>
      <xdr:spPr bwMode="auto">
        <a:xfrm>
          <a:off x="4826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138</xdr:row>
      <xdr:rowOff>171450</xdr:rowOff>
    </xdr:from>
    <xdr:to>
      <xdr:col>39</xdr:col>
      <xdr:colOff>0</xdr:colOff>
      <xdr:row>141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233FDB4F-DA90-4D0E-AE8F-1DC337B6D0EC}"/>
            </a:ext>
          </a:extLst>
        </xdr:cNvPr>
        <xdr:cNvSpPr>
          <a:spLocks noChangeArrowheads="1"/>
        </xdr:cNvSpPr>
      </xdr:nvSpPr>
      <xdr:spPr bwMode="auto">
        <a:xfrm>
          <a:off x="9220200" y="23475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138</xdr:row>
      <xdr:rowOff>152400</xdr:rowOff>
    </xdr:from>
    <xdr:to>
      <xdr:col>42</xdr:col>
      <xdr:colOff>0</xdr:colOff>
      <xdr:row>139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8C03F04A-ACC2-4991-AB07-68C311E14E12}"/>
            </a:ext>
          </a:extLst>
        </xdr:cNvPr>
        <xdr:cNvSpPr>
          <a:spLocks/>
        </xdr:cNvSpPr>
      </xdr:nvSpPr>
      <xdr:spPr bwMode="auto">
        <a:xfrm>
          <a:off x="9505950" y="2345690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138</xdr:row>
      <xdr:rowOff>171450</xdr:rowOff>
    </xdr:from>
    <xdr:to>
      <xdr:col>43</xdr:col>
      <xdr:colOff>0</xdr:colOff>
      <xdr:row>141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A08EB75-2A81-4A37-A6FA-6B9241A0F347}"/>
            </a:ext>
          </a:extLst>
        </xdr:cNvPr>
        <xdr:cNvSpPr>
          <a:spLocks noChangeArrowheads="1"/>
        </xdr:cNvSpPr>
      </xdr:nvSpPr>
      <xdr:spPr bwMode="auto">
        <a:xfrm>
          <a:off x="102616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138</xdr:row>
      <xdr:rowOff>171450</xdr:rowOff>
    </xdr:from>
    <xdr:to>
      <xdr:col>45</xdr:col>
      <xdr:colOff>254000</xdr:colOff>
      <xdr:row>139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82BE77F3-071F-41F1-B5F3-7E1CAAD0C41D}"/>
            </a:ext>
          </a:extLst>
        </xdr:cNvPr>
        <xdr:cNvSpPr>
          <a:spLocks/>
        </xdr:cNvSpPr>
      </xdr:nvSpPr>
      <xdr:spPr bwMode="auto">
        <a:xfrm>
          <a:off x="10502900" y="234759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148</xdr:row>
      <xdr:rowOff>139700</xdr:rowOff>
    </xdr:from>
    <xdr:to>
      <xdr:col>10</xdr:col>
      <xdr:colOff>12700</xdr:colOff>
      <xdr:row>149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B142A42C-8787-46FF-9224-A378E80775B5}"/>
            </a:ext>
          </a:extLst>
        </xdr:cNvPr>
        <xdr:cNvSpPr>
          <a:spLocks/>
        </xdr:cNvSpPr>
      </xdr:nvSpPr>
      <xdr:spPr bwMode="auto">
        <a:xfrm>
          <a:off x="14478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148</xdr:row>
      <xdr:rowOff>171450</xdr:rowOff>
    </xdr:from>
    <xdr:to>
      <xdr:col>11</xdr:col>
      <xdr:colOff>0</xdr:colOff>
      <xdr:row>151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F2AE10-B5F0-4E80-BE05-56C593EF833E}"/>
            </a:ext>
          </a:extLst>
        </xdr:cNvPr>
        <xdr:cNvSpPr>
          <a:spLocks noChangeArrowheads="1"/>
        </xdr:cNvSpPr>
      </xdr:nvSpPr>
      <xdr:spPr bwMode="auto">
        <a:xfrm>
          <a:off x="2171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148</xdr:row>
      <xdr:rowOff>139700</xdr:rowOff>
    </xdr:from>
    <xdr:to>
      <xdr:col>14</xdr:col>
      <xdr:colOff>0</xdr:colOff>
      <xdr:row>149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CB94D0D-3BFC-48BF-A250-ECC84D435CE5}"/>
            </a:ext>
          </a:extLst>
        </xdr:cNvPr>
        <xdr:cNvSpPr>
          <a:spLocks/>
        </xdr:cNvSpPr>
      </xdr:nvSpPr>
      <xdr:spPr bwMode="auto">
        <a:xfrm>
          <a:off x="24130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148</xdr:row>
      <xdr:rowOff>171450</xdr:rowOff>
    </xdr:from>
    <xdr:to>
      <xdr:col>15</xdr:col>
      <xdr:colOff>0</xdr:colOff>
      <xdr:row>151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637BF316-6124-4680-BB40-74106F42AC72}"/>
            </a:ext>
          </a:extLst>
        </xdr:cNvPr>
        <xdr:cNvSpPr>
          <a:spLocks noChangeArrowheads="1"/>
        </xdr:cNvSpPr>
      </xdr:nvSpPr>
      <xdr:spPr bwMode="auto">
        <a:xfrm>
          <a:off x="31369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148</xdr:row>
      <xdr:rowOff>139700</xdr:rowOff>
    </xdr:from>
    <xdr:to>
      <xdr:col>18</xdr:col>
      <xdr:colOff>0</xdr:colOff>
      <xdr:row>149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BD7064C5-0046-4ACD-BAB3-4636EAF0209B}"/>
            </a:ext>
          </a:extLst>
        </xdr:cNvPr>
        <xdr:cNvSpPr>
          <a:spLocks/>
        </xdr:cNvSpPr>
      </xdr:nvSpPr>
      <xdr:spPr bwMode="auto">
        <a:xfrm>
          <a:off x="33782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148</xdr:row>
      <xdr:rowOff>171450</xdr:rowOff>
    </xdr:from>
    <xdr:to>
      <xdr:col>19</xdr:col>
      <xdr:colOff>0</xdr:colOff>
      <xdr:row>151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ACE46653-810E-4B84-80C6-61010C1E798C}"/>
            </a:ext>
          </a:extLst>
        </xdr:cNvPr>
        <xdr:cNvSpPr>
          <a:spLocks noChangeArrowheads="1"/>
        </xdr:cNvSpPr>
      </xdr:nvSpPr>
      <xdr:spPr bwMode="auto">
        <a:xfrm>
          <a:off x="41021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148</xdr:row>
      <xdr:rowOff>139700</xdr:rowOff>
    </xdr:from>
    <xdr:to>
      <xdr:col>22</xdr:col>
      <xdr:colOff>0</xdr:colOff>
      <xdr:row>149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8F2AD76-6FCE-4A04-9AB3-C2AA0D4A9F99}"/>
            </a:ext>
          </a:extLst>
        </xdr:cNvPr>
        <xdr:cNvSpPr>
          <a:spLocks/>
        </xdr:cNvSpPr>
      </xdr:nvSpPr>
      <xdr:spPr bwMode="auto">
        <a:xfrm>
          <a:off x="43434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148</xdr:row>
      <xdr:rowOff>171450</xdr:rowOff>
    </xdr:from>
    <xdr:to>
      <xdr:col>23</xdr:col>
      <xdr:colOff>0</xdr:colOff>
      <xdr:row>151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7A60A867-87DE-498A-813A-8B7B5BB4E748}"/>
            </a:ext>
          </a:extLst>
        </xdr:cNvPr>
        <xdr:cNvSpPr>
          <a:spLocks noChangeArrowheads="1"/>
        </xdr:cNvSpPr>
      </xdr:nvSpPr>
      <xdr:spPr bwMode="auto">
        <a:xfrm>
          <a:off x="5067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148</xdr:row>
      <xdr:rowOff>139700</xdr:rowOff>
    </xdr:from>
    <xdr:to>
      <xdr:col>26</xdr:col>
      <xdr:colOff>12700</xdr:colOff>
      <xdr:row>149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42DC542-3C1E-4832-AE65-9A4850DBFFB6}"/>
            </a:ext>
          </a:extLst>
        </xdr:cNvPr>
        <xdr:cNvSpPr>
          <a:spLocks/>
        </xdr:cNvSpPr>
      </xdr:nvSpPr>
      <xdr:spPr bwMode="auto">
        <a:xfrm>
          <a:off x="53213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148</xdr:row>
      <xdr:rowOff>171450</xdr:rowOff>
    </xdr:from>
    <xdr:to>
      <xdr:col>27</xdr:col>
      <xdr:colOff>0</xdr:colOff>
      <xdr:row>151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FC348E63-07AE-4AFD-B643-0736C9493D54}"/>
            </a:ext>
          </a:extLst>
        </xdr:cNvPr>
        <xdr:cNvSpPr>
          <a:spLocks noChangeArrowheads="1"/>
        </xdr:cNvSpPr>
      </xdr:nvSpPr>
      <xdr:spPr bwMode="auto">
        <a:xfrm>
          <a:off x="60325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148</xdr:row>
      <xdr:rowOff>139700</xdr:rowOff>
    </xdr:from>
    <xdr:to>
      <xdr:col>30</xdr:col>
      <xdr:colOff>0</xdr:colOff>
      <xdr:row>149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3CE14281-3C9A-4C3A-88B1-D78E4DDDBA25}"/>
            </a:ext>
          </a:extLst>
        </xdr:cNvPr>
        <xdr:cNvSpPr>
          <a:spLocks/>
        </xdr:cNvSpPr>
      </xdr:nvSpPr>
      <xdr:spPr bwMode="auto">
        <a:xfrm>
          <a:off x="62738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148</xdr:row>
      <xdr:rowOff>171450</xdr:rowOff>
    </xdr:from>
    <xdr:to>
      <xdr:col>31</xdr:col>
      <xdr:colOff>0</xdr:colOff>
      <xdr:row>151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D1158F28-724B-4025-96ED-A52299F9188C}"/>
            </a:ext>
          </a:extLst>
        </xdr:cNvPr>
        <xdr:cNvSpPr>
          <a:spLocks noChangeArrowheads="1"/>
        </xdr:cNvSpPr>
      </xdr:nvSpPr>
      <xdr:spPr bwMode="auto">
        <a:xfrm>
          <a:off x="6997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148</xdr:row>
      <xdr:rowOff>139700</xdr:rowOff>
    </xdr:from>
    <xdr:to>
      <xdr:col>34</xdr:col>
      <xdr:colOff>0</xdr:colOff>
      <xdr:row>149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4DA5890F-2630-44EC-A36F-65F76363BF70}"/>
            </a:ext>
          </a:extLst>
        </xdr:cNvPr>
        <xdr:cNvSpPr>
          <a:spLocks/>
        </xdr:cNvSpPr>
      </xdr:nvSpPr>
      <xdr:spPr bwMode="auto">
        <a:xfrm>
          <a:off x="7239000" y="25095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148</xdr:row>
      <xdr:rowOff>171450</xdr:rowOff>
    </xdr:from>
    <xdr:to>
      <xdr:col>35</xdr:col>
      <xdr:colOff>0</xdr:colOff>
      <xdr:row>151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96780032-C005-45D7-BE1A-08541078323F}"/>
            </a:ext>
          </a:extLst>
        </xdr:cNvPr>
        <xdr:cNvSpPr>
          <a:spLocks noChangeArrowheads="1"/>
        </xdr:cNvSpPr>
      </xdr:nvSpPr>
      <xdr:spPr bwMode="auto">
        <a:xfrm>
          <a:off x="8070850" y="25126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148</xdr:row>
      <xdr:rowOff>139700</xdr:rowOff>
    </xdr:from>
    <xdr:to>
      <xdr:col>38</xdr:col>
      <xdr:colOff>0</xdr:colOff>
      <xdr:row>149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B1FF1F56-84A4-4080-AD73-4BD92E2D9744}"/>
            </a:ext>
          </a:extLst>
        </xdr:cNvPr>
        <xdr:cNvSpPr>
          <a:spLocks/>
        </xdr:cNvSpPr>
      </xdr:nvSpPr>
      <xdr:spPr bwMode="auto">
        <a:xfrm>
          <a:off x="8312150" y="25095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148</xdr:row>
      <xdr:rowOff>139700</xdr:rowOff>
    </xdr:from>
    <xdr:to>
      <xdr:col>6</xdr:col>
      <xdr:colOff>12700</xdr:colOff>
      <xdr:row>149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F7A92E6-3F3D-4C20-918D-2B52FDD7C7B4}"/>
            </a:ext>
          </a:extLst>
        </xdr:cNvPr>
        <xdr:cNvSpPr>
          <a:spLocks/>
        </xdr:cNvSpPr>
      </xdr:nvSpPr>
      <xdr:spPr bwMode="auto">
        <a:xfrm>
          <a:off x="4826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148</xdr:row>
      <xdr:rowOff>171450</xdr:rowOff>
    </xdr:from>
    <xdr:to>
      <xdr:col>39</xdr:col>
      <xdr:colOff>0</xdr:colOff>
      <xdr:row>151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F46917AE-9B22-428C-B0B1-D44006C1082B}"/>
            </a:ext>
          </a:extLst>
        </xdr:cNvPr>
        <xdr:cNvSpPr>
          <a:spLocks noChangeArrowheads="1"/>
        </xdr:cNvSpPr>
      </xdr:nvSpPr>
      <xdr:spPr bwMode="auto">
        <a:xfrm>
          <a:off x="9220200" y="25126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148</xdr:row>
      <xdr:rowOff>139700</xdr:rowOff>
    </xdr:from>
    <xdr:to>
      <xdr:col>42</xdr:col>
      <xdr:colOff>0</xdr:colOff>
      <xdr:row>149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0400F91B-67FC-473E-B1CE-EAF8E62C985A}"/>
            </a:ext>
          </a:extLst>
        </xdr:cNvPr>
        <xdr:cNvSpPr>
          <a:spLocks/>
        </xdr:cNvSpPr>
      </xdr:nvSpPr>
      <xdr:spPr bwMode="auto">
        <a:xfrm>
          <a:off x="9474200" y="25095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148</xdr:row>
      <xdr:rowOff>171450</xdr:rowOff>
    </xdr:from>
    <xdr:to>
      <xdr:col>43</xdr:col>
      <xdr:colOff>0</xdr:colOff>
      <xdr:row>151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C6AA7B57-910B-45CF-96E6-C77BB4B7F4B1}"/>
            </a:ext>
          </a:extLst>
        </xdr:cNvPr>
        <xdr:cNvSpPr>
          <a:spLocks noChangeArrowheads="1"/>
        </xdr:cNvSpPr>
      </xdr:nvSpPr>
      <xdr:spPr bwMode="auto">
        <a:xfrm>
          <a:off x="102616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148</xdr:row>
      <xdr:rowOff>139700</xdr:rowOff>
    </xdr:from>
    <xdr:to>
      <xdr:col>45</xdr:col>
      <xdr:colOff>254000</xdr:colOff>
      <xdr:row>149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1CCBBEC3-F335-4C7D-87BE-B211AB31705F}"/>
            </a:ext>
          </a:extLst>
        </xdr:cNvPr>
        <xdr:cNvSpPr>
          <a:spLocks/>
        </xdr:cNvSpPr>
      </xdr:nvSpPr>
      <xdr:spPr bwMode="auto">
        <a:xfrm>
          <a:off x="10502900" y="2509520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157</xdr:row>
      <xdr:rowOff>171450</xdr:rowOff>
    </xdr:from>
    <xdr:to>
      <xdr:col>7</xdr:col>
      <xdr:colOff>0</xdr:colOff>
      <xdr:row>160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25D1B44-B4EC-4A6A-B096-DFD615480174}"/>
            </a:ext>
          </a:extLst>
        </xdr:cNvPr>
        <xdr:cNvSpPr>
          <a:spLocks noChangeArrowheads="1"/>
        </xdr:cNvSpPr>
      </xdr:nvSpPr>
      <xdr:spPr bwMode="auto">
        <a:xfrm>
          <a:off x="12065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157</xdr:row>
      <xdr:rowOff>139700</xdr:rowOff>
    </xdr:from>
    <xdr:to>
      <xdr:col>10</xdr:col>
      <xdr:colOff>12700</xdr:colOff>
      <xdr:row>158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613C4DE7-C0EF-43CC-A4FA-075B60740938}"/>
            </a:ext>
          </a:extLst>
        </xdr:cNvPr>
        <xdr:cNvSpPr>
          <a:spLocks/>
        </xdr:cNvSpPr>
      </xdr:nvSpPr>
      <xdr:spPr bwMode="auto">
        <a:xfrm>
          <a:off x="14478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157</xdr:row>
      <xdr:rowOff>171450</xdr:rowOff>
    </xdr:from>
    <xdr:to>
      <xdr:col>11</xdr:col>
      <xdr:colOff>12700</xdr:colOff>
      <xdr:row>160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059F57EB-F6E9-4524-A1BF-FBF3C0DE2E27}"/>
            </a:ext>
          </a:extLst>
        </xdr:cNvPr>
        <xdr:cNvSpPr>
          <a:spLocks noChangeArrowheads="1"/>
        </xdr:cNvSpPr>
      </xdr:nvSpPr>
      <xdr:spPr bwMode="auto">
        <a:xfrm>
          <a:off x="21844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157</xdr:row>
      <xdr:rowOff>139700</xdr:rowOff>
    </xdr:from>
    <xdr:to>
      <xdr:col>14</xdr:col>
      <xdr:colOff>0</xdr:colOff>
      <xdr:row>158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7315FF6-A828-4A67-93E5-BC6F7343FE6C}"/>
            </a:ext>
          </a:extLst>
        </xdr:cNvPr>
        <xdr:cNvSpPr>
          <a:spLocks/>
        </xdr:cNvSpPr>
      </xdr:nvSpPr>
      <xdr:spPr bwMode="auto">
        <a:xfrm>
          <a:off x="24130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157</xdr:row>
      <xdr:rowOff>171450</xdr:rowOff>
    </xdr:from>
    <xdr:to>
      <xdr:col>15</xdr:col>
      <xdr:colOff>0</xdr:colOff>
      <xdr:row>160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0FCA3E53-3DA9-4CF1-BEB1-09E8ADE5C9B9}"/>
            </a:ext>
          </a:extLst>
        </xdr:cNvPr>
        <xdr:cNvSpPr>
          <a:spLocks noChangeArrowheads="1"/>
        </xdr:cNvSpPr>
      </xdr:nvSpPr>
      <xdr:spPr bwMode="auto">
        <a:xfrm>
          <a:off x="31369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157</xdr:row>
      <xdr:rowOff>139700</xdr:rowOff>
    </xdr:from>
    <xdr:to>
      <xdr:col>18</xdr:col>
      <xdr:colOff>0</xdr:colOff>
      <xdr:row>158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F00E2B7C-8EBF-402E-9268-3EA99E008430}"/>
            </a:ext>
          </a:extLst>
        </xdr:cNvPr>
        <xdr:cNvSpPr>
          <a:spLocks/>
        </xdr:cNvSpPr>
      </xdr:nvSpPr>
      <xdr:spPr bwMode="auto">
        <a:xfrm>
          <a:off x="33782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157</xdr:row>
      <xdr:rowOff>171450</xdr:rowOff>
    </xdr:from>
    <xdr:to>
      <xdr:col>19</xdr:col>
      <xdr:colOff>0</xdr:colOff>
      <xdr:row>160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E8256F7-60EA-42D6-A1C0-95AF737178F1}"/>
            </a:ext>
          </a:extLst>
        </xdr:cNvPr>
        <xdr:cNvSpPr>
          <a:spLocks noChangeArrowheads="1"/>
        </xdr:cNvSpPr>
      </xdr:nvSpPr>
      <xdr:spPr bwMode="auto">
        <a:xfrm>
          <a:off x="41021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157</xdr:row>
      <xdr:rowOff>152400</xdr:rowOff>
    </xdr:from>
    <xdr:to>
      <xdr:col>26</xdr:col>
      <xdr:colOff>12700</xdr:colOff>
      <xdr:row>158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41ED9882-AF14-4340-AB6E-16DC59BD64A1}"/>
            </a:ext>
          </a:extLst>
        </xdr:cNvPr>
        <xdr:cNvSpPr>
          <a:spLocks/>
        </xdr:cNvSpPr>
      </xdr:nvSpPr>
      <xdr:spPr bwMode="auto">
        <a:xfrm>
          <a:off x="5321300" y="26600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157</xdr:row>
      <xdr:rowOff>171450</xdr:rowOff>
    </xdr:from>
    <xdr:to>
      <xdr:col>23</xdr:col>
      <xdr:colOff>0</xdr:colOff>
      <xdr:row>160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EE2B9F27-EEE9-4EE0-B810-E89B0CF7DE03}"/>
            </a:ext>
          </a:extLst>
        </xdr:cNvPr>
        <xdr:cNvSpPr>
          <a:spLocks noChangeArrowheads="1"/>
        </xdr:cNvSpPr>
      </xdr:nvSpPr>
      <xdr:spPr bwMode="auto">
        <a:xfrm>
          <a:off x="50673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157</xdr:row>
      <xdr:rowOff>171450</xdr:rowOff>
    </xdr:from>
    <xdr:to>
      <xdr:col>3</xdr:col>
      <xdr:colOff>0</xdr:colOff>
      <xdr:row>160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15612B98-1C03-47C2-85A1-EFB7C3AD9C57}"/>
            </a:ext>
          </a:extLst>
        </xdr:cNvPr>
        <xdr:cNvSpPr>
          <a:spLocks noChangeArrowheads="1"/>
        </xdr:cNvSpPr>
      </xdr:nvSpPr>
      <xdr:spPr bwMode="auto">
        <a:xfrm>
          <a:off x="2413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157</xdr:row>
      <xdr:rowOff>139700</xdr:rowOff>
    </xdr:from>
    <xdr:to>
      <xdr:col>6</xdr:col>
      <xdr:colOff>12700</xdr:colOff>
      <xdr:row>158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CD542F4A-5C2C-4557-A4B9-5131901816CC}"/>
            </a:ext>
          </a:extLst>
        </xdr:cNvPr>
        <xdr:cNvSpPr>
          <a:spLocks/>
        </xdr:cNvSpPr>
      </xdr:nvSpPr>
      <xdr:spPr bwMode="auto">
        <a:xfrm>
          <a:off x="4826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B5038C8D-7F0B-426A-8977-3D984FF7106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85DFBDDB-3BBB-4653-B3D1-44FA076486F4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4F65B8A4-DAF7-4963-A23A-E487624ED0FB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351008F-BA04-417F-ADDE-E94C3101A0A0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184150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2CA1D0E3-EACC-4F46-8865-705EEDDCBA8B}"/>
            </a:ext>
          </a:extLst>
        </xdr:cNvPr>
        <xdr:cNvSpPr>
          <a:spLocks noChangeArrowheads="1"/>
        </xdr:cNvSpPr>
      </xdr:nvSpPr>
      <xdr:spPr bwMode="auto">
        <a:xfrm rot="5400000">
          <a:off x="4114800" y="327025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31750</xdr:rowOff>
    </xdr:from>
    <xdr:to>
      <xdr:col>3</xdr:col>
      <xdr:colOff>38100</xdr:colOff>
      <xdr:row>21</xdr:row>
      <xdr:rowOff>31750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DC83320-5C5C-442F-B8FF-06202F3F5A35}"/>
            </a:ext>
          </a:extLst>
        </xdr:cNvPr>
        <xdr:cNvSpPr>
          <a:spLocks noChangeArrowheads="1"/>
        </xdr:cNvSpPr>
      </xdr:nvSpPr>
      <xdr:spPr bwMode="auto">
        <a:xfrm rot="5400000">
          <a:off x="333375" y="3362325"/>
          <a:ext cx="819150" cy="38100"/>
        </a:xfrm>
        <a:prstGeom prst="rightArrow">
          <a:avLst>
            <a:gd name="adj1" fmla="val 50000"/>
            <a:gd name="adj2" fmla="val 95466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618E485-201E-4051-A7DE-1DEEB67347F1}"/>
            </a:ext>
          </a:extLst>
        </xdr:cNvPr>
        <xdr:cNvSpPr>
          <a:spLocks noChangeArrowheads="1"/>
        </xdr:cNvSpPr>
      </xdr:nvSpPr>
      <xdr:spPr bwMode="auto">
        <a:xfrm>
          <a:off x="1847850" y="2940050"/>
          <a:ext cx="82550" cy="793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142241</xdr:rowOff>
    </xdr:from>
    <xdr:to>
      <xdr:col>13</xdr:col>
      <xdr:colOff>109057</xdr:colOff>
      <xdr:row>20</xdr:row>
      <xdr:rowOff>101406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8814F24C-51B8-4734-B83C-39248A2E6178}"/>
            </a:ext>
          </a:extLst>
        </xdr:cNvPr>
        <xdr:cNvSpPr/>
      </xdr:nvSpPr>
      <xdr:spPr>
        <a:xfrm>
          <a:off x="3136901" y="2910841"/>
          <a:ext cx="109056" cy="7910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C650818F-3431-4010-9B95-F3EB6BF9A97F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9</xdr:row>
      <xdr:rowOff>184150</xdr:rowOff>
    </xdr:from>
    <xdr:to>
      <xdr:col>10</xdr:col>
      <xdr:colOff>127000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A70B099F-E232-46DB-BFC3-654FFFA82A50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7F88D78B-FD86-4C37-BF94-7129352D6ED7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B52D2A2E-09F0-498D-B728-B961F7E270E7}"/>
            </a:ext>
          </a:extLst>
        </xdr:cNvPr>
        <xdr:cNvSpPr>
          <a:spLocks noChangeShapeType="1"/>
        </xdr:cNvSpPr>
      </xdr:nvSpPr>
      <xdr:spPr bwMode="auto">
        <a:xfrm>
          <a:off x="1511300" y="25400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25400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BC2CA31A-6E65-4A3E-99B6-95634CF20859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6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57B96AA9-FC13-4D16-B412-EB1B09D33BD8}"/>
            </a:ext>
          </a:extLst>
        </xdr:cNvPr>
        <xdr:cNvSpPr>
          <a:spLocks noChangeShapeType="1"/>
        </xdr:cNvSpPr>
      </xdr:nvSpPr>
      <xdr:spPr bwMode="auto">
        <a:xfrm flipV="1">
          <a:off x="1943100" y="2711450"/>
          <a:ext cx="46990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B8911D8A-AE3C-476E-BFCD-44E4FECAE0D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8A29DC41-C4D1-42E7-9684-DFD2D2C7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FEF06E4-BDDB-4EFB-9A7D-6DDDC4FE822D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D3C8B371-AEE3-49E3-9719-8A28EAA44855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6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EC4633C2-E630-4864-821B-D907AD923980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165100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143A2476-D41E-4369-90BA-6F5ED158DC9D}"/>
            </a:ext>
          </a:extLst>
        </xdr:cNvPr>
        <xdr:cNvSpPr>
          <a:spLocks/>
        </xdr:cNvSpPr>
      </xdr:nvSpPr>
      <xdr:spPr bwMode="auto">
        <a:xfrm>
          <a:off x="5308600" y="12401550"/>
          <a:ext cx="9779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96</xdr:row>
      <xdr:rowOff>139700</xdr:rowOff>
    </xdr:from>
    <xdr:to>
      <xdr:col>18</xdr:col>
      <xdr:colOff>12700</xdr:colOff>
      <xdr:row>97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9D013D46-383B-4536-AA49-DE1BF745974B}"/>
            </a:ext>
          </a:extLst>
        </xdr:cNvPr>
        <xdr:cNvSpPr>
          <a:spLocks/>
        </xdr:cNvSpPr>
      </xdr:nvSpPr>
      <xdr:spPr bwMode="auto">
        <a:xfrm>
          <a:off x="33782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179707</xdr:colOff>
      <xdr:row>15</xdr:row>
      <xdr:rowOff>38101</xdr:rowOff>
    </xdr:from>
    <xdr:to>
      <xdr:col>22</xdr:col>
      <xdr:colOff>82623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968F23D0-C48D-425A-8269-5247ED46A7F4}"/>
            </a:ext>
          </a:extLst>
        </xdr:cNvPr>
        <xdr:cNvSpPr/>
      </xdr:nvSpPr>
      <xdr:spPr>
        <a:xfrm>
          <a:off x="5247007" y="2806701"/>
          <a:ext cx="144216" cy="9525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101600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32BB397-016E-4323-B66F-4CE8DD82F8F1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82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F14BD622-B88F-453B-AB62-5D8EFD2F86C3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F320554C-5457-4B69-91CC-6CD01CADCEF6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CF6221E5-3E05-44DE-BACC-D0D1180665B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397592A4-0E18-4441-84E4-292C695AF4F4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47A3F388-FDF2-445F-B46E-678C80606E84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855A82E-A318-4742-9846-1C415C4ED69E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AA9D7D30-8894-4927-A6C6-8C3CDA1BF11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4C612E0A-AA2A-4E63-92C9-24317C6C28B1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A15C7ED-5343-4975-B731-EB81F2DF3D01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104</xdr:row>
      <xdr:rowOff>152400</xdr:rowOff>
    </xdr:from>
    <xdr:to>
      <xdr:col>45</xdr:col>
      <xdr:colOff>254000</xdr:colOff>
      <xdr:row>105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440A200-F267-4B99-85F2-618357FE5AF0}"/>
            </a:ext>
          </a:extLst>
        </xdr:cNvPr>
        <xdr:cNvSpPr>
          <a:spLocks/>
        </xdr:cNvSpPr>
      </xdr:nvSpPr>
      <xdr:spPr bwMode="auto">
        <a:xfrm>
          <a:off x="10502900" y="17805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129</xdr:row>
      <xdr:rowOff>165100</xdr:rowOff>
    </xdr:from>
    <xdr:to>
      <xdr:col>45</xdr:col>
      <xdr:colOff>254000</xdr:colOff>
      <xdr:row>130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C07EE1E5-9186-477D-91AF-8250E464EA41}"/>
            </a:ext>
          </a:extLst>
        </xdr:cNvPr>
        <xdr:cNvSpPr>
          <a:spLocks/>
        </xdr:cNvSpPr>
      </xdr:nvSpPr>
      <xdr:spPr bwMode="auto">
        <a:xfrm>
          <a:off x="10502900" y="219773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88900</xdr:rowOff>
    </xdr:from>
    <xdr:to>
      <xdr:col>16</xdr:col>
      <xdr:colOff>144585</xdr:colOff>
      <xdr:row>57</xdr:row>
      <xdr:rowOff>78796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4769C41C-7016-4EE0-A385-9A9741654C26}"/>
            </a:ext>
          </a:extLst>
        </xdr:cNvPr>
        <xdr:cNvSpPr/>
      </xdr:nvSpPr>
      <xdr:spPr>
        <a:xfrm>
          <a:off x="3889375" y="8864600"/>
          <a:ext cx="116010" cy="8026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254000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27411054-08FD-4F62-BF9B-3481A3753166}"/>
            </a:ext>
          </a:extLst>
        </xdr:cNvPr>
        <xdr:cNvSpPr>
          <a:spLocks/>
        </xdr:cNvSpPr>
      </xdr:nvSpPr>
      <xdr:spPr bwMode="auto">
        <a:xfrm>
          <a:off x="14478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1C94C32-6482-4FA9-87DA-96146B8FEC00}"/>
            </a:ext>
          </a:extLst>
        </xdr:cNvPr>
        <xdr:cNvSpPr>
          <a:spLocks noChangeArrowheads="1"/>
        </xdr:cNvSpPr>
      </xdr:nvSpPr>
      <xdr:spPr bwMode="auto">
        <a:xfrm>
          <a:off x="2171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9AA7088C-C788-442A-94DD-5BB895B1CB30}"/>
            </a:ext>
          </a:extLst>
        </xdr:cNvPr>
        <xdr:cNvSpPr>
          <a:spLocks/>
        </xdr:cNvSpPr>
      </xdr:nvSpPr>
      <xdr:spPr bwMode="auto">
        <a:xfrm>
          <a:off x="24130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282B07A5-F860-4EE4-8822-1A808E49ED76}"/>
            </a:ext>
          </a:extLst>
        </xdr:cNvPr>
        <xdr:cNvSpPr>
          <a:spLocks noChangeArrowheads="1"/>
        </xdr:cNvSpPr>
      </xdr:nvSpPr>
      <xdr:spPr bwMode="auto">
        <a:xfrm>
          <a:off x="31369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F388EEE9-D851-4790-A594-BEFCC851649B}"/>
            </a:ext>
          </a:extLst>
        </xdr:cNvPr>
        <xdr:cNvSpPr>
          <a:spLocks/>
        </xdr:cNvSpPr>
      </xdr:nvSpPr>
      <xdr:spPr bwMode="auto">
        <a:xfrm>
          <a:off x="33782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2B012EA-1708-459A-80BE-963BFBF3A14B}"/>
            </a:ext>
          </a:extLst>
        </xdr:cNvPr>
        <xdr:cNvSpPr>
          <a:spLocks noChangeArrowheads="1"/>
        </xdr:cNvSpPr>
      </xdr:nvSpPr>
      <xdr:spPr bwMode="auto">
        <a:xfrm>
          <a:off x="41021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93122956-F202-4E98-B947-7822827A579E}"/>
            </a:ext>
          </a:extLst>
        </xdr:cNvPr>
        <xdr:cNvSpPr>
          <a:spLocks/>
        </xdr:cNvSpPr>
      </xdr:nvSpPr>
      <xdr:spPr bwMode="auto">
        <a:xfrm>
          <a:off x="43434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2B1AF95F-44D6-43C7-B484-F274C5EA840F}"/>
            </a:ext>
          </a:extLst>
        </xdr:cNvPr>
        <xdr:cNvSpPr>
          <a:spLocks/>
        </xdr:cNvSpPr>
      </xdr:nvSpPr>
      <xdr:spPr bwMode="auto">
        <a:xfrm>
          <a:off x="53086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B40A043-6A60-4F66-8235-7D36938E125D}"/>
            </a:ext>
          </a:extLst>
        </xdr:cNvPr>
        <xdr:cNvSpPr>
          <a:spLocks noChangeArrowheads="1"/>
        </xdr:cNvSpPr>
      </xdr:nvSpPr>
      <xdr:spPr bwMode="auto">
        <a:xfrm>
          <a:off x="60325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0A65AA1-BF06-44DB-B52A-0A784553458B}"/>
            </a:ext>
          </a:extLst>
        </xdr:cNvPr>
        <xdr:cNvSpPr>
          <a:spLocks/>
        </xdr:cNvSpPr>
      </xdr:nvSpPr>
      <xdr:spPr bwMode="auto">
        <a:xfrm>
          <a:off x="62738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E24DACA4-BAE2-4A7B-8EA1-5B4E20689310}"/>
            </a:ext>
          </a:extLst>
        </xdr:cNvPr>
        <xdr:cNvSpPr>
          <a:spLocks/>
        </xdr:cNvSpPr>
      </xdr:nvSpPr>
      <xdr:spPr bwMode="auto">
        <a:xfrm>
          <a:off x="7239000" y="90741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3D1A01D-A86F-4804-826E-0E0A4A61076D}"/>
            </a:ext>
          </a:extLst>
        </xdr:cNvPr>
        <xdr:cNvSpPr>
          <a:spLocks noChangeArrowheads="1"/>
        </xdr:cNvSpPr>
      </xdr:nvSpPr>
      <xdr:spPr bwMode="auto">
        <a:xfrm>
          <a:off x="8070850" y="90932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E322DF6C-E136-4E39-BF5A-0FCD9860DEB8}"/>
            </a:ext>
          </a:extLst>
        </xdr:cNvPr>
        <xdr:cNvSpPr>
          <a:spLocks/>
        </xdr:cNvSpPr>
      </xdr:nvSpPr>
      <xdr:spPr bwMode="auto">
        <a:xfrm>
          <a:off x="8312150" y="90741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8F2F70B6-D418-4701-80EB-FADA2F35F353}"/>
            </a:ext>
          </a:extLst>
        </xdr:cNvPr>
        <xdr:cNvSpPr>
          <a:spLocks/>
        </xdr:cNvSpPr>
      </xdr:nvSpPr>
      <xdr:spPr bwMode="auto">
        <a:xfrm>
          <a:off x="4826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A716060-B09B-46E2-9D3B-AEDF13C2812F}"/>
            </a:ext>
          </a:extLst>
        </xdr:cNvPr>
        <xdr:cNvSpPr>
          <a:spLocks noChangeArrowheads="1"/>
        </xdr:cNvSpPr>
      </xdr:nvSpPr>
      <xdr:spPr bwMode="auto">
        <a:xfrm>
          <a:off x="9220200" y="909320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11ECEBE6-62FB-449A-8293-A2A786B394D0}"/>
            </a:ext>
          </a:extLst>
        </xdr:cNvPr>
        <xdr:cNvSpPr>
          <a:spLocks/>
        </xdr:cNvSpPr>
      </xdr:nvSpPr>
      <xdr:spPr bwMode="auto">
        <a:xfrm>
          <a:off x="9474200" y="90741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EE8795FC-1653-4E5F-B0A2-4007621D5BCC}"/>
            </a:ext>
          </a:extLst>
        </xdr:cNvPr>
        <xdr:cNvSpPr>
          <a:spLocks noChangeArrowheads="1"/>
        </xdr:cNvSpPr>
      </xdr:nvSpPr>
      <xdr:spPr bwMode="auto">
        <a:xfrm>
          <a:off x="10261600" y="90932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629B42A-7EA7-43B9-9BA9-9599FE3D63AF}"/>
            </a:ext>
          </a:extLst>
        </xdr:cNvPr>
        <xdr:cNvSpPr>
          <a:spLocks/>
        </xdr:cNvSpPr>
      </xdr:nvSpPr>
      <xdr:spPr bwMode="auto">
        <a:xfrm>
          <a:off x="10502900" y="90741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78685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A85C975-B5A9-4328-A4C0-3BD6EFAD46AC}"/>
            </a:ext>
          </a:extLst>
        </xdr:cNvPr>
        <xdr:cNvSpPr/>
      </xdr:nvSpPr>
      <xdr:spPr>
        <a:xfrm>
          <a:off x="965200" y="1045210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4B9EADB5-8967-48A1-98E2-50397072DFF2}"/>
            </a:ext>
          </a:extLst>
        </xdr:cNvPr>
        <xdr:cNvSpPr>
          <a:spLocks noChangeArrowheads="1"/>
        </xdr:cNvSpPr>
      </xdr:nvSpPr>
      <xdr:spPr bwMode="auto">
        <a:xfrm>
          <a:off x="9220200" y="758825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4EF6420D-104E-4D5F-A419-AF90D9FDFC69}"/>
            </a:ext>
          </a:extLst>
        </xdr:cNvPr>
        <xdr:cNvSpPr>
          <a:spLocks noChangeArrowheads="1"/>
        </xdr:cNvSpPr>
      </xdr:nvSpPr>
      <xdr:spPr bwMode="auto">
        <a:xfrm>
          <a:off x="50546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58B68ECA-7705-43D3-87C8-D04098848785}"/>
            </a:ext>
          </a:extLst>
        </xdr:cNvPr>
        <xdr:cNvSpPr>
          <a:spLocks noChangeArrowheads="1"/>
        </xdr:cNvSpPr>
      </xdr:nvSpPr>
      <xdr:spPr bwMode="auto">
        <a:xfrm>
          <a:off x="12192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F0D2B917-EA08-4079-8AE0-D107A3C9275F}"/>
            </a:ext>
          </a:extLst>
        </xdr:cNvPr>
        <xdr:cNvSpPr>
          <a:spLocks noChangeArrowheads="1"/>
        </xdr:cNvSpPr>
      </xdr:nvSpPr>
      <xdr:spPr bwMode="auto">
        <a:xfrm>
          <a:off x="2413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DFC4D932-6F33-44AC-A92F-C37B465457FC}"/>
            </a:ext>
          </a:extLst>
        </xdr:cNvPr>
        <xdr:cNvSpPr>
          <a:spLocks noChangeArrowheads="1"/>
        </xdr:cNvSpPr>
      </xdr:nvSpPr>
      <xdr:spPr bwMode="auto">
        <a:xfrm>
          <a:off x="6997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554876CA-51FD-4713-AA0B-EC6F492A0B9E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369CC041-1394-48CB-B70F-1867FD832D9D}"/>
            </a:ext>
          </a:extLst>
        </xdr:cNvPr>
        <xdr:cNvSpPr>
          <a:spLocks noChangeArrowheads="1"/>
        </xdr:cNvSpPr>
      </xdr:nvSpPr>
      <xdr:spPr bwMode="auto">
        <a:xfrm>
          <a:off x="60325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1B0469A9-63B8-4358-875B-E2C09CDE618C}"/>
            </a:ext>
          </a:extLst>
        </xdr:cNvPr>
        <xdr:cNvSpPr>
          <a:spLocks noChangeArrowheads="1"/>
        </xdr:cNvSpPr>
      </xdr:nvSpPr>
      <xdr:spPr bwMode="auto">
        <a:xfrm>
          <a:off x="102616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9C0476FC-6840-4BD4-8648-284C371F0F8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1DFA0FD3-440C-4305-AF35-A39EDDA6EDBA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0122B440-8A20-4B2A-AA2C-DF2B6BADA58C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171450</xdr:rowOff>
    </xdr:from>
    <xdr:to>
      <xdr:col>7</xdr:col>
      <xdr:colOff>0</xdr:colOff>
      <xdr:row>83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071E414-2A9A-4A9E-97EB-778497691FCC}"/>
            </a:ext>
          </a:extLst>
        </xdr:cNvPr>
        <xdr:cNvSpPr>
          <a:spLocks noChangeArrowheads="1"/>
        </xdr:cNvSpPr>
      </xdr:nvSpPr>
      <xdr:spPr bwMode="auto">
        <a:xfrm>
          <a:off x="1206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E045BB0C-A4EF-459B-9F3C-36388B3F1440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E848DF90-52BC-44EA-B32C-4AD3E8183DE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DD36BCBC-C1EF-4533-86F2-CCCBEB7A671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978D2186-DFF2-4A44-ABD7-D8B22B581CB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F26B3950-38E1-4038-A826-48596E432B04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7B8D79E2-FFEB-4586-828C-2EBB542F4CD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4DCEA42B-A0A0-48B2-BC67-B4586B94B4F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4670ABA8-4390-4C50-A406-343933C9F554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81</xdr:row>
      <xdr:rowOff>6350</xdr:rowOff>
    </xdr:from>
    <xdr:to>
      <xdr:col>23</xdr:col>
      <xdr:colOff>25400</xdr:colOff>
      <xdr:row>83</xdr:row>
      <xdr:rowOff>12700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5C7DD881-3A2D-41B7-A13E-86AD432B7DBC}"/>
            </a:ext>
          </a:extLst>
        </xdr:cNvPr>
        <xdr:cNvSpPr>
          <a:spLocks noChangeArrowheads="1"/>
        </xdr:cNvSpPr>
      </xdr:nvSpPr>
      <xdr:spPr bwMode="auto">
        <a:xfrm>
          <a:off x="5092700" y="13823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013836F3-3AD7-4925-A575-CC9F15A11AC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7A2FA59-1200-4B86-B484-F0B4685591A7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0D82710B-A32E-498B-9FA5-B7A53E46BAB6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37CB9564-3350-4787-BCF1-F163DBE4B103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FAFE303C-2EF1-42A1-9EE8-7AA65E8084C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E583D9F-C0EA-4EB1-8704-8BE51427732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BAC62A3-7A10-4DE1-899E-9132AA3E8D75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9163E93B-34EE-4785-A1B3-B87A057D6EA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FA6E5CDE-0786-4F6F-90F6-ADCBA737CA30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7799698A-2608-4BF3-BE46-0B230D42CEAF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B5F2A22E-11E9-4946-B22B-F90B6F70A3E7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1175917A-7B53-4B47-9F6A-2C4AA3535CD1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88</xdr:row>
      <xdr:rowOff>171450</xdr:rowOff>
    </xdr:from>
    <xdr:to>
      <xdr:col>7</xdr:col>
      <xdr:colOff>0</xdr:colOff>
      <xdr:row>91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3505827C-5698-4F2B-B6C6-D7869E0F0FBF}"/>
            </a:ext>
          </a:extLst>
        </xdr:cNvPr>
        <xdr:cNvSpPr>
          <a:spLocks noChangeArrowheads="1"/>
        </xdr:cNvSpPr>
      </xdr:nvSpPr>
      <xdr:spPr bwMode="auto">
        <a:xfrm>
          <a:off x="1206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88</xdr:row>
      <xdr:rowOff>171450</xdr:rowOff>
    </xdr:from>
    <xdr:to>
      <xdr:col>11</xdr:col>
      <xdr:colOff>0</xdr:colOff>
      <xdr:row>91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E942F78C-79F3-4BF8-A195-F3B16C2B0D15}"/>
            </a:ext>
          </a:extLst>
        </xdr:cNvPr>
        <xdr:cNvSpPr>
          <a:spLocks noChangeArrowheads="1"/>
        </xdr:cNvSpPr>
      </xdr:nvSpPr>
      <xdr:spPr bwMode="auto">
        <a:xfrm>
          <a:off x="2171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AEA9340-8C0E-4E92-AD48-C42EEB7ECDA6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88</xdr:row>
      <xdr:rowOff>171450</xdr:rowOff>
    </xdr:from>
    <xdr:to>
      <xdr:col>27</xdr:col>
      <xdr:colOff>0</xdr:colOff>
      <xdr:row>91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3540DE5-EFCA-471B-861C-14A8BD9CBB04}"/>
            </a:ext>
          </a:extLst>
        </xdr:cNvPr>
        <xdr:cNvSpPr>
          <a:spLocks noChangeArrowheads="1"/>
        </xdr:cNvSpPr>
      </xdr:nvSpPr>
      <xdr:spPr bwMode="auto">
        <a:xfrm>
          <a:off x="6032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171450</xdr:rowOff>
    </xdr:from>
    <xdr:to>
      <xdr:col>3</xdr:col>
      <xdr:colOff>0</xdr:colOff>
      <xdr:row>91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06D327C9-DFB7-47BE-A642-593B3F18678A}"/>
            </a:ext>
          </a:extLst>
        </xdr:cNvPr>
        <xdr:cNvSpPr>
          <a:spLocks noChangeArrowheads="1"/>
        </xdr:cNvSpPr>
      </xdr:nvSpPr>
      <xdr:spPr bwMode="auto">
        <a:xfrm>
          <a:off x="241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88</xdr:row>
      <xdr:rowOff>171450</xdr:rowOff>
    </xdr:from>
    <xdr:to>
      <xdr:col>43</xdr:col>
      <xdr:colOff>0</xdr:colOff>
      <xdr:row>91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EE3F851B-4449-481E-B97F-FD7A7B6F838E}"/>
            </a:ext>
          </a:extLst>
        </xdr:cNvPr>
        <xdr:cNvSpPr>
          <a:spLocks noChangeArrowheads="1"/>
        </xdr:cNvSpPr>
      </xdr:nvSpPr>
      <xdr:spPr bwMode="auto">
        <a:xfrm>
          <a:off x="102616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74F2E86-BCA4-4409-9C6D-CE20F59B41C7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70F83E2-AE55-4D3B-835A-DBBAD197AD98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67C0C1C8-A6D3-458D-BE83-0B8DDB19D064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28B8E2F1-FA24-4073-8529-F45FE7CBE525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96</xdr:row>
      <xdr:rowOff>165100</xdr:rowOff>
    </xdr:from>
    <xdr:to>
      <xdr:col>11</xdr:col>
      <xdr:colOff>0</xdr:colOff>
      <xdr:row>99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FD88347-A850-40F2-B135-C4B22489A6D8}"/>
            </a:ext>
          </a:extLst>
        </xdr:cNvPr>
        <xdr:cNvSpPr>
          <a:spLocks noChangeArrowheads="1"/>
        </xdr:cNvSpPr>
      </xdr:nvSpPr>
      <xdr:spPr bwMode="auto">
        <a:xfrm>
          <a:off x="2171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E35C5CFE-9910-4A6E-931A-100B689D4059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D341F184-6CD7-4D6F-A7E1-3CCB595EAB69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DE078718-9ABD-45CD-96E0-0EC9248078C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0F949CCA-A80E-426E-86C6-43660324A62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96</xdr:row>
      <xdr:rowOff>165100</xdr:rowOff>
    </xdr:from>
    <xdr:to>
      <xdr:col>3</xdr:col>
      <xdr:colOff>0</xdr:colOff>
      <xdr:row>99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5654D0E8-F898-449B-A657-22CDADE30D1B}"/>
            </a:ext>
          </a:extLst>
        </xdr:cNvPr>
        <xdr:cNvSpPr>
          <a:spLocks noChangeArrowheads="1"/>
        </xdr:cNvSpPr>
      </xdr:nvSpPr>
      <xdr:spPr bwMode="auto">
        <a:xfrm>
          <a:off x="241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97</xdr:row>
      <xdr:rowOff>0</xdr:rowOff>
    </xdr:from>
    <xdr:to>
      <xdr:col>43</xdr:col>
      <xdr:colOff>0</xdr:colOff>
      <xdr:row>99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B791D9B3-F6DD-4665-83D0-C4409ACCCEA2}"/>
            </a:ext>
          </a:extLst>
        </xdr:cNvPr>
        <xdr:cNvSpPr>
          <a:spLocks noChangeArrowheads="1"/>
        </xdr:cNvSpPr>
      </xdr:nvSpPr>
      <xdr:spPr bwMode="auto">
        <a:xfrm>
          <a:off x="102616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AFC6C90-AF46-4012-AC9B-71455ACE05AE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B782BF58-D17D-4C43-B0A6-68005C89C831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DA64264A-6055-47DD-9F44-CFF48216EB18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B6A5ED9-F18A-4917-99DB-B9E22826C26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412DBC16-6241-4E8F-8339-1612B3D62F21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DF4C99D1-44D8-45D0-BA23-58C0D0110A26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C41F10F-149E-4A9C-B1C4-B27F0DA54CDA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880F295-C6EA-4A95-88A5-EA2C9094FFF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0A8450C-2B0F-407C-BA61-538C5A046EA4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267635AE-20C5-4DF0-8954-E089CE1DE81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97172AA-6FC8-4F06-BA64-9443A48AD1DC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D5FF8AC2-B081-48EB-AF9E-0A4DA399A49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28B72762-21AC-4E2B-9956-C33F4EC17E44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70E949CB-CED6-40BA-B942-237769DF4A22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71C99BED-3B0E-42C0-A0C3-5A34F56EC16B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DAEFCB03-4E71-4BCC-BCD5-C191CDC73DAB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AC15779F-833B-467D-AEFE-F744E0C15095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12DC3F8F-38DE-495D-9A3A-FD558C86A8EC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97</xdr:row>
      <xdr:rowOff>0</xdr:rowOff>
    </xdr:from>
    <xdr:to>
      <xdr:col>35</xdr:col>
      <xdr:colOff>12700</xdr:colOff>
      <xdr:row>99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A126AAC3-6657-4568-8AFD-B35C2BBE7858}"/>
            </a:ext>
          </a:extLst>
        </xdr:cNvPr>
        <xdr:cNvSpPr>
          <a:spLocks noChangeArrowheads="1"/>
        </xdr:cNvSpPr>
      </xdr:nvSpPr>
      <xdr:spPr bwMode="auto">
        <a:xfrm>
          <a:off x="8083550" y="165163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0367AF9-553B-47CD-9CE3-CA22FC58833E}"/>
            </a:ext>
          </a:extLst>
        </xdr:cNvPr>
        <xdr:cNvSpPr>
          <a:spLocks noChangeArrowheads="1"/>
        </xdr:cNvSpPr>
      </xdr:nvSpPr>
      <xdr:spPr bwMode="auto">
        <a:xfrm>
          <a:off x="31369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54082ECB-E300-4E94-8B77-FB5C6C5ECAA6}"/>
            </a:ext>
          </a:extLst>
        </xdr:cNvPr>
        <xdr:cNvSpPr>
          <a:spLocks noChangeArrowheads="1"/>
        </xdr:cNvSpPr>
      </xdr:nvSpPr>
      <xdr:spPr bwMode="auto">
        <a:xfrm>
          <a:off x="41021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4B253D9-D19E-407A-A92A-8B59AA55DA3E}"/>
            </a:ext>
          </a:extLst>
        </xdr:cNvPr>
        <xdr:cNvSpPr>
          <a:spLocks noChangeArrowheads="1"/>
        </xdr:cNvSpPr>
      </xdr:nvSpPr>
      <xdr:spPr bwMode="auto">
        <a:xfrm>
          <a:off x="5067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479FBF88-717F-45D1-98B8-D12CDE6DD98F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D8971A9-5E1E-4D9A-897F-736101550C4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F6B79DE8-DE94-4D3B-A878-576AE1E3CFD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7A8A4CDE-98C3-463C-8237-278A6461BF82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F80730AF-7DAA-4140-85E8-E059D848EFC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2C80E42-34C8-49F2-B7EC-A68905D6A6C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DB8ED328-AC27-4E09-9E63-3F245F279C20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CDE2497-DE8A-4D3C-8E8E-6D37A26C7141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1E6F9F7B-1499-492E-80A1-F1BD518A3321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E25448B1-686C-44DC-8A82-FE8F936996D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234A4FC2-79B7-42FA-936E-8A1D28D65A3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757B6441-80A0-43DC-B8A4-013D2D93D8F3}"/>
            </a:ext>
          </a:extLst>
        </xdr:cNvPr>
        <xdr:cNvSpPr>
          <a:spLocks noChangeArrowheads="1"/>
        </xdr:cNvSpPr>
      </xdr:nvSpPr>
      <xdr:spPr bwMode="auto">
        <a:xfrm>
          <a:off x="2171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AD79D1E1-F183-4D26-88E6-AA9B266ECD0B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A61AE756-1F14-4314-8F8F-9F777792DF76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A9039C3-B631-4D06-A820-F6867D456047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628E0581-DC4D-4DD3-BB59-01CE7367A0D2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52900857-322C-4658-9A1C-A57D93C81495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381965FE-D1CA-4AB5-8B10-3E80507937AE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B518E3F-17CF-4AEF-A931-94B412135D84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4543AF32-8928-4701-BAEA-35207DA0CA51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C6D595BA-8BED-47AE-903A-6A3883E942D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7E880488-BC23-431F-AF46-F7F020EB8C85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BA42B12B-772B-4344-8FD8-19213A3AE9A9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A694075B-0A21-46FB-9C09-6215DEA0ACE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55336E06-4197-43C2-8205-3238037D0C7B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17A8F064-2C05-4650-94F9-701B08C9559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D79C1BBA-CB8F-4F6E-831A-8F31BFCC1475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AE9E43F9-F74A-45F4-AF36-69AEFCD16297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8A7518D-0FA2-4693-BDEC-3170E3C28201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D91EFC67-8CB2-44A0-955D-6EB0EEFC02E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47C1BC61-AA0E-4B96-8B1B-D6F89F02FEC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8E2FB373-13B5-4A57-94FF-C76767202FDD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8CB4D1C2-BB86-4C62-B8E7-5D33D4A0079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1406B50E-ECCA-4408-8378-E8A46BF7A43C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14C91C0D-BB29-46AD-8EA0-F9099BFA3A14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CFDBE0D-6CC4-4F71-A423-28E6982898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337E364-A7E9-46F0-897F-3301D8B139E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148</xdr:row>
      <xdr:rowOff>171450</xdr:rowOff>
    </xdr:from>
    <xdr:to>
      <xdr:col>3</xdr:col>
      <xdr:colOff>0</xdr:colOff>
      <xdr:row>151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27E15116-4F15-4304-A886-CDC47058840E}"/>
            </a:ext>
          </a:extLst>
        </xdr:cNvPr>
        <xdr:cNvSpPr>
          <a:spLocks noChangeArrowheads="1"/>
        </xdr:cNvSpPr>
      </xdr:nvSpPr>
      <xdr:spPr bwMode="auto">
        <a:xfrm>
          <a:off x="241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90075B5-6C56-4F71-B04E-7828BF8920EE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D52D023D-0F03-45C1-9901-66DA435C4CEA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93B513BB-BA98-48F6-B570-4E51648290A4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79730C71-367C-4230-92B8-1B80755F4A7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837440A1-2DDD-4506-BE7B-D654EEC8035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5C645751-58FC-48D9-963D-90E9C843FF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D303C091-E78F-4172-91DC-3DD2521442C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0DB06734-BF3B-4510-A81B-DA61A9535BF3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53255D6-4216-4FAD-9CC4-679B4E21B0D0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B68231A9-6301-4C83-9AFA-27C5FAF327A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4113D925-9592-4E34-A8DB-2B77515F80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DACC7370-0EF0-4A27-A148-AD2BE8FBD78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0FCC9D9C-8C8D-4660-9519-A30B02E0C969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9DC249AC-E927-4683-9466-0AF006359D72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0386D7F6-A6CC-40B7-8015-86A7021DFFA8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092E92A0-9186-4230-9051-614FCEB7871D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01C52666-0BC7-495E-90C8-F805E4BEFF53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A8E6CD43-5A4E-4FE4-8CD9-382A7FDFA20C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AAF64F38-EB84-49DA-9BF7-5F42BEBB196F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45F00F0-C704-4B92-9D5A-62F13689672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F0BDF03A-CC07-4F62-9DE3-2E6C98E24EE1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46CF6217-1C16-413A-9602-7031189A3C12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08668907-88FB-4320-B370-A25AEE1D774C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845EFCB-C1FC-424B-AD16-5BA36B215D05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660477F4-7804-4479-9FC4-4DAE47C45ED7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FDF34B-C497-4752-BBC2-B0066FE9298B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FC2FE8CE-88BD-4C6E-B298-8C8FCEC650F2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73B2AA00-0FF4-4AEA-935F-520F63E4FBD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1152B3F9-CDD5-4B30-834E-8093CD451AB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312EA049-1B72-4E7B-85E1-A5499B2C8E4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F1A26177-6E13-40D9-B53F-9C16FA3C3900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AE4EA747-86CF-4D83-B0FC-B26CF61BEB7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815A90C-BDED-460A-9212-D7AA8D97CE3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B8FA0B00-B6D6-4FDA-9B58-C72A24FF1C87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5F52DD56-0CC3-431E-94C0-72C39FD4A8EA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EF7D636F-1401-4210-851D-565975A3A155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AD0F04D9-B95F-4D80-94E6-C5F1AC0A4B88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2A60F308-07A1-4A64-BA85-F91935B6E96F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22B0F129-482E-4DC8-B6B0-B24933C6460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95D279D9-4241-4EE8-AC14-0431E4B3997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E92831F6-9FE6-4158-AE72-6DABCFD0BFCF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0EF3DE3-98BA-44BB-9E79-6B9CBBD93C67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82C400E2-FB52-4290-90A4-FF3526807C0D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1392688-964E-4432-8EFE-20C1A3CA4CE3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B2099A48-FF2B-4364-8938-B3ECA7095350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DB137BE1-E648-4056-96A9-D3806394CA01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0461B528-9F65-41C9-A6A1-4FD2C001A73F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8CE92FBA-9978-4B56-B6E9-6FCFC1EEE3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129</xdr:row>
      <xdr:rowOff>171450</xdr:rowOff>
    </xdr:from>
    <xdr:to>
      <xdr:col>27</xdr:col>
      <xdr:colOff>0</xdr:colOff>
      <xdr:row>132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78D9672B-5DFC-4156-9E67-50CBA5519698}"/>
            </a:ext>
          </a:extLst>
        </xdr:cNvPr>
        <xdr:cNvSpPr>
          <a:spLocks noChangeArrowheads="1"/>
        </xdr:cNvSpPr>
      </xdr:nvSpPr>
      <xdr:spPr bwMode="auto">
        <a:xfrm>
          <a:off x="6032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129</xdr:row>
      <xdr:rowOff>171450</xdr:rowOff>
    </xdr:from>
    <xdr:to>
      <xdr:col>31</xdr:col>
      <xdr:colOff>0</xdr:colOff>
      <xdr:row>132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269F5415-B1E7-467F-9B39-4C7FE07B2F36}"/>
            </a:ext>
          </a:extLst>
        </xdr:cNvPr>
        <xdr:cNvSpPr>
          <a:spLocks noChangeArrowheads="1"/>
        </xdr:cNvSpPr>
      </xdr:nvSpPr>
      <xdr:spPr bwMode="auto">
        <a:xfrm>
          <a:off x="6997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4522660E-A1D3-4E0D-A78F-43232E48F815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0A5C8273-D469-49EB-BBB1-9534C1514A34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5D706360-5F1D-47A7-B2D1-06EADA4842DF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95375426-04D2-465E-B634-F9E49FF79046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DB2E521E-1BC7-4EAC-9D06-09013DC5E87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FD43D5D4-6341-494F-BBDE-067C88E0CEDC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202C64C8-1D5D-4969-8F50-7A860A2DBF0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FE8855C-467A-4846-816E-4D0257D51FE0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6886E700-9BE6-4936-9979-AB3BC9A3C9A3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AE8BFFFD-1F14-4BEE-A168-AEAFC5A1E6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CC66F5C-57B5-47B4-B3D8-E93328B084CD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72A64C0A-583E-4B5C-A6E7-CB0E89915B34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129</xdr:row>
      <xdr:rowOff>165100</xdr:rowOff>
    </xdr:from>
    <xdr:to>
      <xdr:col>43</xdr:col>
      <xdr:colOff>0</xdr:colOff>
      <xdr:row>131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1B93D86E-504F-40F9-9943-CDFA8DC5A5A0}"/>
            </a:ext>
          </a:extLst>
        </xdr:cNvPr>
        <xdr:cNvSpPr>
          <a:spLocks noChangeArrowheads="1"/>
        </xdr:cNvSpPr>
      </xdr:nvSpPr>
      <xdr:spPr bwMode="auto">
        <a:xfrm>
          <a:off x="10261600" y="219773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1DC83609-3356-4153-9E6D-3320E28A88F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6C56D63D-CD5D-4716-AC35-738E59DC3137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168E9CD-95DB-46BF-9FE8-771110A28B8E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07906863-F191-423A-BC2C-3931876786CB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F5D782D1-32C5-4B11-9C4D-33B878C3F2F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692D1E5F-EC91-4F7B-B855-AEEC60AF82CC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12E3587A-2140-4B0E-BEF5-E7EEC82E532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138</xdr:row>
      <xdr:rowOff>171450</xdr:rowOff>
    </xdr:from>
    <xdr:to>
      <xdr:col>15</xdr:col>
      <xdr:colOff>0</xdr:colOff>
      <xdr:row>141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D6790AE0-F9E9-4223-A19C-FFDE07627ABE}"/>
            </a:ext>
          </a:extLst>
        </xdr:cNvPr>
        <xdr:cNvSpPr>
          <a:spLocks noChangeArrowheads="1"/>
        </xdr:cNvSpPr>
      </xdr:nvSpPr>
      <xdr:spPr bwMode="auto">
        <a:xfrm>
          <a:off x="31369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A7B810D4-1FCB-4A62-B23F-D1A57A29BD59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44AD8586-E03C-4625-9FA8-B0C30454711A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2899EB65-8449-4B57-82BE-6EFD0A02F031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138</xdr:row>
      <xdr:rowOff>171450</xdr:rowOff>
    </xdr:from>
    <xdr:to>
      <xdr:col>19</xdr:col>
      <xdr:colOff>12700</xdr:colOff>
      <xdr:row>141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07C43626-FA46-4213-B26D-BF0CF845B205}"/>
            </a:ext>
          </a:extLst>
        </xdr:cNvPr>
        <xdr:cNvSpPr>
          <a:spLocks noChangeArrowheads="1"/>
        </xdr:cNvSpPr>
      </xdr:nvSpPr>
      <xdr:spPr bwMode="auto">
        <a:xfrm>
          <a:off x="41148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19FE7F9D-9551-4132-B6C0-93BB1B5AB13E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CE17BCBC-C4D9-4258-836E-5BD89F60798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67F28D55-27D5-424C-B094-1177EF0B84B6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57C1F99A-904E-4998-9CEE-5035C6A548B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6AD735EE-B682-45BA-8A8B-D19B0DDB0AB5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AD7B01CE-28A7-45BB-9A10-AD6095F56E33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2E0ED9C5-6FDA-4DB7-9601-E54EACB4197C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8CDFC272-C98A-498B-AE0B-7122CC33DFA1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148</xdr:row>
      <xdr:rowOff>171450</xdr:rowOff>
    </xdr:from>
    <xdr:to>
      <xdr:col>7</xdr:col>
      <xdr:colOff>0</xdr:colOff>
      <xdr:row>151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7CE2DCA-5FBD-4FB4-9474-04291AD36B60}"/>
            </a:ext>
          </a:extLst>
        </xdr:cNvPr>
        <xdr:cNvSpPr>
          <a:spLocks noChangeArrowheads="1"/>
        </xdr:cNvSpPr>
      </xdr:nvSpPr>
      <xdr:spPr bwMode="auto">
        <a:xfrm>
          <a:off x="12065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157</xdr:row>
      <xdr:rowOff>171450</xdr:rowOff>
    </xdr:from>
    <xdr:to>
      <xdr:col>27</xdr:col>
      <xdr:colOff>0</xdr:colOff>
      <xdr:row>160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EE99D19B-54B8-4C41-A679-BBD188A0EE71}"/>
            </a:ext>
          </a:extLst>
        </xdr:cNvPr>
        <xdr:cNvSpPr>
          <a:spLocks noChangeArrowheads="1"/>
        </xdr:cNvSpPr>
      </xdr:nvSpPr>
      <xdr:spPr bwMode="auto">
        <a:xfrm>
          <a:off x="60325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157</xdr:row>
      <xdr:rowOff>171450</xdr:rowOff>
    </xdr:from>
    <xdr:to>
      <xdr:col>31</xdr:col>
      <xdr:colOff>0</xdr:colOff>
      <xdr:row>160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0CEE9D8-1544-460C-89A2-8C3AB819B498}"/>
            </a:ext>
          </a:extLst>
        </xdr:cNvPr>
        <xdr:cNvSpPr>
          <a:spLocks noChangeArrowheads="1"/>
        </xdr:cNvSpPr>
      </xdr:nvSpPr>
      <xdr:spPr bwMode="auto">
        <a:xfrm>
          <a:off x="69977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157</xdr:row>
      <xdr:rowOff>171450</xdr:rowOff>
    </xdr:from>
    <xdr:to>
      <xdr:col>35</xdr:col>
      <xdr:colOff>0</xdr:colOff>
      <xdr:row>160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40E0FD5F-058E-4E88-B3A7-0C221F4AE9A5}"/>
            </a:ext>
          </a:extLst>
        </xdr:cNvPr>
        <xdr:cNvSpPr>
          <a:spLocks noChangeArrowheads="1"/>
        </xdr:cNvSpPr>
      </xdr:nvSpPr>
      <xdr:spPr bwMode="auto">
        <a:xfrm>
          <a:off x="8070850" y="266192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157</xdr:row>
      <xdr:rowOff>171450</xdr:rowOff>
    </xdr:from>
    <xdr:to>
      <xdr:col>39</xdr:col>
      <xdr:colOff>0</xdr:colOff>
      <xdr:row>160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E7327EBB-4BB8-499A-B492-D35ED8BF41FA}"/>
            </a:ext>
          </a:extLst>
        </xdr:cNvPr>
        <xdr:cNvSpPr>
          <a:spLocks noChangeArrowheads="1"/>
        </xdr:cNvSpPr>
      </xdr:nvSpPr>
      <xdr:spPr bwMode="auto">
        <a:xfrm>
          <a:off x="9220200" y="266192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11AC72EC-2725-4F3D-B086-0A07FE58D4C0}"/>
            </a:ext>
          </a:extLst>
        </xdr:cNvPr>
        <xdr:cNvSpPr>
          <a:spLocks noChangeArrowheads="1"/>
        </xdr:cNvSpPr>
      </xdr:nvSpPr>
      <xdr:spPr bwMode="auto">
        <a:xfrm>
          <a:off x="31369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6FC3118-FAF9-496B-B18C-2E09671BB103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27ADEFE-F916-49FD-9969-E0EDD0236554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251DC7C6-A7DC-4D55-A9EA-173DC8701718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157</xdr:row>
      <xdr:rowOff>139700</xdr:rowOff>
    </xdr:from>
    <xdr:to>
      <xdr:col>22</xdr:col>
      <xdr:colOff>0</xdr:colOff>
      <xdr:row>158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6EE511FC-C438-4076-8F42-1085EE3B8A1C}"/>
            </a:ext>
          </a:extLst>
        </xdr:cNvPr>
        <xdr:cNvSpPr>
          <a:spLocks/>
        </xdr:cNvSpPr>
      </xdr:nvSpPr>
      <xdr:spPr bwMode="auto">
        <a:xfrm>
          <a:off x="43434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157</xdr:row>
      <xdr:rowOff>171450</xdr:rowOff>
    </xdr:from>
    <xdr:to>
      <xdr:col>30</xdr:col>
      <xdr:colOff>0</xdr:colOff>
      <xdr:row>158</xdr:row>
      <xdr:rowOff>127000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E8BC290F-26B7-44A5-ADE2-7E22B9715350}"/>
            </a:ext>
          </a:extLst>
        </xdr:cNvPr>
        <xdr:cNvSpPr>
          <a:spLocks/>
        </xdr:cNvSpPr>
      </xdr:nvSpPr>
      <xdr:spPr bwMode="auto">
        <a:xfrm>
          <a:off x="6273800" y="266192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157</xdr:row>
      <xdr:rowOff>165100</xdr:rowOff>
    </xdr:from>
    <xdr:to>
      <xdr:col>34</xdr:col>
      <xdr:colOff>12700</xdr:colOff>
      <xdr:row>158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721CA8F3-C56C-4705-9025-47EC64440581}"/>
            </a:ext>
          </a:extLst>
        </xdr:cNvPr>
        <xdr:cNvSpPr>
          <a:spLocks/>
        </xdr:cNvSpPr>
      </xdr:nvSpPr>
      <xdr:spPr bwMode="auto">
        <a:xfrm>
          <a:off x="7251700" y="2661285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157</xdr:row>
      <xdr:rowOff>165100</xdr:rowOff>
    </xdr:from>
    <xdr:to>
      <xdr:col>38</xdr:col>
      <xdr:colOff>12700</xdr:colOff>
      <xdr:row>158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C134D631-BD37-42F1-A315-525419BD917B}"/>
            </a:ext>
          </a:extLst>
        </xdr:cNvPr>
        <xdr:cNvSpPr>
          <a:spLocks/>
        </xdr:cNvSpPr>
      </xdr:nvSpPr>
      <xdr:spPr bwMode="auto">
        <a:xfrm>
          <a:off x="8324850" y="26612850"/>
          <a:ext cx="11938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133</v>
          </cell>
          <cell r="N2">
            <v>85</v>
          </cell>
          <cell r="U2">
            <v>108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8" activePane="bottomRight" state="frozen"/>
      <selection activeCell="B1" sqref="B1"/>
      <selection pane="topRight" activeCell="D1" sqref="D1"/>
      <selection pane="bottomLeft" activeCell="B10" sqref="B10"/>
      <selection pane="bottomRight" activeCell="N19" sqref="N19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296" t="s">
        <v>490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</row>
    <row r="3" spans="2:13" x14ac:dyDescent="0.3">
      <c r="B3" s="296" t="s">
        <v>613</v>
      </c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</row>
    <row r="4" spans="2:13" x14ac:dyDescent="0.3">
      <c r="B4" s="296" t="s">
        <v>491</v>
      </c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</row>
    <row r="5" spans="2:13" x14ac:dyDescent="0.3">
      <c r="B5" s="295" t="s">
        <v>492</v>
      </c>
      <c r="C5" s="295"/>
      <c r="D5" s="295"/>
      <c r="E5" s="295"/>
      <c r="F5" s="296" t="s">
        <v>493</v>
      </c>
      <c r="G5" s="296"/>
      <c r="H5" s="296"/>
      <c r="I5" s="296"/>
      <c r="J5" s="296"/>
      <c r="K5" s="300" t="s">
        <v>687</v>
      </c>
      <c r="L5" s="301"/>
      <c r="M5" s="302"/>
    </row>
    <row r="6" spans="2:13" x14ac:dyDescent="0.3">
      <c r="B6" s="295" t="s">
        <v>494</v>
      </c>
      <c r="C6" s="295"/>
      <c r="D6" s="295"/>
      <c r="E6" s="295"/>
      <c r="F6" s="296" t="s">
        <v>495</v>
      </c>
      <c r="G6" s="296"/>
      <c r="H6" s="296"/>
      <c r="I6" s="296"/>
      <c r="J6" s="296"/>
      <c r="K6" s="297" t="s">
        <v>496</v>
      </c>
      <c r="L6" s="297"/>
      <c r="M6" s="297"/>
    </row>
    <row r="7" spans="2:13" x14ac:dyDescent="0.3">
      <c r="B7" s="298" t="s">
        <v>444</v>
      </c>
      <c r="C7" s="298" t="s">
        <v>122</v>
      </c>
      <c r="D7" s="99" t="s">
        <v>48</v>
      </c>
      <c r="E7" s="99" t="s">
        <v>445</v>
      </c>
      <c r="F7" s="99" t="s">
        <v>0</v>
      </c>
      <c r="G7" s="299">
        <v>46054</v>
      </c>
      <c r="H7" s="298"/>
      <c r="I7" s="298" t="s">
        <v>125</v>
      </c>
      <c r="J7" s="298" t="s">
        <v>446</v>
      </c>
      <c r="K7" s="100">
        <v>46082</v>
      </c>
      <c r="L7" s="100">
        <f>K7+31</f>
        <v>46113</v>
      </c>
      <c r="M7" s="298" t="s">
        <v>1</v>
      </c>
    </row>
    <row r="8" spans="2:13" x14ac:dyDescent="0.3">
      <c r="B8" s="298"/>
      <c r="C8" s="298"/>
      <c r="D8" s="99" t="s">
        <v>124</v>
      </c>
      <c r="E8" s="99" t="s">
        <v>447</v>
      </c>
      <c r="F8" s="99" t="s">
        <v>448</v>
      </c>
      <c r="G8" s="298" t="s">
        <v>443</v>
      </c>
      <c r="H8" s="298" t="s">
        <v>449</v>
      </c>
      <c r="I8" s="298"/>
      <c r="J8" s="298"/>
      <c r="K8" s="298" t="s">
        <v>443</v>
      </c>
      <c r="L8" s="298" t="s">
        <v>443</v>
      </c>
      <c r="M8" s="298"/>
    </row>
    <row r="9" spans="2:13" x14ac:dyDescent="0.3">
      <c r="B9" s="298"/>
      <c r="C9" s="298"/>
      <c r="D9" s="101"/>
      <c r="E9" s="100">
        <v>46023</v>
      </c>
      <c r="F9" s="100" t="s">
        <v>686</v>
      </c>
      <c r="G9" s="298"/>
      <c r="H9" s="298"/>
      <c r="I9" s="298"/>
      <c r="J9" s="298"/>
      <c r="K9" s="298"/>
      <c r="L9" s="298"/>
      <c r="M9" s="298"/>
    </row>
    <row r="10" spans="2:13" x14ac:dyDescent="0.3">
      <c r="B10" s="102" t="s">
        <v>450</v>
      </c>
      <c r="C10" s="103" t="s">
        <v>58</v>
      </c>
      <c r="D10" s="104">
        <v>54</v>
      </c>
      <c r="E10" s="104">
        <v>54</v>
      </c>
      <c r="F10" s="104">
        <f>D10-E10</f>
        <v>0</v>
      </c>
      <c r="G10" s="105"/>
      <c r="H10" s="105"/>
      <c r="I10" s="105"/>
      <c r="J10" s="136">
        <f>E10+H10</f>
        <v>54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54</v>
      </c>
      <c r="E11" s="108">
        <v>54</v>
      </c>
      <c r="F11" s="108">
        <f>D11-E11</f>
        <v>0</v>
      </c>
      <c r="G11" s="107"/>
      <c r="H11" s="107"/>
      <c r="I11" s="109"/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139</v>
      </c>
      <c r="E12" s="112">
        <v>205</v>
      </c>
      <c r="F12" s="111">
        <f>D12-E12</f>
        <v>-66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139</v>
      </c>
      <c r="E13" s="115">
        <v>134</v>
      </c>
      <c r="F13" s="111">
        <f>D13-E13</f>
        <v>5</v>
      </c>
      <c r="G13" s="114">
        <v>15</v>
      </c>
      <c r="H13" s="114">
        <v>0</v>
      </c>
      <c r="I13" s="114">
        <v>0</v>
      </c>
      <c r="J13" s="114">
        <f t="shared" si="0"/>
        <v>134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0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139</v>
      </c>
      <c r="E15" s="121">
        <v>168</v>
      </c>
      <c r="F15" s="121">
        <f>D15-E15</f>
        <v>-29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139</v>
      </c>
      <c r="E16" s="121">
        <v>116</v>
      </c>
      <c r="F16" s="121">
        <f>D16-E16</f>
        <v>23</v>
      </c>
      <c r="G16" s="121">
        <v>15</v>
      </c>
      <c r="H16" s="121">
        <v>0</v>
      </c>
      <c r="I16" s="121">
        <v>1</v>
      </c>
      <c r="J16" s="123">
        <f>E16+H16</f>
        <v>116</v>
      </c>
      <c r="K16" s="121">
        <v>25</v>
      </c>
      <c r="L16" s="121">
        <v>20</v>
      </c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/>
      <c r="H17" s="134"/>
      <c r="I17" s="134">
        <v>2</v>
      </c>
      <c r="J17" s="134">
        <f t="shared" si="0"/>
        <v>0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2876</v>
      </c>
      <c r="E18" s="127">
        <v>1075</v>
      </c>
      <c r="F18" s="127">
        <f t="shared" ref="F18:F24" si="1">D18-E18</f>
        <v>1801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67</v>
      </c>
      <c r="E19" s="127">
        <v>42</v>
      </c>
      <c r="F19" s="128">
        <f t="shared" si="1"/>
        <v>25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9417</v>
      </c>
      <c r="E20" s="127">
        <v>5685</v>
      </c>
      <c r="F20" s="126">
        <f t="shared" si="1"/>
        <v>3732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54</v>
      </c>
      <c r="E22" s="127"/>
      <c r="F22" s="127">
        <f t="shared" si="1"/>
        <v>54</v>
      </c>
      <c r="G22" s="127">
        <v>12</v>
      </c>
      <c r="H22" s="127"/>
      <c r="I22" s="127">
        <v>9</v>
      </c>
      <c r="J22" s="127">
        <f t="shared" si="0"/>
        <v>0</v>
      </c>
      <c r="K22" s="127">
        <v>15</v>
      </c>
      <c r="L22" s="127">
        <v>20</v>
      </c>
      <c r="M22" s="135"/>
    </row>
    <row r="23" spans="2:13" x14ac:dyDescent="0.3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54</v>
      </c>
      <c r="E26" s="127"/>
      <c r="F26" s="128">
        <f t="shared" ref="F26" si="2">D26-E26</f>
        <v>54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E125" sqref="E125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3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303" t="str">
        <f>[79]Earthing!A1</f>
        <v>KEC International Limited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</row>
    <row r="2" spans="1:12" ht="15.6" x14ac:dyDescent="0.3">
      <c r="A2" s="303" t="s">
        <v>498</v>
      </c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46055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5">
        <v>45903</v>
      </c>
      <c r="F5" s="285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606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5">
        <v>45859</v>
      </c>
      <c r="F6" s="285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606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5">
        <v>45870</v>
      </c>
      <c r="F7" s="285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606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5">
        <v>45883</v>
      </c>
      <c r="F8" s="285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606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5">
        <v>45845</v>
      </c>
      <c r="F9" s="285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606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5">
        <v>45922</v>
      </c>
      <c r="F10" s="285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606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5">
        <v>45824</v>
      </c>
      <c r="F11" s="285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606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5">
        <v>45819</v>
      </c>
      <c r="F12" s="285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606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5">
        <v>45804</v>
      </c>
      <c r="F13" s="285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606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5">
        <v>45794</v>
      </c>
      <c r="F14" s="285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611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5">
        <v>45812</v>
      </c>
      <c r="F15" s="285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606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5">
        <v>45897</v>
      </c>
      <c r="F16" s="285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606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5">
        <v>45685</v>
      </c>
      <c r="F17" s="285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611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5">
        <v>45690</v>
      </c>
      <c r="F18" s="285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611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5">
        <v>45676</v>
      </c>
      <c r="F19" s="285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611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5">
        <v>45681</v>
      </c>
      <c r="F20" s="285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611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5">
        <v>45777</v>
      </c>
      <c r="F21" s="285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611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5">
        <v>45785</v>
      </c>
      <c r="F22" s="285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611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5">
        <v>45694</v>
      </c>
      <c r="F23" s="285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611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5">
        <v>45699</v>
      </c>
      <c r="F24" s="285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611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5">
        <v>45704</v>
      </c>
      <c r="F25" s="285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611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5">
        <v>45708</v>
      </c>
      <c r="F26" s="285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611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5">
        <v>45717</v>
      </c>
      <c r="F27" s="285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611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5">
        <v>45721</v>
      </c>
      <c r="F28" s="285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611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5">
        <v>45712</v>
      </c>
      <c r="F29" s="285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611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5">
        <v>45771</v>
      </c>
      <c r="F30" s="285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611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5">
        <v>45739</v>
      </c>
      <c r="F31" s="285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611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5">
        <v>45735</v>
      </c>
      <c r="F32" s="285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611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5">
        <v>45921</v>
      </c>
      <c r="F33" s="285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611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5">
        <v>45725</v>
      </c>
      <c r="F34" s="285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611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5">
        <v>45729</v>
      </c>
      <c r="F35" s="285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611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5">
        <v>45894</v>
      </c>
      <c r="F36" s="285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611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5">
        <v>45744</v>
      </c>
      <c r="F37" s="285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611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5">
        <v>45748</v>
      </c>
      <c r="F38" s="285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611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5">
        <v>45753</v>
      </c>
      <c r="F39" s="285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611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5">
        <v>45760</v>
      </c>
      <c r="F40" s="285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611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5">
        <v>45766</v>
      </c>
      <c r="F41" s="285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611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5">
        <v>45768</v>
      </c>
      <c r="F42" s="285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611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5">
        <v>45756</v>
      </c>
      <c r="F43" s="285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611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5">
        <v>45763</v>
      </c>
      <c r="F44" s="285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611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5">
        <v>45909</v>
      </c>
      <c r="F45" s="285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611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5">
        <v>45752</v>
      </c>
      <c r="F46" s="285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611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5">
        <v>45738</v>
      </c>
      <c r="F47" s="285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611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5">
        <v>45747</v>
      </c>
      <c r="F48" s="285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611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5">
        <v>45743</v>
      </c>
      <c r="F49" s="285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611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5">
        <v>45717</v>
      </c>
      <c r="F50" s="285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611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5">
        <v>45734</v>
      </c>
      <c r="F51" s="285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611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5">
        <v>45721</v>
      </c>
      <c r="F52" s="285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611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5">
        <v>45794</v>
      </c>
      <c r="F53" s="285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611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5">
        <v>45728</v>
      </c>
      <c r="F54" s="285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611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5">
        <v>45930</v>
      </c>
      <c r="F55" s="285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606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5">
        <v>45724</v>
      </c>
      <c r="F56" s="285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611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5">
        <v>45799</v>
      </c>
      <c r="F57" s="285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611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5">
        <v>45785</v>
      </c>
      <c r="F58" s="285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611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5">
        <v>45776</v>
      </c>
      <c r="F59" s="285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611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5">
        <v>45948</v>
      </c>
      <c r="F60" s="285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611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5">
        <v>45691</v>
      </c>
      <c r="F61" s="285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611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5">
        <v>45695</v>
      </c>
      <c r="F62" s="285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611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5">
        <v>45687</v>
      </c>
      <c r="F63" s="285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611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5">
        <v>45679</v>
      </c>
      <c r="F64" s="285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611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5">
        <v>45683</v>
      </c>
      <c r="F65" s="285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611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5">
        <v>45895</v>
      </c>
      <c r="F66" s="285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611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5">
        <v>45699</v>
      </c>
      <c r="F67" s="285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611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5">
        <v>45703</v>
      </c>
      <c r="F68" s="285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611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5">
        <v>45707</v>
      </c>
      <c r="F69" s="285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611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5">
        <v>45711</v>
      </c>
      <c r="F70" s="285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611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5">
        <v>45714</v>
      </c>
      <c r="F71" s="285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611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5">
        <v>45927</v>
      </c>
      <c r="F72" s="285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608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5">
        <v>45910</v>
      </c>
      <c r="F73" s="285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608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5">
        <v>45649</v>
      </c>
      <c r="F74" s="285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608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5">
        <v>45654</v>
      </c>
      <c r="F75" s="285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608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5">
        <v>45659</v>
      </c>
      <c r="F76" s="285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608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5">
        <v>45671</v>
      </c>
      <c r="F77" s="285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608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5">
        <v>45947</v>
      </c>
      <c r="F78" s="285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608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5">
        <v>45667</v>
      </c>
      <c r="F79" s="285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608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5">
        <v>45664</v>
      </c>
      <c r="F80" s="285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608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5">
        <v>45675</v>
      </c>
      <c r="F81" s="285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608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5">
        <v>45940</v>
      </c>
      <c r="F82" s="285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608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5">
        <v>45918</v>
      </c>
      <c r="F83" s="285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608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5">
        <v>45949</v>
      </c>
      <c r="F84" s="285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608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5">
        <v>45897</v>
      </c>
      <c r="F85" s="285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608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5">
        <v>45926</v>
      </c>
      <c r="F86" s="285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608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5">
        <v>45940</v>
      </c>
      <c r="F87" s="285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608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614</v>
      </c>
      <c r="D88" s="201" t="s">
        <v>3</v>
      </c>
      <c r="E88" s="286">
        <v>45965</v>
      </c>
      <c r="F88" s="287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606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86">
        <v>45964</v>
      </c>
      <c r="F89" s="287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606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86">
        <v>45964</v>
      </c>
      <c r="F90" s="287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606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09" t="s">
        <v>151</v>
      </c>
      <c r="D91" s="201" t="s">
        <v>3</v>
      </c>
      <c r="E91" s="286">
        <v>45979</v>
      </c>
      <c r="F91" s="287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606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2" t="s">
        <v>24</v>
      </c>
      <c r="D92" s="212" t="s">
        <v>626</v>
      </c>
      <c r="E92" s="288">
        <v>45980</v>
      </c>
      <c r="F92" s="288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606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09" t="s">
        <v>33</v>
      </c>
      <c r="D93" s="201" t="s">
        <v>71</v>
      </c>
      <c r="E93" s="288">
        <v>45975</v>
      </c>
      <c r="F93" s="288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606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636</v>
      </c>
      <c r="D94" s="201" t="s">
        <v>2</v>
      </c>
      <c r="E94" s="286">
        <v>45989</v>
      </c>
      <c r="F94" s="287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606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86">
        <v>45989</v>
      </c>
      <c r="F95" s="287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611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09" t="s">
        <v>637</v>
      </c>
      <c r="D96" s="201" t="s">
        <v>17</v>
      </c>
      <c r="E96" s="286">
        <v>45996</v>
      </c>
      <c r="F96" s="287">
        <v>46002</v>
      </c>
      <c r="G96" s="230" t="s">
        <v>638</v>
      </c>
      <c r="H96" s="210">
        <v>45.697020000000002</v>
      </c>
      <c r="I96" s="81">
        <f t="shared" si="6"/>
        <v>4.8164659079999996</v>
      </c>
      <c r="J96" s="198" t="s">
        <v>611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4" t="s">
        <v>130</v>
      </c>
      <c r="D97" s="198" t="s">
        <v>3</v>
      </c>
      <c r="E97" s="289">
        <v>45999</v>
      </c>
      <c r="F97" s="290">
        <v>46005</v>
      </c>
      <c r="G97" s="232" t="s">
        <v>641</v>
      </c>
      <c r="H97" s="210">
        <v>36.159756000000002</v>
      </c>
      <c r="I97" s="81">
        <f t="shared" si="6"/>
        <v>3.8112382824000002</v>
      </c>
      <c r="J97" s="198" t="s">
        <v>611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4" t="s">
        <v>639</v>
      </c>
      <c r="D98" s="198" t="s">
        <v>2</v>
      </c>
      <c r="E98" s="289">
        <v>45997</v>
      </c>
      <c r="F98" s="290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611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5" t="s">
        <v>640</v>
      </c>
      <c r="D99" s="198" t="s">
        <v>2</v>
      </c>
      <c r="E99" s="289">
        <v>45994</v>
      </c>
      <c r="F99" s="290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606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5" t="s">
        <v>32</v>
      </c>
      <c r="D100" s="198" t="s">
        <v>82</v>
      </c>
      <c r="E100" s="289">
        <v>45996</v>
      </c>
      <c r="F100" s="290">
        <v>46005</v>
      </c>
      <c r="G100" s="232" t="s">
        <v>642</v>
      </c>
      <c r="H100" s="138">
        <v>59.500628000000006</v>
      </c>
      <c r="I100" s="81">
        <f t="shared" si="7"/>
        <v>6.2713661912000003</v>
      </c>
      <c r="J100" s="79" t="s">
        <v>606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4" t="s">
        <v>87</v>
      </c>
      <c r="D101" s="198" t="s">
        <v>93</v>
      </c>
      <c r="E101" s="289">
        <v>46000</v>
      </c>
      <c r="F101" s="290">
        <v>46009</v>
      </c>
      <c r="G101" s="232" t="s">
        <v>642</v>
      </c>
      <c r="H101" s="138">
        <v>66.775700999999998</v>
      </c>
      <c r="I101" s="81">
        <f t="shared" si="7"/>
        <v>7.0381588853999997</v>
      </c>
      <c r="J101" s="79" t="s">
        <v>606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4" t="s">
        <v>643</v>
      </c>
      <c r="D102" s="198" t="s">
        <v>3</v>
      </c>
      <c r="E102" s="290">
        <v>46006</v>
      </c>
      <c r="F102" s="290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611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83</v>
      </c>
      <c r="E103" s="290">
        <v>46006</v>
      </c>
      <c r="F103" s="290">
        <v>46015</v>
      </c>
      <c r="G103" s="232" t="s">
        <v>642</v>
      </c>
      <c r="H103" s="199">
        <v>62</v>
      </c>
      <c r="I103" s="198">
        <f t="shared" si="7"/>
        <v>6.5347999999999997</v>
      </c>
      <c r="J103" s="79" t="s">
        <v>606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4" t="s">
        <v>132</v>
      </c>
      <c r="D104" s="198" t="s">
        <v>99</v>
      </c>
      <c r="E104" s="290">
        <v>46009</v>
      </c>
      <c r="F104" s="290">
        <v>46020</v>
      </c>
      <c r="G104" s="232" t="s">
        <v>641</v>
      </c>
      <c r="H104" s="138">
        <v>65.022579000000007</v>
      </c>
      <c r="I104" s="81">
        <f t="shared" si="7"/>
        <v>6.8533798266000012</v>
      </c>
      <c r="J104" s="198" t="s">
        <v>611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5" t="s">
        <v>65</v>
      </c>
      <c r="D105" s="198" t="s">
        <v>93</v>
      </c>
      <c r="E105" s="290">
        <v>46012</v>
      </c>
      <c r="F105" s="290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611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5" t="s">
        <v>644</v>
      </c>
      <c r="D106" s="198" t="s">
        <v>93</v>
      </c>
      <c r="E106" s="290">
        <v>46012</v>
      </c>
      <c r="F106" s="290">
        <v>46021</v>
      </c>
      <c r="G106" s="232" t="s">
        <v>646</v>
      </c>
      <c r="H106" s="138">
        <v>66.775700999999998</v>
      </c>
      <c r="I106" s="81">
        <f t="shared" ref="I106" si="8">10540*H106/10^5</f>
        <v>7.0381588853999997</v>
      </c>
      <c r="J106" s="79" t="s">
        <v>606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5" t="s">
        <v>645</v>
      </c>
      <c r="D107" s="198" t="s">
        <v>3</v>
      </c>
      <c r="E107" s="290">
        <v>46016</v>
      </c>
      <c r="F107" s="290">
        <v>46021</v>
      </c>
      <c r="G107" s="232" t="s">
        <v>642</v>
      </c>
      <c r="H107" s="210">
        <v>36.159756000000002</v>
      </c>
      <c r="I107" s="81">
        <f t="shared" ref="I107:I111" si="9">10540*H107/10^5</f>
        <v>3.8112382824000002</v>
      </c>
      <c r="J107" s="79" t="s">
        <v>606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5" t="s">
        <v>21</v>
      </c>
      <c r="D108" s="198" t="s">
        <v>629</v>
      </c>
      <c r="E108" s="290">
        <v>46007</v>
      </c>
      <c r="F108" s="290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611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5" t="s">
        <v>123</v>
      </c>
      <c r="D109" s="198" t="s">
        <v>17</v>
      </c>
      <c r="E109" s="290">
        <v>46004</v>
      </c>
      <c r="F109" s="290">
        <v>46024</v>
      </c>
      <c r="G109" s="232" t="s">
        <v>638</v>
      </c>
      <c r="H109" s="210">
        <v>45.697020000000002</v>
      </c>
      <c r="I109" s="81">
        <f t="shared" si="9"/>
        <v>4.8164659079999996</v>
      </c>
      <c r="J109" s="79" t="s">
        <v>606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5" t="s">
        <v>27</v>
      </c>
      <c r="D110" s="198" t="s">
        <v>71</v>
      </c>
      <c r="E110" s="289">
        <v>46021</v>
      </c>
      <c r="F110" s="290">
        <v>46029</v>
      </c>
      <c r="G110" s="232" t="s">
        <v>646</v>
      </c>
      <c r="H110" s="210">
        <v>67.26173</v>
      </c>
      <c r="I110" s="81">
        <f t="shared" si="9"/>
        <v>7.0893863420000001</v>
      </c>
      <c r="J110" s="79" t="s">
        <v>606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235" t="s">
        <v>131</v>
      </c>
      <c r="D111" s="198" t="s">
        <v>4</v>
      </c>
      <c r="E111" s="290">
        <v>46021</v>
      </c>
      <c r="F111" s="290">
        <v>46030</v>
      </c>
      <c r="G111" s="232" t="s">
        <v>641</v>
      </c>
      <c r="H111" s="138">
        <v>34.789810000000003</v>
      </c>
      <c r="I111" s="81">
        <f t="shared" si="9"/>
        <v>3.6668459740000001</v>
      </c>
      <c r="J111" s="198" t="s">
        <v>608</v>
      </c>
      <c r="K111" s="93" t="s">
        <v>108</v>
      </c>
      <c r="L111" s="200"/>
    </row>
    <row r="112" spans="1:12" x14ac:dyDescent="0.3">
      <c r="A112" s="79">
        <f t="shared" si="2"/>
        <v>108</v>
      </c>
      <c r="B112" s="198"/>
      <c r="C112" s="235" t="s">
        <v>35</v>
      </c>
      <c r="D112" s="198" t="s">
        <v>71</v>
      </c>
      <c r="E112" s="290">
        <v>46021</v>
      </c>
      <c r="F112" s="290">
        <v>46031</v>
      </c>
      <c r="G112" s="232" t="s">
        <v>642</v>
      </c>
      <c r="H112" s="210">
        <v>67.26173</v>
      </c>
      <c r="I112" s="81">
        <f t="shared" ref="I112:I114" si="10">10540*H112/10^5</f>
        <v>7.0893863420000001</v>
      </c>
      <c r="J112" s="79" t="s">
        <v>606</v>
      </c>
      <c r="K112" s="82" t="s">
        <v>108</v>
      </c>
      <c r="L112" s="200"/>
    </row>
    <row r="113" spans="1:12" x14ac:dyDescent="0.3">
      <c r="A113" s="79">
        <f t="shared" si="2"/>
        <v>109</v>
      </c>
      <c r="B113" s="198"/>
      <c r="C113" s="235" t="s">
        <v>653</v>
      </c>
      <c r="D113" s="198" t="s">
        <v>3</v>
      </c>
      <c r="E113" s="290">
        <v>46024</v>
      </c>
      <c r="F113" s="290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608</v>
      </c>
      <c r="K113" s="82" t="s">
        <v>108</v>
      </c>
      <c r="L113" s="200"/>
    </row>
    <row r="114" spans="1:12" x14ac:dyDescent="0.3">
      <c r="A114" s="79">
        <f t="shared" si="2"/>
        <v>110</v>
      </c>
      <c r="B114" s="198"/>
      <c r="C114" s="235" t="s">
        <v>654</v>
      </c>
      <c r="D114" s="198" t="s">
        <v>2</v>
      </c>
      <c r="E114" s="290">
        <v>46026</v>
      </c>
      <c r="F114" s="290">
        <v>46033</v>
      </c>
      <c r="G114" s="232" t="s">
        <v>655</v>
      </c>
      <c r="H114" s="210">
        <v>37.931087999999995</v>
      </c>
      <c r="I114" s="81">
        <f t="shared" si="10"/>
        <v>3.9979366751999996</v>
      </c>
      <c r="J114" s="79" t="s">
        <v>606</v>
      </c>
      <c r="K114" s="82" t="s">
        <v>108</v>
      </c>
      <c r="L114" s="200"/>
    </row>
    <row r="115" spans="1:12" x14ac:dyDescent="0.3">
      <c r="A115" s="79">
        <f t="shared" si="2"/>
        <v>111</v>
      </c>
      <c r="B115" s="198"/>
      <c r="C115" s="235" t="s">
        <v>656</v>
      </c>
      <c r="D115" s="198" t="s">
        <v>3</v>
      </c>
      <c r="E115" s="290">
        <v>46033</v>
      </c>
      <c r="F115" s="290">
        <v>46036</v>
      </c>
      <c r="G115" s="232" t="s">
        <v>646</v>
      </c>
      <c r="H115" s="210">
        <v>36.159756000000002</v>
      </c>
      <c r="I115" s="81">
        <f t="shared" ref="I115:I116" si="11">10540*H115/10^5</f>
        <v>3.8112382824000002</v>
      </c>
      <c r="J115" s="79" t="s">
        <v>606</v>
      </c>
      <c r="K115" s="93" t="s">
        <v>108</v>
      </c>
      <c r="L115" s="200"/>
    </row>
    <row r="116" spans="1:12" x14ac:dyDescent="0.3">
      <c r="A116" s="79">
        <f t="shared" si="2"/>
        <v>112</v>
      </c>
      <c r="B116" s="198"/>
      <c r="C116" s="235" t="s">
        <v>175</v>
      </c>
      <c r="D116" s="212" t="s">
        <v>17</v>
      </c>
      <c r="E116" s="289">
        <v>46032</v>
      </c>
      <c r="F116" s="287">
        <v>46038</v>
      </c>
      <c r="G116" s="232" t="s">
        <v>642</v>
      </c>
      <c r="H116" s="210">
        <v>45.697020000000002</v>
      </c>
      <c r="I116" s="81">
        <f t="shared" si="11"/>
        <v>4.8164659079999996</v>
      </c>
      <c r="J116" s="198" t="s">
        <v>611</v>
      </c>
      <c r="K116" s="93" t="s">
        <v>108</v>
      </c>
      <c r="L116" s="200"/>
    </row>
    <row r="117" spans="1:12" x14ac:dyDescent="0.3">
      <c r="A117" s="79">
        <f t="shared" si="2"/>
        <v>113</v>
      </c>
      <c r="B117" s="198"/>
      <c r="C117" s="235" t="s">
        <v>169</v>
      </c>
      <c r="D117" s="198" t="s">
        <v>3</v>
      </c>
      <c r="E117" s="289">
        <v>46035</v>
      </c>
      <c r="F117" s="289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611</v>
      </c>
      <c r="K117" s="93" t="s">
        <v>108</v>
      </c>
      <c r="L117" s="200"/>
    </row>
    <row r="118" spans="1:12" ht="15.6" x14ac:dyDescent="0.3">
      <c r="A118" s="79">
        <f t="shared" si="2"/>
        <v>114</v>
      </c>
      <c r="B118" s="198"/>
      <c r="C118" s="235" t="s">
        <v>12</v>
      </c>
      <c r="D118" s="198" t="s">
        <v>100</v>
      </c>
      <c r="E118" s="289">
        <v>46026</v>
      </c>
      <c r="F118" s="289">
        <v>46046</v>
      </c>
      <c r="G118" s="231" t="s">
        <v>559</v>
      </c>
      <c r="H118" s="246">
        <v>62.116160000000001</v>
      </c>
      <c r="I118" s="242">
        <f t="shared" si="12"/>
        <v>6.547043264</v>
      </c>
      <c r="J118" s="198" t="s">
        <v>611</v>
      </c>
      <c r="K118" s="93" t="s">
        <v>108</v>
      </c>
      <c r="L118" s="200"/>
    </row>
    <row r="119" spans="1:12" x14ac:dyDescent="0.3">
      <c r="A119" s="79">
        <f t="shared" si="2"/>
        <v>115</v>
      </c>
      <c r="B119" s="198"/>
      <c r="C119" s="235" t="s">
        <v>79</v>
      </c>
      <c r="D119" s="198" t="s">
        <v>83</v>
      </c>
      <c r="E119" s="289">
        <v>46035</v>
      </c>
      <c r="F119" s="289">
        <v>46051</v>
      </c>
      <c r="G119" s="232" t="s">
        <v>655</v>
      </c>
      <c r="H119" s="246">
        <v>82.261577000000003</v>
      </c>
      <c r="I119" s="242">
        <f t="shared" si="12"/>
        <v>8.6703702158000002</v>
      </c>
      <c r="J119" s="198" t="s">
        <v>611</v>
      </c>
      <c r="K119" s="93" t="s">
        <v>108</v>
      </c>
      <c r="L119" s="200"/>
    </row>
    <row r="120" spans="1:12" x14ac:dyDescent="0.3">
      <c r="A120" s="79">
        <f t="shared" si="2"/>
        <v>116</v>
      </c>
      <c r="B120" s="198"/>
      <c r="C120" s="235" t="s">
        <v>9</v>
      </c>
      <c r="D120" s="198" t="s">
        <v>76</v>
      </c>
      <c r="E120" s="287">
        <v>46039</v>
      </c>
      <c r="F120" s="289">
        <v>46051</v>
      </c>
      <c r="G120" s="232" t="s">
        <v>642</v>
      </c>
      <c r="H120" s="203">
        <v>73.244550000000004</v>
      </c>
      <c r="I120" s="81">
        <f t="shared" ref="I120" si="13">10540*H120/10^5</f>
        <v>7.7199755699999999</v>
      </c>
      <c r="J120" s="198" t="s">
        <v>611</v>
      </c>
      <c r="K120" s="93" t="s">
        <v>108</v>
      </c>
      <c r="L120" s="200"/>
    </row>
    <row r="121" spans="1:12" x14ac:dyDescent="0.3">
      <c r="A121" s="79"/>
      <c r="B121" s="198"/>
      <c r="C121" s="198"/>
      <c r="D121" s="198"/>
      <c r="E121" s="289"/>
      <c r="F121" s="290"/>
      <c r="G121" s="232"/>
      <c r="H121" s="199"/>
      <c r="I121" s="198"/>
      <c r="J121" s="198"/>
      <c r="K121" s="198"/>
      <c r="L121" s="200"/>
    </row>
    <row r="122" spans="1:12" x14ac:dyDescent="0.3">
      <c r="A122" s="79"/>
      <c r="B122" s="198"/>
      <c r="C122" s="198"/>
      <c r="D122" s="198"/>
      <c r="E122" s="289"/>
      <c r="F122" s="290"/>
      <c r="G122" s="232"/>
      <c r="H122" s="199"/>
      <c r="I122" s="198"/>
      <c r="J122" s="198"/>
      <c r="K122" s="198"/>
      <c r="L122" s="200"/>
    </row>
    <row r="123" spans="1:12" x14ac:dyDescent="0.3">
      <c r="A123" s="79"/>
      <c r="B123" s="198"/>
      <c r="C123" s="198"/>
      <c r="D123" s="198"/>
      <c r="E123" s="289"/>
      <c r="F123" s="290"/>
      <c r="G123" s="232"/>
      <c r="H123" s="199"/>
      <c r="I123" s="198"/>
      <c r="J123" s="198"/>
      <c r="K123" s="198"/>
      <c r="L123" s="200"/>
    </row>
    <row r="124" spans="1:12" x14ac:dyDescent="0.3">
      <c r="A124" s="79"/>
      <c r="B124" s="198"/>
      <c r="C124" s="198"/>
      <c r="D124" s="198"/>
      <c r="E124" s="289"/>
      <c r="F124" s="290"/>
      <c r="G124" s="232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89"/>
      <c r="F125" s="290"/>
      <c r="G125" s="232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89"/>
      <c r="F126" s="290"/>
      <c r="G126" s="232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89"/>
      <c r="F127" s="290"/>
      <c r="G127" s="232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89"/>
      <c r="F128" s="290"/>
      <c r="G128" s="232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89"/>
      <c r="F129" s="290"/>
      <c r="G129" s="232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89"/>
      <c r="F130" s="290"/>
      <c r="G130" s="232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89"/>
      <c r="F131" s="290"/>
      <c r="G131" s="232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89"/>
      <c r="F132" s="290"/>
      <c r="G132" s="232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89"/>
      <c r="F133" s="290"/>
      <c r="G133" s="232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89"/>
      <c r="F134" s="290"/>
      <c r="G134" s="232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89"/>
      <c r="F135" s="290"/>
      <c r="G135" s="232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89"/>
      <c r="F136" s="290"/>
      <c r="G136" s="232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89"/>
      <c r="F137" s="290"/>
      <c r="G137" s="232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89"/>
      <c r="F138" s="290"/>
      <c r="G138" s="232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89"/>
      <c r="F139" s="290"/>
      <c r="G139" s="232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89"/>
      <c r="F140" s="290"/>
      <c r="G140" s="232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89"/>
      <c r="F141" s="290"/>
      <c r="G141" s="232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89"/>
      <c r="F142" s="290"/>
      <c r="G142" s="232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89"/>
      <c r="F143" s="290"/>
      <c r="G143" s="232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89"/>
      <c r="F144" s="290"/>
      <c r="G144" s="232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89"/>
      <c r="F145" s="290"/>
      <c r="G145" s="232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89"/>
      <c r="F146" s="290"/>
      <c r="G146" s="232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89"/>
      <c r="F147" s="290"/>
      <c r="G147" s="232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89"/>
      <c r="F148" s="290"/>
      <c r="G148" s="232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89"/>
      <c r="F149" s="290"/>
      <c r="G149" s="232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89"/>
      <c r="F150" s="290"/>
      <c r="G150" s="232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89"/>
      <c r="F151" s="290"/>
      <c r="G151" s="232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89"/>
      <c r="F152" s="290"/>
      <c r="G152" s="232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89"/>
      <c r="F153" s="290"/>
      <c r="G153" s="232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89"/>
      <c r="F154" s="290"/>
      <c r="G154" s="232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89"/>
      <c r="F155" s="290"/>
      <c r="G155" s="232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89"/>
      <c r="F156" s="290"/>
      <c r="G156" s="232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89"/>
      <c r="F157" s="290"/>
      <c r="G157" s="232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89"/>
      <c r="F158" s="290"/>
      <c r="G158" s="232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89"/>
      <c r="F159" s="290"/>
      <c r="G159" s="232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89"/>
      <c r="F160" s="290"/>
      <c r="G160" s="232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89"/>
      <c r="F161" s="290"/>
      <c r="G161" s="232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89"/>
      <c r="F162" s="290"/>
      <c r="G162" s="232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89"/>
      <c r="F163" s="290"/>
      <c r="G163" s="232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89"/>
      <c r="F164" s="290"/>
      <c r="G164" s="232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89"/>
      <c r="F165" s="290"/>
      <c r="G165" s="232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89"/>
      <c r="F166" s="290"/>
      <c r="G166" s="232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89"/>
      <c r="F167" s="290"/>
      <c r="G167" s="232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89"/>
      <c r="F168" s="290"/>
      <c r="G168" s="232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89"/>
      <c r="F169" s="290"/>
      <c r="G169" s="232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89"/>
      <c r="F170" s="290"/>
      <c r="G170" s="232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89"/>
      <c r="F171" s="290"/>
      <c r="G171" s="232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89"/>
      <c r="F172" s="290"/>
      <c r="G172" s="232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89"/>
      <c r="F173" s="290"/>
      <c r="G173" s="232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89"/>
      <c r="F174" s="290"/>
      <c r="G174" s="232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89"/>
      <c r="F175" s="290"/>
      <c r="G175" s="232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89"/>
      <c r="F176" s="290"/>
      <c r="G176" s="232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89"/>
      <c r="F177" s="290"/>
      <c r="G177" s="232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89"/>
      <c r="F178" s="290"/>
      <c r="G178" s="232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89"/>
      <c r="F179" s="290"/>
      <c r="G179" s="232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89"/>
      <c r="F180" s="290"/>
      <c r="G180" s="232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89"/>
      <c r="F181" s="290"/>
      <c r="G181" s="232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89"/>
      <c r="F182" s="290"/>
      <c r="G182" s="232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89"/>
      <c r="F183" s="290"/>
      <c r="G183" s="232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89"/>
      <c r="F184" s="290"/>
      <c r="G184" s="232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89"/>
      <c r="F185" s="290"/>
      <c r="G185" s="232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89"/>
      <c r="F186" s="290"/>
      <c r="G186" s="232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89"/>
      <c r="F187" s="290"/>
      <c r="G187" s="232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89"/>
      <c r="F188" s="290"/>
      <c r="G188" s="232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89"/>
      <c r="F189" s="290"/>
      <c r="G189" s="232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89"/>
      <c r="F190" s="290"/>
      <c r="G190" s="232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89"/>
      <c r="F191" s="290"/>
      <c r="G191" s="232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89"/>
      <c r="F192" s="290"/>
      <c r="G192" s="232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89"/>
      <c r="F193" s="290"/>
      <c r="G193" s="232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89"/>
      <c r="F194" s="290"/>
      <c r="G194" s="232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89"/>
      <c r="F195" s="290"/>
      <c r="G195" s="232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89"/>
      <c r="F196" s="290"/>
      <c r="G196" s="232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89"/>
      <c r="F197" s="290"/>
      <c r="G197" s="232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89"/>
      <c r="F198" s="290"/>
      <c r="G198" s="232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89"/>
      <c r="F199" s="290"/>
      <c r="G199" s="232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89"/>
      <c r="F200" s="290"/>
      <c r="G200" s="232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89"/>
      <c r="F201" s="290"/>
      <c r="G201" s="232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89"/>
      <c r="F202" s="290"/>
      <c r="G202" s="232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89"/>
      <c r="F203" s="290"/>
      <c r="G203" s="232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89"/>
      <c r="F204" s="290"/>
      <c r="G204" s="232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89"/>
      <c r="F205" s="290"/>
      <c r="G205" s="232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89"/>
      <c r="F206" s="290"/>
      <c r="G206" s="232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89"/>
      <c r="F207" s="290"/>
      <c r="G207" s="232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89"/>
      <c r="F208" s="290"/>
      <c r="G208" s="232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89"/>
      <c r="F209" s="290"/>
      <c r="G209" s="232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89"/>
      <c r="F210" s="290"/>
      <c r="G210" s="232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89"/>
      <c r="F211" s="290"/>
      <c r="G211" s="232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89"/>
      <c r="F212" s="290"/>
      <c r="G212" s="232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89"/>
      <c r="F213" s="290"/>
      <c r="G213" s="232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89"/>
      <c r="F214" s="290"/>
      <c r="G214" s="232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89"/>
      <c r="F215" s="290"/>
      <c r="G215" s="232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89"/>
      <c r="F216" s="290"/>
      <c r="G216" s="232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89"/>
      <c r="F217" s="290"/>
      <c r="G217" s="232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89"/>
      <c r="F218" s="290"/>
      <c r="G218" s="232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89"/>
      <c r="F219" s="290"/>
      <c r="G219" s="232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289"/>
      <c r="F220" s="290"/>
      <c r="G220" s="232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289"/>
      <c r="F221" s="290"/>
      <c r="G221" s="232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289"/>
      <c r="F222" s="290"/>
      <c r="G222" s="232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289"/>
      <c r="F223" s="290"/>
      <c r="G223" s="232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289"/>
      <c r="F224" s="290"/>
      <c r="G224" s="232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289"/>
      <c r="F225" s="290"/>
      <c r="G225" s="232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289"/>
      <c r="F226" s="290"/>
      <c r="G226" s="232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289"/>
      <c r="F227" s="290"/>
      <c r="G227" s="232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289"/>
      <c r="F228" s="290"/>
      <c r="G228" s="232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289"/>
      <c r="F229" s="290"/>
      <c r="G229" s="232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289"/>
      <c r="F230" s="290"/>
      <c r="G230" s="232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289"/>
      <c r="F231" s="290"/>
      <c r="G231" s="232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289"/>
      <c r="F232" s="290"/>
      <c r="G232" s="232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289"/>
      <c r="F233" s="290"/>
      <c r="G233" s="232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289"/>
      <c r="F234" s="290"/>
      <c r="G234" s="232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289"/>
      <c r="F235" s="290"/>
      <c r="G235" s="232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289"/>
      <c r="F236" s="290"/>
      <c r="G236" s="232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289"/>
      <c r="F237" s="290"/>
      <c r="G237" s="232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289"/>
      <c r="F238" s="290"/>
      <c r="G238" s="232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289"/>
      <c r="F239" s="290"/>
      <c r="G239" s="232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289"/>
      <c r="F240" s="290"/>
      <c r="G240" s="232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289"/>
      <c r="F241" s="290"/>
      <c r="G241" s="232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289"/>
      <c r="F242" s="290"/>
      <c r="G242" s="232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289"/>
      <c r="F243" s="290"/>
      <c r="G243" s="232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289"/>
      <c r="F244" s="290"/>
      <c r="G244" s="232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289"/>
      <c r="F245" s="290"/>
      <c r="G245" s="232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289"/>
      <c r="F246" s="290"/>
      <c r="G246" s="232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289"/>
      <c r="F247" s="290"/>
      <c r="G247" s="232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289"/>
      <c r="F248" s="290"/>
      <c r="G248" s="232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289"/>
      <c r="F249" s="290"/>
      <c r="G249" s="232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289"/>
      <c r="F250" s="290"/>
      <c r="G250" s="232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289"/>
      <c r="F251" s="290"/>
      <c r="G251" s="232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289"/>
      <c r="F252" s="290"/>
      <c r="G252" s="232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289"/>
      <c r="F253" s="290"/>
      <c r="G253" s="232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289"/>
      <c r="F254" s="290"/>
      <c r="G254" s="232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289"/>
      <c r="F255" s="290"/>
      <c r="G255" s="232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289"/>
      <c r="F256" s="290"/>
      <c r="G256" s="232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289"/>
      <c r="F257" s="290"/>
      <c r="G257" s="232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289"/>
      <c r="F258" s="290"/>
      <c r="G258" s="232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289"/>
      <c r="F259" s="290"/>
      <c r="G259" s="232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289"/>
      <c r="F260" s="290"/>
      <c r="G260" s="232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289"/>
      <c r="F261" s="290"/>
      <c r="G261" s="232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289"/>
      <c r="F262" s="290"/>
      <c r="G262" s="232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289"/>
      <c r="F263" s="290"/>
      <c r="G263" s="232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289"/>
      <c r="F264" s="290"/>
      <c r="G264" s="232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289"/>
      <c r="F265" s="290"/>
      <c r="G265" s="232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289"/>
      <c r="F266" s="290"/>
      <c r="G266" s="232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289"/>
      <c r="F267" s="290"/>
      <c r="G267" s="232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289"/>
      <c r="F268" s="290"/>
      <c r="G268" s="232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289"/>
      <c r="F269" s="290"/>
      <c r="G269" s="232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289"/>
      <c r="F270" s="290"/>
      <c r="G270" s="232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289"/>
      <c r="F271" s="290"/>
      <c r="G271" s="232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98" priority="1307"/>
  </conditionalFormatting>
  <conditionalFormatting sqref="C116">
    <cfRule type="duplicateValues" dxfId="97" priority="2"/>
  </conditionalFormatting>
  <conditionalFormatting sqref="C117">
    <cfRule type="duplicateValues" dxfId="96" priority="1"/>
  </conditionalFormatting>
  <conditionalFormatting sqref="E92:F93">
    <cfRule type="containsText" dxfId="95" priority="35" stopIfTrue="1" operator="containsText" text="row">
      <formula>NOT(ISERROR(SEARCH("row",E92)))</formula>
    </cfRule>
    <cfRule type="containsText" dxfId="94" priority="36" stopIfTrue="1" operator="containsText" text="Completed">
      <formula>NOT(ISERROR(SEARCH("Completed",E92)))</formula>
    </cfRule>
    <cfRule type="containsText" dxfId="93" priority="37" stopIfTrue="1" operator="containsText" text="can be done">
      <formula>NOT(ISERROR(SEARCH("can be done",E92)))</formula>
    </cfRule>
    <cfRule type="containsText" dxfId="92" priority="38" stopIfTrue="1" operator="containsText" text="Cannot be done">
      <formula>NOT(ISERROR(SEARCH("Cannot be done",E92)))</formula>
    </cfRule>
  </conditionalFormatting>
  <conditionalFormatting sqref="G5:G91">
    <cfRule type="containsText" dxfId="91" priority="43" stopIfTrue="1" operator="containsText" text="row">
      <formula>NOT(ISERROR(SEARCH("row",G5)))</formula>
    </cfRule>
    <cfRule type="containsText" dxfId="90" priority="44" stopIfTrue="1" operator="containsText" text="Completed">
      <formula>NOT(ISERROR(SEARCH("Completed",G5)))</formula>
    </cfRule>
    <cfRule type="containsText" dxfId="89" priority="45" stopIfTrue="1" operator="containsText" text="can be done">
      <formula>NOT(ISERROR(SEARCH("can be done",G5)))</formula>
    </cfRule>
    <cfRule type="containsText" dxfId="88" priority="46" stopIfTrue="1" operator="containsText" text="Cannot be done">
      <formula>NOT(ISERROR(SEARCH("Cannot be done",G5)))</formula>
    </cfRule>
  </conditionalFormatting>
  <conditionalFormatting sqref="G94:G96">
    <cfRule type="containsText" dxfId="87" priority="23" stopIfTrue="1" operator="containsText" text="row">
      <formula>NOT(ISERROR(SEARCH("row",G94)))</formula>
    </cfRule>
    <cfRule type="containsText" dxfId="86" priority="24" stopIfTrue="1" operator="containsText" text="Completed">
      <formula>NOT(ISERROR(SEARCH("Completed",G94)))</formula>
    </cfRule>
    <cfRule type="containsText" dxfId="85" priority="25" stopIfTrue="1" operator="containsText" text="can be done">
      <formula>NOT(ISERROR(SEARCH("can be done",G94)))</formula>
    </cfRule>
    <cfRule type="containsText" dxfId="84" priority="26" stopIfTrue="1" operator="containsText" text="Cannot be done">
      <formula>NOT(ISERROR(SEARCH("Cannot be done",G94)))</formula>
    </cfRule>
  </conditionalFormatting>
  <conditionalFormatting sqref="G98">
    <cfRule type="containsText" dxfId="83" priority="19" stopIfTrue="1" operator="containsText" text="row">
      <formula>NOT(ISERROR(SEARCH("row",G98)))</formula>
    </cfRule>
    <cfRule type="containsText" dxfId="82" priority="20" stopIfTrue="1" operator="containsText" text="Completed">
      <formula>NOT(ISERROR(SEARCH("Completed",G98)))</formula>
    </cfRule>
    <cfRule type="containsText" dxfId="81" priority="21" stopIfTrue="1" operator="containsText" text="can be done">
      <formula>NOT(ISERROR(SEARCH("can be done",G98)))</formula>
    </cfRule>
    <cfRule type="containsText" dxfId="80" priority="22" stopIfTrue="1" operator="containsText" text="Cannot be done">
      <formula>NOT(ISERROR(SEARCH("Cannot be done",G98)))</formula>
    </cfRule>
  </conditionalFormatting>
  <conditionalFormatting sqref="G102">
    <cfRule type="containsText" dxfId="79" priority="15" stopIfTrue="1" operator="containsText" text="row">
      <formula>NOT(ISERROR(SEARCH("row",G102)))</formula>
    </cfRule>
    <cfRule type="containsText" dxfId="78" priority="16" stopIfTrue="1" operator="containsText" text="Completed">
      <formula>NOT(ISERROR(SEARCH("Completed",G102)))</formula>
    </cfRule>
    <cfRule type="containsText" dxfId="77" priority="17" stopIfTrue="1" operator="containsText" text="can be done">
      <formula>NOT(ISERROR(SEARCH("can be done",G102)))</formula>
    </cfRule>
    <cfRule type="containsText" dxfId="76" priority="18" stopIfTrue="1" operator="containsText" text="Cannot be done">
      <formula>NOT(ISERROR(SEARCH("Cannot be done",G102)))</formula>
    </cfRule>
  </conditionalFormatting>
  <conditionalFormatting sqref="G105">
    <cfRule type="containsText" dxfId="75" priority="11" stopIfTrue="1" operator="containsText" text="row">
      <formula>NOT(ISERROR(SEARCH("row",G105)))</formula>
    </cfRule>
    <cfRule type="containsText" dxfId="74" priority="12" stopIfTrue="1" operator="containsText" text="Completed">
      <formula>NOT(ISERROR(SEARCH("Completed",G105)))</formula>
    </cfRule>
    <cfRule type="containsText" dxfId="73" priority="13" stopIfTrue="1" operator="containsText" text="can be done">
      <formula>NOT(ISERROR(SEARCH("can be done",G105)))</formula>
    </cfRule>
    <cfRule type="containsText" dxfId="72" priority="14" stopIfTrue="1" operator="containsText" text="Cannot be done">
      <formula>NOT(ISERROR(SEARCH("Cannot be done",G105)))</formula>
    </cfRule>
  </conditionalFormatting>
  <conditionalFormatting sqref="G113">
    <cfRule type="containsText" dxfId="71" priority="7" stopIfTrue="1" operator="containsText" text="row">
      <formula>NOT(ISERROR(SEARCH("row",G113)))</formula>
    </cfRule>
    <cfRule type="containsText" dxfId="70" priority="8" stopIfTrue="1" operator="containsText" text="Completed">
      <formula>NOT(ISERROR(SEARCH("Completed",G113)))</formula>
    </cfRule>
    <cfRule type="containsText" dxfId="69" priority="9" stopIfTrue="1" operator="containsText" text="can be done">
      <formula>NOT(ISERROR(SEARCH("can be done",G113)))</formula>
    </cfRule>
    <cfRule type="containsText" dxfId="6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Z13" sqref="Z13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82" bestFit="1" customWidth="1"/>
    <col min="10" max="10" width="15.109375" style="282" bestFit="1" customWidth="1"/>
    <col min="11" max="11" width="13.33203125" bestFit="1" customWidth="1"/>
    <col min="12" max="12" width="14.109375" bestFit="1" customWidth="1"/>
    <col min="13" max="13" width="15.109375" style="282" bestFit="1" customWidth="1"/>
    <col min="14" max="16" width="15.109375" style="282" customWidth="1"/>
    <col min="17" max="17" width="12.77734375" bestFit="1" customWidth="1"/>
    <col min="18" max="18" width="9.88671875" bestFit="1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8.109375" bestFit="1" customWidth="1"/>
  </cols>
  <sheetData>
    <row r="1" spans="1:23" ht="16.2" thickBot="1" x14ac:dyDescent="0.35">
      <c r="A1" s="247"/>
      <c r="B1" s="248"/>
      <c r="C1" s="247"/>
      <c r="D1" s="249" t="s">
        <v>659</v>
      </c>
      <c r="E1" s="250">
        <v>1</v>
      </c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51"/>
    </row>
    <row r="2" spans="1:23" ht="16.2" thickBot="1" x14ac:dyDescent="0.35">
      <c r="A2" s="248"/>
      <c r="B2" s="248"/>
      <c r="C2" s="252"/>
      <c r="D2" s="248"/>
      <c r="E2" s="252"/>
      <c r="F2" s="248"/>
      <c r="G2" s="252"/>
      <c r="H2" s="252"/>
      <c r="I2" s="253"/>
      <c r="J2" s="253"/>
      <c r="K2" s="252"/>
      <c r="L2" s="248"/>
      <c r="M2" s="253"/>
      <c r="N2" s="253"/>
      <c r="O2" s="253"/>
      <c r="P2" s="253"/>
      <c r="Q2" s="252"/>
    </row>
    <row r="3" spans="1:23" ht="29.4" thickBot="1" x14ac:dyDescent="0.35">
      <c r="A3" s="254" t="s">
        <v>660</v>
      </c>
      <c r="B3" s="255" t="s">
        <v>661</v>
      </c>
      <c r="C3" s="255" t="s">
        <v>662</v>
      </c>
      <c r="D3" s="255" t="s">
        <v>663</v>
      </c>
      <c r="E3" s="255" t="s">
        <v>664</v>
      </c>
      <c r="F3" s="256" t="s">
        <v>665</v>
      </c>
      <c r="G3" s="257" t="s">
        <v>666</v>
      </c>
      <c r="H3" s="257" t="s">
        <v>677</v>
      </c>
      <c r="I3" s="256" t="s">
        <v>667</v>
      </c>
      <c r="J3" s="256" t="s">
        <v>668</v>
      </c>
      <c r="K3" s="255" t="s">
        <v>669</v>
      </c>
      <c r="L3" s="256" t="s">
        <v>670</v>
      </c>
      <c r="M3" s="256" t="s">
        <v>671</v>
      </c>
      <c r="N3" s="254" t="s">
        <v>681</v>
      </c>
      <c r="O3" s="294" t="s">
        <v>682</v>
      </c>
      <c r="P3" s="258" t="s">
        <v>683</v>
      </c>
      <c r="Q3" s="255" t="s">
        <v>672</v>
      </c>
      <c r="R3" s="255" t="s">
        <v>476</v>
      </c>
      <c r="S3" s="255" t="s">
        <v>673</v>
      </c>
      <c r="T3" s="256" t="s">
        <v>684</v>
      </c>
      <c r="U3" s="256" t="s">
        <v>685</v>
      </c>
      <c r="V3" s="255" t="s">
        <v>674</v>
      </c>
      <c r="W3" s="258" t="s">
        <v>1</v>
      </c>
    </row>
    <row r="4" spans="1:23" x14ac:dyDescent="0.3">
      <c r="A4" s="206">
        <v>1</v>
      </c>
      <c r="B4" s="259" t="s">
        <v>679</v>
      </c>
      <c r="C4" s="283" t="s">
        <v>519</v>
      </c>
      <c r="D4" s="260" t="s">
        <v>13</v>
      </c>
      <c r="E4" s="284">
        <v>1466.6</v>
      </c>
      <c r="F4" s="206" t="s">
        <v>675</v>
      </c>
      <c r="G4" s="261" t="s">
        <v>676</v>
      </c>
      <c r="H4" s="291"/>
      <c r="I4" s="262" t="s">
        <v>677</v>
      </c>
      <c r="J4" s="262"/>
      <c r="K4" s="244"/>
      <c r="L4" s="262"/>
      <c r="M4" s="262"/>
      <c r="N4" s="262"/>
      <c r="O4" s="262"/>
      <c r="P4" s="262"/>
      <c r="Q4" s="263"/>
      <c r="R4" s="264"/>
      <c r="S4" s="265"/>
      <c r="T4" s="265"/>
      <c r="U4" s="265"/>
      <c r="V4" s="206"/>
      <c r="W4" s="206"/>
    </row>
    <row r="5" spans="1:23" x14ac:dyDescent="0.3">
      <c r="A5" s="198">
        <v>2</v>
      </c>
      <c r="B5" s="259" t="s">
        <v>679</v>
      </c>
      <c r="C5" s="198" t="s">
        <v>13</v>
      </c>
      <c r="D5" s="199" t="s">
        <v>19</v>
      </c>
      <c r="E5" s="284">
        <v>3951.22</v>
      </c>
      <c r="F5" s="198" t="s">
        <v>675</v>
      </c>
      <c r="G5" s="266" t="s">
        <v>676</v>
      </c>
      <c r="H5" s="291"/>
      <c r="I5" s="262" t="s">
        <v>677</v>
      </c>
      <c r="J5" s="236"/>
      <c r="K5" s="245"/>
      <c r="L5" s="236"/>
      <c r="M5" s="236"/>
      <c r="N5" s="236"/>
      <c r="O5" s="236"/>
      <c r="P5" s="236"/>
      <c r="Q5" s="267"/>
      <c r="R5" s="243"/>
      <c r="S5" s="265"/>
      <c r="T5" s="265"/>
      <c r="U5" s="265"/>
      <c r="V5" s="198"/>
      <c r="W5" s="198"/>
    </row>
    <row r="6" spans="1:23" x14ac:dyDescent="0.3">
      <c r="A6" s="198">
        <v>3</v>
      </c>
      <c r="B6" s="259" t="s">
        <v>679</v>
      </c>
      <c r="C6" s="198" t="s">
        <v>19</v>
      </c>
      <c r="D6" s="199" t="s">
        <v>20</v>
      </c>
      <c r="E6" s="284">
        <v>3528.21</v>
      </c>
      <c r="F6" s="198" t="s">
        <v>675</v>
      </c>
      <c r="G6" s="266" t="s">
        <v>676</v>
      </c>
      <c r="H6" s="291"/>
      <c r="I6" s="262" t="s">
        <v>677</v>
      </c>
      <c r="J6" s="236"/>
      <c r="K6" s="245"/>
      <c r="L6" s="236"/>
      <c r="M6" s="236"/>
      <c r="N6" s="236"/>
      <c r="O6" s="236"/>
      <c r="P6" s="236"/>
      <c r="Q6" s="267"/>
      <c r="R6" s="243"/>
      <c r="S6" s="268"/>
      <c r="T6" s="268"/>
      <c r="U6" s="268"/>
      <c r="V6" s="198"/>
      <c r="W6" s="198"/>
    </row>
    <row r="7" spans="1:23" x14ac:dyDescent="0.3">
      <c r="A7" s="198">
        <v>4</v>
      </c>
      <c r="B7" s="259"/>
      <c r="C7" s="198"/>
      <c r="D7" s="199"/>
      <c r="E7" s="284"/>
      <c r="F7" s="198"/>
      <c r="G7" s="266"/>
      <c r="H7" s="292"/>
      <c r="I7" s="236"/>
      <c r="J7" s="236"/>
      <c r="K7" s="245"/>
      <c r="L7" s="236"/>
      <c r="M7" s="236"/>
      <c r="N7" s="236"/>
      <c r="O7" s="236"/>
      <c r="P7" s="236"/>
      <c r="Q7" s="267"/>
      <c r="R7" s="243"/>
      <c r="S7" s="268"/>
      <c r="T7" s="268"/>
      <c r="U7" s="268"/>
      <c r="V7" s="198"/>
      <c r="W7" s="198"/>
    </row>
    <row r="8" spans="1:23" x14ac:dyDescent="0.3">
      <c r="A8" s="198">
        <v>5</v>
      </c>
      <c r="B8" s="259"/>
      <c r="C8" s="198"/>
      <c r="D8" s="199"/>
      <c r="E8" s="284"/>
      <c r="F8" s="198"/>
      <c r="G8" s="266"/>
      <c r="H8" s="292"/>
      <c r="I8" s="236"/>
      <c r="J8" s="236"/>
      <c r="K8" s="269"/>
      <c r="L8" s="236"/>
      <c r="M8" s="236"/>
      <c r="N8" s="236"/>
      <c r="O8" s="236"/>
      <c r="P8" s="236"/>
      <c r="Q8" s="267"/>
      <c r="R8" s="243"/>
      <c r="S8" s="265"/>
      <c r="T8" s="265"/>
      <c r="U8" s="265"/>
      <c r="V8" s="198"/>
      <c r="W8" s="198"/>
    </row>
    <row r="9" spans="1:23" x14ac:dyDescent="0.3">
      <c r="A9" s="198">
        <v>6</v>
      </c>
      <c r="B9" s="259"/>
      <c r="C9" s="198"/>
      <c r="D9" s="199"/>
      <c r="E9" s="284"/>
      <c r="F9" s="198"/>
      <c r="G9" s="266"/>
      <c r="H9" s="292"/>
      <c r="I9" s="236"/>
      <c r="J9" s="236"/>
      <c r="K9" s="269"/>
      <c r="L9" s="236"/>
      <c r="M9" s="236"/>
      <c r="N9" s="236"/>
      <c r="O9" s="236"/>
      <c r="P9" s="236"/>
      <c r="Q9" s="267"/>
      <c r="R9" s="243"/>
      <c r="S9" s="268"/>
      <c r="T9" s="268"/>
      <c r="U9" s="268"/>
      <c r="V9" s="198"/>
      <c r="W9" s="198"/>
    </row>
    <row r="10" spans="1:23" x14ac:dyDescent="0.3">
      <c r="A10" s="198"/>
      <c r="B10" s="270"/>
      <c r="C10" s="198"/>
      <c r="D10" s="199"/>
      <c r="E10" s="284"/>
      <c r="F10" s="198"/>
      <c r="G10" s="266"/>
      <c r="H10" s="292"/>
      <c r="I10" s="236"/>
      <c r="J10" s="236"/>
      <c r="K10" s="269"/>
      <c r="L10" s="236"/>
      <c r="M10" s="236"/>
      <c r="N10" s="236"/>
      <c r="O10" s="236"/>
      <c r="P10" s="236"/>
      <c r="Q10" s="267"/>
      <c r="R10" s="243"/>
      <c r="S10" s="268"/>
      <c r="T10" s="268"/>
      <c r="U10" s="268"/>
      <c r="V10" s="198"/>
      <c r="W10" s="198"/>
    </row>
    <row r="11" spans="1:23" x14ac:dyDescent="0.3">
      <c r="A11" s="198"/>
      <c r="B11" s="270"/>
      <c r="C11" s="198"/>
      <c r="D11" s="199"/>
      <c r="E11" s="284"/>
      <c r="F11" s="198"/>
      <c r="G11" s="266"/>
      <c r="H11" s="292"/>
      <c r="I11" s="236"/>
      <c r="J11" s="236"/>
      <c r="K11" s="269"/>
      <c r="L11" s="236"/>
      <c r="M11" s="236"/>
      <c r="N11" s="236"/>
      <c r="O11" s="236"/>
      <c r="P11" s="236"/>
      <c r="Q11" s="267"/>
      <c r="R11" s="243"/>
      <c r="S11" s="268"/>
      <c r="T11" s="268"/>
      <c r="U11" s="268"/>
      <c r="V11" s="198"/>
      <c r="W11" s="198"/>
    </row>
    <row r="12" spans="1:23" x14ac:dyDescent="0.3">
      <c r="A12" s="198"/>
      <c r="B12" s="270"/>
      <c r="C12" s="198"/>
      <c r="D12" s="199"/>
      <c r="E12" s="284"/>
      <c r="F12" s="198"/>
      <c r="G12" s="266"/>
      <c r="H12" s="292"/>
      <c r="I12" s="236"/>
      <c r="J12" s="236"/>
      <c r="K12" s="269"/>
      <c r="L12" s="236"/>
      <c r="M12" s="236"/>
      <c r="N12" s="236"/>
      <c r="O12" s="236"/>
      <c r="P12" s="236"/>
      <c r="Q12" s="267"/>
      <c r="R12" s="243"/>
      <c r="S12" s="268"/>
      <c r="T12" s="268"/>
      <c r="U12" s="268"/>
      <c r="V12" s="198"/>
      <c r="W12" s="198"/>
    </row>
    <row r="13" spans="1:23" x14ac:dyDescent="0.3">
      <c r="A13" s="198"/>
      <c r="B13" s="270"/>
      <c r="C13" s="198"/>
      <c r="D13" s="198"/>
      <c r="E13" s="284"/>
      <c r="F13" s="198"/>
      <c r="G13" s="266"/>
      <c r="H13" s="292"/>
      <c r="I13" s="236"/>
      <c r="J13" s="236"/>
      <c r="K13" s="269"/>
      <c r="L13" s="236"/>
      <c r="M13" s="236"/>
      <c r="N13" s="236"/>
      <c r="O13" s="236"/>
      <c r="P13" s="236"/>
      <c r="Q13" s="267"/>
      <c r="R13" s="243"/>
      <c r="S13" s="268"/>
      <c r="T13" s="268"/>
      <c r="U13" s="268"/>
      <c r="V13" s="198"/>
      <c r="W13" s="198"/>
    </row>
    <row r="14" spans="1:23" x14ac:dyDescent="0.3">
      <c r="A14" s="198"/>
      <c r="B14" s="270"/>
      <c r="C14" s="198"/>
      <c r="D14" s="198"/>
      <c r="E14" s="284"/>
      <c r="F14" s="198"/>
      <c r="G14" s="266"/>
      <c r="H14" s="292"/>
      <c r="I14" s="236"/>
      <c r="J14" s="236"/>
      <c r="K14" s="269"/>
      <c r="L14" s="236"/>
      <c r="M14" s="236"/>
      <c r="N14" s="236"/>
      <c r="O14" s="236"/>
      <c r="P14" s="236"/>
      <c r="Q14" s="267"/>
      <c r="R14" s="243"/>
      <c r="S14" s="268"/>
      <c r="T14" s="268"/>
      <c r="U14" s="268"/>
      <c r="V14" s="198"/>
      <c r="W14" s="198"/>
    </row>
    <row r="15" spans="1:23" x14ac:dyDescent="0.3">
      <c r="A15" s="198"/>
      <c r="B15" s="270"/>
      <c r="C15" s="198"/>
      <c r="D15" s="198"/>
      <c r="E15" s="284"/>
      <c r="F15" s="198"/>
      <c r="G15" s="266"/>
      <c r="H15" s="292"/>
      <c r="I15" s="236"/>
      <c r="J15" s="236"/>
      <c r="K15" s="269"/>
      <c r="L15" s="236"/>
      <c r="M15" s="236"/>
      <c r="N15" s="236"/>
      <c r="O15" s="236"/>
      <c r="P15" s="236"/>
      <c r="Q15" s="267"/>
      <c r="R15" s="243"/>
      <c r="S15" s="268"/>
      <c r="T15" s="268"/>
      <c r="U15" s="268"/>
      <c r="V15" s="198"/>
      <c r="W15" s="198"/>
    </row>
    <row r="16" spans="1:23" x14ac:dyDescent="0.3">
      <c r="A16" s="198"/>
      <c r="B16" s="270"/>
      <c r="C16" s="198"/>
      <c r="D16" s="198"/>
      <c r="E16" s="284"/>
      <c r="F16" s="198"/>
      <c r="G16" s="266"/>
      <c r="H16" s="292"/>
      <c r="I16" s="236"/>
      <c r="J16" s="236"/>
      <c r="K16" s="269"/>
      <c r="L16" s="236"/>
      <c r="M16" s="236"/>
      <c r="N16" s="236"/>
      <c r="O16" s="236"/>
      <c r="P16" s="236"/>
      <c r="Q16" s="267"/>
      <c r="R16" s="243"/>
      <c r="S16" s="268"/>
      <c r="T16" s="268"/>
      <c r="U16" s="268"/>
      <c r="V16" s="198"/>
      <c r="W16" s="198"/>
    </row>
    <row r="17" spans="1:23" x14ac:dyDescent="0.3">
      <c r="A17" s="198"/>
      <c r="B17" s="270"/>
      <c r="C17" s="198"/>
      <c r="D17" s="198"/>
      <c r="E17" s="284"/>
      <c r="F17" s="198"/>
      <c r="G17" s="266"/>
      <c r="H17" s="292"/>
      <c r="I17" s="236"/>
      <c r="J17" s="236"/>
      <c r="K17" s="269"/>
      <c r="L17" s="236"/>
      <c r="M17" s="236"/>
      <c r="N17" s="236"/>
      <c r="O17" s="236"/>
      <c r="P17" s="236"/>
      <c r="Q17" s="267"/>
      <c r="R17" s="243"/>
      <c r="S17" s="268"/>
      <c r="T17" s="268"/>
      <c r="U17" s="268"/>
      <c r="V17" s="198"/>
      <c r="W17" s="198"/>
    </row>
    <row r="18" spans="1:23" x14ac:dyDescent="0.3">
      <c r="A18" s="198"/>
      <c r="B18" s="270"/>
      <c r="C18" s="198"/>
      <c r="D18" s="198"/>
      <c r="E18" s="284"/>
      <c r="F18" s="198"/>
      <c r="G18" s="266"/>
      <c r="H18" s="292"/>
      <c r="I18" s="236"/>
      <c r="J18" s="236"/>
      <c r="K18" s="269"/>
      <c r="L18" s="236"/>
      <c r="M18" s="236"/>
      <c r="N18" s="236"/>
      <c r="O18" s="236"/>
      <c r="P18" s="236"/>
      <c r="Q18" s="267"/>
      <c r="R18" s="243"/>
      <c r="S18" s="268"/>
      <c r="T18" s="268"/>
      <c r="U18" s="268"/>
      <c r="V18" s="198"/>
      <c r="W18" s="198"/>
    </row>
    <row r="19" spans="1:23" x14ac:dyDescent="0.3">
      <c r="A19" s="198"/>
      <c r="B19" s="270"/>
      <c r="C19" s="198"/>
      <c r="D19" s="198"/>
      <c r="E19" s="284"/>
      <c r="F19" s="198"/>
      <c r="G19" s="266"/>
      <c r="H19" s="292"/>
      <c r="I19" s="236"/>
      <c r="J19" s="236"/>
      <c r="K19" s="269"/>
      <c r="L19" s="236"/>
      <c r="M19" s="236"/>
      <c r="N19" s="236"/>
      <c r="O19" s="236"/>
      <c r="P19" s="236"/>
      <c r="Q19" s="267"/>
      <c r="R19" s="243"/>
      <c r="S19" s="268"/>
      <c r="T19" s="268"/>
      <c r="U19" s="268"/>
      <c r="V19" s="198"/>
      <c r="W19" s="198"/>
    </row>
    <row r="20" spans="1:23" x14ac:dyDescent="0.3">
      <c r="A20" s="198"/>
      <c r="B20" s="270"/>
      <c r="C20" s="198"/>
      <c r="D20" s="198"/>
      <c r="E20" s="284"/>
      <c r="F20" s="198"/>
      <c r="G20" s="266"/>
      <c r="H20" s="292"/>
      <c r="I20" s="236"/>
      <c r="J20" s="236"/>
      <c r="K20" s="269"/>
      <c r="L20" s="236"/>
      <c r="M20" s="236"/>
      <c r="N20" s="236"/>
      <c r="O20" s="236"/>
      <c r="P20" s="236"/>
      <c r="Q20" s="267"/>
      <c r="R20" s="243"/>
      <c r="S20" s="268"/>
      <c r="T20" s="268"/>
      <c r="U20" s="268"/>
      <c r="V20" s="198"/>
      <c r="W20" s="198"/>
    </row>
    <row r="21" spans="1:23" x14ac:dyDescent="0.3">
      <c r="A21" s="198"/>
      <c r="B21" s="270"/>
      <c r="C21" s="198"/>
      <c r="D21" s="198"/>
      <c r="E21" s="284"/>
      <c r="F21" s="198"/>
      <c r="G21" s="266"/>
      <c r="H21" s="292"/>
      <c r="I21" s="236"/>
      <c r="J21" s="236"/>
      <c r="K21" s="269"/>
      <c r="L21" s="236"/>
      <c r="M21" s="236"/>
      <c r="N21" s="236"/>
      <c r="O21" s="236"/>
      <c r="P21" s="236"/>
      <c r="Q21" s="267"/>
      <c r="R21" s="243"/>
      <c r="S21" s="268"/>
      <c r="T21" s="268"/>
      <c r="U21" s="268"/>
      <c r="V21" s="198"/>
      <c r="W21" s="198"/>
    </row>
    <row r="22" spans="1:23" x14ac:dyDescent="0.3">
      <c r="A22" s="198"/>
      <c r="B22" s="270"/>
      <c r="C22" s="198"/>
      <c r="D22" s="198"/>
      <c r="E22" s="284"/>
      <c r="F22" s="198"/>
      <c r="G22" s="266"/>
      <c r="H22" s="292"/>
      <c r="I22" s="236"/>
      <c r="J22" s="236"/>
      <c r="K22" s="269"/>
      <c r="L22" s="236"/>
      <c r="M22" s="236"/>
      <c r="N22" s="236"/>
      <c r="O22" s="236"/>
      <c r="P22" s="236"/>
      <c r="Q22" s="267"/>
      <c r="R22" s="243"/>
      <c r="S22" s="268"/>
      <c r="T22" s="268"/>
      <c r="U22" s="268"/>
      <c r="V22" s="198"/>
      <c r="W22" s="198"/>
    </row>
    <row r="23" spans="1:23" x14ac:dyDescent="0.3">
      <c r="A23" s="198"/>
      <c r="B23" s="270"/>
      <c r="C23" s="198"/>
      <c r="D23" s="198"/>
      <c r="E23" s="284"/>
      <c r="F23" s="198"/>
      <c r="G23" s="266"/>
      <c r="H23" s="292"/>
      <c r="I23" s="236"/>
      <c r="J23" s="236"/>
      <c r="K23" s="269"/>
      <c r="L23" s="236"/>
      <c r="M23" s="236"/>
      <c r="N23" s="236"/>
      <c r="O23" s="236"/>
      <c r="P23" s="236"/>
      <c r="Q23" s="267"/>
      <c r="R23" s="243"/>
      <c r="S23" s="268"/>
      <c r="T23" s="268"/>
      <c r="U23" s="268"/>
      <c r="V23" s="198"/>
      <c r="W23" s="198"/>
    </row>
    <row r="24" spans="1:23" x14ac:dyDescent="0.3">
      <c r="A24" s="198"/>
      <c r="B24" s="270"/>
      <c r="C24" s="198"/>
      <c r="D24" s="198"/>
      <c r="E24" s="284"/>
      <c r="F24" s="198"/>
      <c r="G24" s="266"/>
      <c r="H24" s="292"/>
      <c r="I24" s="236"/>
      <c r="J24" s="236"/>
      <c r="K24" s="269"/>
      <c r="L24" s="236"/>
      <c r="M24" s="236"/>
      <c r="N24" s="236"/>
      <c r="O24" s="236"/>
      <c r="P24" s="236"/>
      <c r="Q24" s="267"/>
      <c r="R24" s="243"/>
      <c r="S24" s="268"/>
      <c r="T24" s="268"/>
      <c r="U24" s="268"/>
      <c r="V24" s="198"/>
      <c r="W24" s="198"/>
    </row>
    <row r="25" spans="1:23" x14ac:dyDescent="0.3">
      <c r="A25" s="198"/>
      <c r="B25" s="270"/>
      <c r="C25" s="198"/>
      <c r="D25" s="198"/>
      <c r="E25" s="284"/>
      <c r="F25" s="198"/>
      <c r="G25" s="266"/>
      <c r="H25" s="292"/>
      <c r="I25" s="236"/>
      <c r="J25" s="236"/>
      <c r="K25" s="269"/>
      <c r="L25" s="236"/>
      <c r="M25" s="236"/>
      <c r="N25" s="236"/>
      <c r="O25" s="236"/>
      <c r="P25" s="236"/>
      <c r="Q25" s="267"/>
      <c r="R25" s="243"/>
      <c r="S25" s="268"/>
      <c r="T25" s="268"/>
      <c r="U25" s="268"/>
      <c r="V25" s="198"/>
      <c r="W25" s="198"/>
    </row>
    <row r="26" spans="1:23" x14ac:dyDescent="0.3">
      <c r="A26" s="198"/>
      <c r="B26" s="270"/>
      <c r="C26" s="198"/>
      <c r="D26" s="198"/>
      <c r="E26" s="284"/>
      <c r="F26" s="198"/>
      <c r="G26" s="266"/>
      <c r="H26" s="292"/>
      <c r="I26" s="236"/>
      <c r="J26" s="236"/>
      <c r="K26" s="269"/>
      <c r="L26" s="236"/>
      <c r="M26" s="236"/>
      <c r="N26" s="236"/>
      <c r="O26" s="236"/>
      <c r="P26" s="236"/>
      <c r="Q26" s="267"/>
      <c r="R26" s="243"/>
      <c r="S26" s="268"/>
      <c r="T26" s="268"/>
      <c r="U26" s="268"/>
      <c r="V26" s="198"/>
      <c r="W26" s="198"/>
    </row>
    <row r="27" spans="1:23" x14ac:dyDescent="0.3">
      <c r="A27" s="198"/>
      <c r="B27" s="270"/>
      <c r="C27" s="198"/>
      <c r="D27" s="198"/>
      <c r="E27" s="284"/>
      <c r="F27" s="198"/>
      <c r="G27" s="266"/>
      <c r="H27" s="292"/>
      <c r="I27" s="236"/>
      <c r="J27" s="236"/>
      <c r="K27" s="269"/>
      <c r="L27" s="236"/>
      <c r="M27" s="236"/>
      <c r="N27" s="236"/>
      <c r="O27" s="236"/>
      <c r="P27" s="236"/>
      <c r="Q27" s="267"/>
      <c r="R27" s="243"/>
      <c r="S27" s="268"/>
      <c r="T27" s="268"/>
      <c r="U27" s="268"/>
      <c r="V27" s="198"/>
      <c r="W27" s="198"/>
    </row>
    <row r="28" spans="1:23" x14ac:dyDescent="0.3">
      <c r="A28" s="198"/>
      <c r="B28" s="270"/>
      <c r="C28" s="198"/>
      <c r="D28" s="198"/>
      <c r="E28" s="284"/>
      <c r="F28" s="198"/>
      <c r="G28" s="266"/>
      <c r="H28" s="292"/>
      <c r="I28" s="236"/>
      <c r="J28" s="236"/>
      <c r="K28" s="269"/>
      <c r="L28" s="236"/>
      <c r="M28" s="236"/>
      <c r="N28" s="236"/>
      <c r="O28" s="236"/>
      <c r="P28" s="236"/>
      <c r="Q28" s="267"/>
      <c r="R28" s="243"/>
      <c r="S28" s="268"/>
      <c r="T28" s="268"/>
      <c r="U28" s="268"/>
      <c r="V28" s="198"/>
      <c r="W28" s="198"/>
    </row>
    <row r="29" spans="1:23" x14ac:dyDescent="0.3">
      <c r="A29" s="198"/>
      <c r="B29" s="270"/>
      <c r="C29" s="198"/>
      <c r="D29" s="198"/>
      <c r="E29" s="284"/>
      <c r="F29" s="198"/>
      <c r="G29" s="266"/>
      <c r="H29" s="292"/>
      <c r="I29" s="236"/>
      <c r="J29" s="236"/>
      <c r="K29" s="269"/>
      <c r="L29" s="236"/>
      <c r="M29" s="236"/>
      <c r="N29" s="236"/>
      <c r="O29" s="236"/>
      <c r="P29" s="236"/>
      <c r="Q29" s="267"/>
      <c r="R29" s="243"/>
      <c r="S29" s="268"/>
      <c r="T29" s="268"/>
      <c r="U29" s="268"/>
      <c r="V29" s="201"/>
      <c r="W29" s="198"/>
    </row>
    <row r="30" spans="1:23" x14ac:dyDescent="0.3">
      <c r="A30" s="198"/>
      <c r="B30" s="270"/>
      <c r="C30" s="198"/>
      <c r="D30" s="198"/>
      <c r="E30" s="284"/>
      <c r="F30" s="198"/>
      <c r="G30" s="266"/>
      <c r="H30" s="292"/>
      <c r="I30" s="236"/>
      <c r="J30" s="236"/>
      <c r="K30" s="269"/>
      <c r="L30" s="236"/>
      <c r="M30" s="236"/>
      <c r="N30" s="236"/>
      <c r="O30" s="236"/>
      <c r="P30" s="236"/>
      <c r="Q30" s="267"/>
      <c r="R30" s="243"/>
      <c r="S30" s="268"/>
      <c r="T30" s="268"/>
      <c r="U30" s="268"/>
      <c r="V30" s="198"/>
      <c r="W30" s="198"/>
    </row>
    <row r="31" spans="1:23" x14ac:dyDescent="0.3">
      <c r="A31" s="198"/>
      <c r="B31" s="270"/>
      <c r="C31" s="198"/>
      <c r="D31" s="198"/>
      <c r="E31" s="284"/>
      <c r="F31" s="198"/>
      <c r="G31" s="266"/>
      <c r="H31" s="292"/>
      <c r="I31" s="236"/>
      <c r="J31" s="236"/>
      <c r="K31" s="269"/>
      <c r="L31" s="236"/>
      <c r="M31" s="236"/>
      <c r="N31" s="236"/>
      <c r="O31" s="236"/>
      <c r="P31" s="236"/>
      <c r="Q31" s="267"/>
      <c r="R31" s="243"/>
      <c r="S31" s="268"/>
      <c r="T31" s="268"/>
      <c r="U31" s="268"/>
      <c r="V31" s="201"/>
      <c r="W31" s="198"/>
    </row>
    <row r="32" spans="1:23" x14ac:dyDescent="0.3">
      <c r="A32" s="198"/>
      <c r="B32" s="270"/>
      <c r="C32" s="198"/>
      <c r="D32" s="198"/>
      <c r="E32" s="284"/>
      <c r="F32" s="198"/>
      <c r="G32" s="266"/>
      <c r="H32" s="292"/>
      <c r="I32" s="236"/>
      <c r="J32" s="236"/>
      <c r="K32" s="269"/>
      <c r="L32" s="236"/>
      <c r="M32" s="236"/>
      <c r="N32" s="236"/>
      <c r="O32" s="236"/>
      <c r="P32" s="236"/>
      <c r="Q32" s="267"/>
      <c r="R32" s="243"/>
      <c r="S32" s="268"/>
      <c r="T32" s="268"/>
      <c r="U32" s="268"/>
      <c r="V32" s="201"/>
      <c r="W32" s="198"/>
    </row>
    <row r="33" spans="1:23" x14ac:dyDescent="0.3">
      <c r="A33" s="198"/>
      <c r="B33" s="198"/>
      <c r="C33" s="198"/>
      <c r="D33" s="198"/>
      <c r="E33" s="284"/>
      <c r="F33" s="198"/>
      <c r="G33" s="266"/>
      <c r="H33" s="292"/>
      <c r="I33" s="202"/>
      <c r="J33" s="202"/>
      <c r="K33" s="269"/>
      <c r="L33" s="202"/>
      <c r="M33" s="202"/>
      <c r="N33" s="202"/>
      <c r="O33" s="202"/>
      <c r="P33" s="202"/>
      <c r="Q33" s="267"/>
      <c r="R33" s="243"/>
      <c r="S33" s="271"/>
      <c r="T33" s="271"/>
      <c r="U33" s="271"/>
      <c r="V33" s="198"/>
      <c r="W33" s="198"/>
    </row>
    <row r="34" spans="1:23" x14ac:dyDescent="0.3">
      <c r="A34" s="198"/>
      <c r="B34" s="198"/>
      <c r="C34" s="198"/>
      <c r="D34" s="198"/>
      <c r="E34" s="284"/>
      <c r="F34" s="198"/>
      <c r="G34" s="266"/>
      <c r="H34" s="292"/>
      <c r="I34" s="202"/>
      <c r="J34" s="202"/>
      <c r="K34" s="269"/>
      <c r="L34" s="202"/>
      <c r="M34" s="202"/>
      <c r="N34" s="202"/>
      <c r="O34" s="202"/>
      <c r="P34" s="202"/>
      <c r="Q34" s="267"/>
      <c r="R34" s="243"/>
      <c r="S34" s="272"/>
      <c r="T34" s="272"/>
      <c r="U34" s="272"/>
      <c r="V34" s="198"/>
      <c r="W34" s="198"/>
    </row>
    <row r="35" spans="1:23" x14ac:dyDescent="0.3">
      <c r="A35" s="198"/>
      <c r="B35" s="270"/>
      <c r="C35" s="198"/>
      <c r="D35" s="198"/>
      <c r="E35" s="284"/>
      <c r="F35" s="198"/>
      <c r="G35" s="266"/>
      <c r="H35" s="292"/>
      <c r="I35" s="236"/>
      <c r="J35" s="236"/>
      <c r="K35" s="269"/>
      <c r="L35" s="236"/>
      <c r="M35" s="236"/>
      <c r="N35" s="236"/>
      <c r="O35" s="236"/>
      <c r="P35" s="236"/>
      <c r="Q35" s="267"/>
      <c r="R35" s="243"/>
      <c r="S35" s="268"/>
      <c r="T35" s="268"/>
      <c r="U35" s="268"/>
      <c r="V35" s="198"/>
      <c r="W35" s="198"/>
    </row>
    <row r="36" spans="1:23" x14ac:dyDescent="0.3">
      <c r="A36" s="198"/>
      <c r="B36" s="270"/>
      <c r="C36" s="198"/>
      <c r="D36" s="198"/>
      <c r="E36" s="284"/>
      <c r="F36" s="198"/>
      <c r="G36" s="266"/>
      <c r="H36" s="292"/>
      <c r="I36" s="236"/>
      <c r="J36" s="236"/>
      <c r="K36" s="269"/>
      <c r="L36" s="236"/>
      <c r="M36" s="236"/>
      <c r="N36" s="236"/>
      <c r="O36" s="236"/>
      <c r="P36" s="236"/>
      <c r="Q36" s="267"/>
      <c r="R36" s="243"/>
      <c r="S36" s="268"/>
      <c r="T36" s="268"/>
      <c r="U36" s="268"/>
      <c r="V36" s="201"/>
      <c r="W36" s="198"/>
    </row>
    <row r="37" spans="1:23" x14ac:dyDescent="0.3">
      <c r="A37" s="198"/>
      <c r="B37" s="270"/>
      <c r="C37" s="198"/>
      <c r="D37" s="198"/>
      <c r="E37" s="284"/>
      <c r="F37" s="198"/>
      <c r="G37" s="266"/>
      <c r="H37" s="292"/>
      <c r="I37" s="236"/>
      <c r="J37" s="236"/>
      <c r="K37" s="269"/>
      <c r="L37" s="236"/>
      <c r="M37" s="236"/>
      <c r="N37" s="236"/>
      <c r="O37" s="236"/>
      <c r="P37" s="236"/>
      <c r="Q37" s="267"/>
      <c r="R37" s="243"/>
      <c r="S37" s="268"/>
      <c r="T37" s="268"/>
      <c r="U37" s="268"/>
      <c r="V37" s="198"/>
      <c r="W37" s="198"/>
    </row>
    <row r="38" spans="1:23" x14ac:dyDescent="0.3">
      <c r="A38" s="198"/>
      <c r="B38" s="270"/>
      <c r="C38" s="198"/>
      <c r="D38" s="198"/>
      <c r="E38" s="284"/>
      <c r="F38" s="198"/>
      <c r="G38" s="266"/>
      <c r="H38" s="292"/>
      <c r="I38" s="236"/>
      <c r="J38" s="236"/>
      <c r="K38" s="269"/>
      <c r="L38" s="236"/>
      <c r="M38" s="236"/>
      <c r="N38" s="236"/>
      <c r="O38" s="236"/>
      <c r="P38" s="236"/>
      <c r="Q38" s="267"/>
      <c r="R38" s="243"/>
      <c r="S38" s="268"/>
      <c r="T38" s="268"/>
      <c r="U38" s="268"/>
      <c r="V38" s="198"/>
      <c r="W38" s="198"/>
    </row>
    <row r="39" spans="1:23" x14ac:dyDescent="0.3">
      <c r="A39" s="198"/>
      <c r="B39" s="270"/>
      <c r="C39" s="198"/>
      <c r="D39" s="198"/>
      <c r="E39" s="284"/>
      <c r="F39" s="198"/>
      <c r="G39" s="266"/>
      <c r="H39" s="292"/>
      <c r="I39" s="236"/>
      <c r="J39" s="236"/>
      <c r="K39" s="269"/>
      <c r="L39" s="236"/>
      <c r="M39" s="236"/>
      <c r="N39" s="236"/>
      <c r="O39" s="236"/>
      <c r="P39" s="236"/>
      <c r="Q39" s="267"/>
      <c r="R39" s="243"/>
      <c r="S39" s="268"/>
      <c r="T39" s="268"/>
      <c r="U39" s="268"/>
      <c r="V39" s="198"/>
      <c r="W39" s="198"/>
    </row>
    <row r="40" spans="1:23" x14ac:dyDescent="0.3">
      <c r="A40" s="198"/>
      <c r="B40" s="270"/>
      <c r="C40" s="198"/>
      <c r="D40" s="198"/>
      <c r="E40" s="284"/>
      <c r="F40" s="198"/>
      <c r="G40" s="266"/>
      <c r="H40" s="292"/>
      <c r="I40" s="236"/>
      <c r="J40" s="236"/>
      <c r="K40" s="269"/>
      <c r="L40" s="236"/>
      <c r="M40" s="236"/>
      <c r="N40" s="236"/>
      <c r="O40" s="236"/>
      <c r="P40" s="236"/>
      <c r="Q40" s="267"/>
      <c r="R40" s="243"/>
      <c r="S40" s="268"/>
      <c r="T40" s="268"/>
      <c r="U40" s="268"/>
      <c r="V40" s="198"/>
      <c r="W40" s="198"/>
    </row>
    <row r="41" spans="1:23" x14ac:dyDescent="0.3">
      <c r="A41" s="198"/>
      <c r="B41" s="270"/>
      <c r="C41" s="198"/>
      <c r="D41" s="198"/>
      <c r="E41" s="284"/>
      <c r="F41" s="198"/>
      <c r="G41" s="266"/>
      <c r="H41" s="292"/>
      <c r="I41" s="236"/>
      <c r="J41" s="236"/>
      <c r="K41" s="269"/>
      <c r="L41" s="236"/>
      <c r="M41" s="236"/>
      <c r="N41" s="236"/>
      <c r="O41" s="236"/>
      <c r="P41" s="236"/>
      <c r="Q41" s="267"/>
      <c r="R41" s="243"/>
      <c r="S41" s="268"/>
      <c r="T41" s="268"/>
      <c r="U41" s="268"/>
      <c r="V41" s="198"/>
      <c r="W41" s="198"/>
    </row>
    <row r="42" spans="1:23" x14ac:dyDescent="0.3">
      <c r="A42" s="198"/>
      <c r="B42" s="270"/>
      <c r="C42" s="198"/>
      <c r="D42" s="198"/>
      <c r="E42" s="284"/>
      <c r="F42" s="198"/>
      <c r="G42" s="266"/>
      <c r="H42" s="292"/>
      <c r="I42" s="236"/>
      <c r="J42" s="236"/>
      <c r="K42" s="269"/>
      <c r="L42" s="236"/>
      <c r="M42" s="236"/>
      <c r="N42" s="236"/>
      <c r="O42" s="236"/>
      <c r="P42" s="236"/>
      <c r="Q42" s="267"/>
      <c r="R42" s="243"/>
      <c r="S42" s="268"/>
      <c r="T42" s="268"/>
      <c r="U42" s="268"/>
      <c r="V42" s="201"/>
      <c r="W42" s="198"/>
    </row>
    <row r="43" spans="1:23" x14ac:dyDescent="0.3">
      <c r="A43" s="198"/>
      <c r="B43" s="270"/>
      <c r="C43" s="198"/>
      <c r="D43" s="198"/>
      <c r="E43" s="284"/>
      <c r="F43" s="198"/>
      <c r="G43" s="266"/>
      <c r="H43" s="292"/>
      <c r="I43" s="236"/>
      <c r="J43" s="236"/>
      <c r="K43" s="269"/>
      <c r="L43" s="236"/>
      <c r="M43" s="236"/>
      <c r="N43" s="236"/>
      <c r="O43" s="236"/>
      <c r="P43" s="236"/>
      <c r="Q43" s="267"/>
      <c r="R43" s="243"/>
      <c r="S43" s="268"/>
      <c r="T43" s="268"/>
      <c r="U43" s="268"/>
      <c r="V43" s="198"/>
      <c r="W43" s="198"/>
    </row>
    <row r="44" spans="1:23" x14ac:dyDescent="0.3">
      <c r="A44" s="198"/>
      <c r="B44" s="273"/>
      <c r="C44" s="198"/>
      <c r="D44" s="198"/>
      <c r="E44" s="284"/>
      <c r="F44" s="198"/>
      <c r="G44" s="266"/>
      <c r="H44" s="292"/>
      <c r="I44" s="236"/>
      <c r="J44" s="236"/>
      <c r="K44" s="269"/>
      <c r="L44" s="236"/>
      <c r="M44" s="236"/>
      <c r="N44" s="236"/>
      <c r="O44" s="236"/>
      <c r="P44" s="236"/>
      <c r="Q44" s="267"/>
      <c r="R44" s="243"/>
      <c r="S44" s="268"/>
      <c r="T44" s="268"/>
      <c r="U44" s="268"/>
      <c r="V44" s="198"/>
      <c r="W44" s="198"/>
    </row>
    <row r="45" spans="1:23" x14ac:dyDescent="0.3">
      <c r="A45" s="198"/>
      <c r="B45" s="270"/>
      <c r="C45" s="198"/>
      <c r="D45" s="198"/>
      <c r="E45" s="284"/>
      <c r="F45" s="198"/>
      <c r="G45" s="266"/>
      <c r="H45" s="292"/>
      <c r="I45" s="236"/>
      <c r="J45" s="236"/>
      <c r="K45" s="269"/>
      <c r="L45" s="236"/>
      <c r="M45" s="236"/>
      <c r="N45" s="236"/>
      <c r="O45" s="236"/>
      <c r="P45" s="236"/>
      <c r="Q45" s="267"/>
      <c r="R45" s="243"/>
      <c r="S45" s="268"/>
      <c r="T45" s="268"/>
      <c r="U45" s="268"/>
      <c r="V45" s="198"/>
      <c r="W45" s="198"/>
    </row>
    <row r="46" spans="1:23" x14ac:dyDescent="0.3">
      <c r="A46" s="198"/>
      <c r="B46" s="270"/>
      <c r="C46" s="198"/>
      <c r="D46" s="198"/>
      <c r="E46" s="284"/>
      <c r="F46" s="198"/>
      <c r="G46" s="266"/>
      <c r="H46" s="292"/>
      <c r="I46" s="236"/>
      <c r="J46" s="236"/>
      <c r="K46" s="269"/>
      <c r="L46" s="236"/>
      <c r="M46" s="236"/>
      <c r="N46" s="236"/>
      <c r="O46" s="236"/>
      <c r="P46" s="236"/>
      <c r="Q46" s="267"/>
      <c r="R46" s="243"/>
      <c r="S46" s="268"/>
      <c r="T46" s="268"/>
      <c r="U46" s="268"/>
      <c r="V46" s="198"/>
      <c r="W46" s="198"/>
    </row>
    <row r="47" spans="1:23" x14ac:dyDescent="0.3">
      <c r="A47" s="198"/>
      <c r="B47" s="270"/>
      <c r="C47" s="198"/>
      <c r="D47" s="198"/>
      <c r="E47" s="284"/>
      <c r="F47" s="198"/>
      <c r="G47" s="266"/>
      <c r="H47" s="292"/>
      <c r="I47" s="236"/>
      <c r="J47" s="236"/>
      <c r="K47" s="269"/>
      <c r="L47" s="236"/>
      <c r="M47" s="236"/>
      <c r="N47" s="236"/>
      <c r="O47" s="236"/>
      <c r="P47" s="236"/>
      <c r="Q47" s="267"/>
      <c r="R47" s="243"/>
      <c r="S47" s="268"/>
      <c r="T47" s="268"/>
      <c r="U47" s="268"/>
      <c r="V47" s="198"/>
      <c r="W47" s="198"/>
    </row>
    <row r="48" spans="1:23" x14ac:dyDescent="0.3">
      <c r="A48" s="198"/>
      <c r="B48" s="270"/>
      <c r="C48" s="198"/>
      <c r="D48" s="198"/>
      <c r="E48" s="284"/>
      <c r="F48" s="198"/>
      <c r="G48" s="266"/>
      <c r="H48" s="292"/>
      <c r="I48" s="236"/>
      <c r="J48" s="236"/>
      <c r="K48" s="269"/>
      <c r="L48" s="236"/>
      <c r="M48" s="236"/>
      <c r="N48" s="236"/>
      <c r="O48" s="236"/>
      <c r="P48" s="236"/>
      <c r="Q48" s="267"/>
      <c r="R48" s="243"/>
      <c r="S48" s="268"/>
      <c r="T48" s="268"/>
      <c r="U48" s="268"/>
      <c r="V48" s="198"/>
      <c r="W48" s="198"/>
    </row>
    <row r="49" spans="1:23" x14ac:dyDescent="0.3">
      <c r="A49" s="198"/>
      <c r="B49" s="198"/>
      <c r="C49" s="198"/>
      <c r="D49" s="198"/>
      <c r="E49" s="284"/>
      <c r="F49" s="198"/>
      <c r="G49" s="266"/>
      <c r="H49" s="292"/>
      <c r="I49" s="274"/>
      <c r="J49" s="274"/>
      <c r="K49" s="269"/>
      <c r="L49" s="274"/>
      <c r="M49" s="274"/>
      <c r="N49" s="274"/>
      <c r="O49" s="274"/>
      <c r="P49" s="274"/>
      <c r="Q49" s="267"/>
      <c r="R49" s="243"/>
      <c r="S49" s="271"/>
      <c r="T49" s="271"/>
      <c r="U49" s="271"/>
      <c r="V49" s="198"/>
      <c r="W49" s="198"/>
    </row>
    <row r="50" spans="1:23" x14ac:dyDescent="0.3">
      <c r="A50" s="198"/>
      <c r="B50" s="270"/>
      <c r="C50" s="198"/>
      <c r="D50" s="198"/>
      <c r="E50" s="284"/>
      <c r="F50" s="198"/>
      <c r="G50" s="266"/>
      <c r="H50" s="292"/>
      <c r="I50" s="236"/>
      <c r="J50" s="236"/>
      <c r="K50" s="269"/>
      <c r="L50" s="236"/>
      <c r="M50" s="236"/>
      <c r="N50" s="236"/>
      <c r="O50" s="236"/>
      <c r="P50" s="236"/>
      <c r="Q50" s="267"/>
      <c r="R50" s="243"/>
      <c r="S50" s="268"/>
      <c r="T50" s="268"/>
      <c r="U50" s="268"/>
      <c r="V50" s="198"/>
      <c r="W50" s="198"/>
    </row>
    <row r="51" spans="1:23" x14ac:dyDescent="0.3">
      <c r="A51" s="198"/>
      <c r="B51" s="270"/>
      <c r="C51" s="198"/>
      <c r="D51" s="198"/>
      <c r="E51" s="284"/>
      <c r="F51" s="198"/>
      <c r="G51" s="266"/>
      <c r="H51" s="292"/>
      <c r="I51" s="236"/>
      <c r="J51" s="236"/>
      <c r="K51" s="269"/>
      <c r="L51" s="236"/>
      <c r="M51" s="236"/>
      <c r="N51" s="236"/>
      <c r="O51" s="236"/>
      <c r="P51" s="236"/>
      <c r="Q51" s="267"/>
      <c r="R51" s="243"/>
      <c r="S51" s="268"/>
      <c r="T51" s="268"/>
      <c r="U51" s="268"/>
      <c r="V51" s="198"/>
      <c r="W51" s="198"/>
    </row>
    <row r="52" spans="1:23" x14ac:dyDescent="0.3">
      <c r="A52" s="198"/>
      <c r="B52" s="198"/>
      <c r="C52" s="198"/>
      <c r="D52" s="198"/>
      <c r="E52" s="284"/>
      <c r="F52" s="198"/>
      <c r="G52" s="266"/>
      <c r="H52" s="292"/>
      <c r="I52" s="274"/>
      <c r="J52" s="274"/>
      <c r="K52" s="269"/>
      <c r="L52" s="274"/>
      <c r="M52" s="274"/>
      <c r="N52" s="274"/>
      <c r="O52" s="274"/>
      <c r="P52" s="274"/>
      <c r="Q52" s="267"/>
      <c r="R52" s="243"/>
      <c r="S52" s="271"/>
      <c r="T52" s="271"/>
      <c r="U52" s="271"/>
      <c r="V52" s="198"/>
      <c r="W52" s="198"/>
    </row>
    <row r="53" spans="1:23" x14ac:dyDescent="0.3">
      <c r="A53" s="198"/>
      <c r="B53" s="270"/>
      <c r="C53" s="198"/>
      <c r="D53" s="198"/>
      <c r="E53" s="284"/>
      <c r="F53" s="198"/>
      <c r="G53" s="266"/>
      <c r="H53" s="292"/>
      <c r="I53" s="236"/>
      <c r="J53" s="236"/>
      <c r="K53" s="269"/>
      <c r="L53" s="236"/>
      <c r="M53" s="236"/>
      <c r="N53" s="236"/>
      <c r="O53" s="236"/>
      <c r="P53" s="236"/>
      <c r="Q53" s="267"/>
      <c r="R53" s="243"/>
      <c r="S53" s="268"/>
      <c r="T53" s="268"/>
      <c r="U53" s="268"/>
      <c r="V53" s="198"/>
      <c r="W53" s="198"/>
    </row>
    <row r="54" spans="1:23" x14ac:dyDescent="0.3">
      <c r="A54" s="198"/>
      <c r="B54" s="270"/>
      <c r="C54" s="198"/>
      <c r="D54" s="198"/>
      <c r="E54" s="284"/>
      <c r="F54" s="198"/>
      <c r="G54" s="266"/>
      <c r="H54" s="292"/>
      <c r="I54" s="236"/>
      <c r="J54" s="236"/>
      <c r="K54" s="269"/>
      <c r="L54" s="236"/>
      <c r="M54" s="236"/>
      <c r="N54" s="236"/>
      <c r="O54" s="236"/>
      <c r="P54" s="236"/>
      <c r="Q54" s="267"/>
      <c r="R54" s="243"/>
      <c r="S54" s="268"/>
      <c r="T54" s="268"/>
      <c r="U54" s="268"/>
      <c r="V54" s="198"/>
      <c r="W54" s="198"/>
    </row>
    <row r="55" spans="1:23" x14ac:dyDescent="0.3">
      <c r="A55" s="198"/>
      <c r="B55" s="270"/>
      <c r="C55" s="198"/>
      <c r="D55" s="198"/>
      <c r="E55" s="284"/>
      <c r="F55" s="198"/>
      <c r="G55" s="266"/>
      <c r="H55" s="292"/>
      <c r="I55" s="236"/>
      <c r="J55" s="236"/>
      <c r="K55" s="269"/>
      <c r="L55" s="236"/>
      <c r="M55" s="236"/>
      <c r="N55" s="236"/>
      <c r="O55" s="236"/>
      <c r="P55" s="236"/>
      <c r="Q55" s="267"/>
      <c r="R55" s="243"/>
      <c r="S55" s="268"/>
      <c r="T55" s="268"/>
      <c r="U55" s="268"/>
      <c r="V55" s="198"/>
      <c r="W55" s="198"/>
    </row>
    <row r="56" spans="1:23" x14ac:dyDescent="0.3">
      <c r="A56" s="198"/>
      <c r="B56" s="270"/>
      <c r="C56" s="198"/>
      <c r="D56" s="198"/>
      <c r="E56" s="284"/>
      <c r="F56" s="198"/>
      <c r="G56" s="266"/>
      <c r="H56" s="292"/>
      <c r="I56" s="236"/>
      <c r="J56" s="236"/>
      <c r="K56" s="269"/>
      <c r="L56" s="236"/>
      <c r="M56" s="236"/>
      <c r="N56" s="236"/>
      <c r="O56" s="236"/>
      <c r="P56" s="236"/>
      <c r="Q56" s="267"/>
      <c r="R56" s="243"/>
      <c r="S56" s="268"/>
      <c r="T56" s="268"/>
      <c r="U56" s="268"/>
      <c r="V56" s="198"/>
      <c r="W56" s="198"/>
    </row>
    <row r="57" spans="1:23" x14ac:dyDescent="0.3">
      <c r="A57" s="198"/>
      <c r="B57" s="198"/>
      <c r="C57" s="198"/>
      <c r="D57" s="198"/>
      <c r="E57" s="284"/>
      <c r="F57" s="198"/>
      <c r="G57" s="266"/>
      <c r="H57" s="292"/>
      <c r="I57" s="274"/>
      <c r="J57" s="274"/>
      <c r="K57" s="269"/>
      <c r="L57" s="274"/>
      <c r="M57" s="274"/>
      <c r="N57" s="274"/>
      <c r="O57" s="274"/>
      <c r="P57" s="274"/>
      <c r="Q57" s="267"/>
      <c r="R57" s="243"/>
      <c r="S57" s="271"/>
      <c r="T57" s="271"/>
      <c r="U57" s="271"/>
      <c r="V57" s="198"/>
      <c r="W57" s="198"/>
    </row>
    <row r="58" spans="1:23" x14ac:dyDescent="0.3">
      <c r="A58" s="198"/>
      <c r="B58" s="198"/>
      <c r="C58" s="198"/>
      <c r="D58" s="198"/>
      <c r="E58" s="284"/>
      <c r="F58" s="198"/>
      <c r="G58" s="266"/>
      <c r="H58" s="292"/>
      <c r="I58" s="274"/>
      <c r="J58" s="274"/>
      <c r="K58" s="269"/>
      <c r="L58" s="274"/>
      <c r="M58" s="274"/>
      <c r="N58" s="274"/>
      <c r="O58" s="274"/>
      <c r="P58" s="274"/>
      <c r="Q58" s="267"/>
      <c r="R58" s="243"/>
      <c r="S58" s="271"/>
      <c r="T58" s="271"/>
      <c r="U58" s="271"/>
      <c r="V58" s="198"/>
      <c r="W58" s="198"/>
    </row>
    <row r="59" spans="1:23" x14ac:dyDescent="0.3">
      <c r="A59" s="198"/>
      <c r="B59" s="270"/>
      <c r="C59" s="198"/>
      <c r="D59" s="198"/>
      <c r="E59" s="284"/>
      <c r="F59" s="198"/>
      <c r="G59" s="266"/>
      <c r="H59" s="292"/>
      <c r="I59" s="236"/>
      <c r="J59" s="236"/>
      <c r="K59" s="269"/>
      <c r="L59" s="236"/>
      <c r="M59" s="236"/>
      <c r="N59" s="236"/>
      <c r="O59" s="236"/>
      <c r="P59" s="236"/>
      <c r="Q59" s="267"/>
      <c r="R59" s="243"/>
      <c r="S59" s="268"/>
      <c r="T59" s="268"/>
      <c r="U59" s="268"/>
      <c r="V59" s="198"/>
      <c r="W59" s="198"/>
    </row>
    <row r="60" spans="1:23" x14ac:dyDescent="0.3">
      <c r="A60" s="198"/>
      <c r="B60" s="270"/>
      <c r="C60" s="198"/>
      <c r="D60" s="198"/>
      <c r="E60" s="284"/>
      <c r="F60" s="198"/>
      <c r="G60" s="266"/>
      <c r="H60" s="292"/>
      <c r="I60" s="236"/>
      <c r="J60" s="236"/>
      <c r="K60" s="269"/>
      <c r="L60" s="236"/>
      <c r="M60" s="236"/>
      <c r="N60" s="236"/>
      <c r="O60" s="236"/>
      <c r="P60" s="236"/>
      <c r="Q60" s="267"/>
      <c r="R60" s="243"/>
      <c r="S60" s="268"/>
      <c r="T60" s="268"/>
      <c r="U60" s="268"/>
      <c r="V60" s="198"/>
      <c r="W60" s="198"/>
    </row>
    <row r="61" spans="1:23" x14ac:dyDescent="0.3">
      <c r="A61" s="198"/>
      <c r="B61" s="198"/>
      <c r="C61" s="198"/>
      <c r="D61" s="198"/>
      <c r="E61" s="284"/>
      <c r="F61" s="198"/>
      <c r="G61" s="266"/>
      <c r="H61" s="292"/>
      <c r="I61" s="274"/>
      <c r="J61" s="274"/>
      <c r="K61" s="269"/>
      <c r="L61" s="274"/>
      <c r="M61" s="274"/>
      <c r="N61" s="274"/>
      <c r="O61" s="274"/>
      <c r="P61" s="274"/>
      <c r="Q61" s="267"/>
      <c r="R61" s="243"/>
      <c r="S61" s="271"/>
      <c r="T61" s="271"/>
      <c r="U61" s="271"/>
      <c r="V61" s="198"/>
      <c r="W61" s="198"/>
    </row>
    <row r="62" spans="1:23" x14ac:dyDescent="0.3">
      <c r="A62" s="198"/>
      <c r="B62" s="198"/>
      <c r="C62" s="198"/>
      <c r="D62" s="198"/>
      <c r="E62" s="284"/>
      <c r="F62" s="198"/>
      <c r="G62" s="266"/>
      <c r="H62" s="292"/>
      <c r="I62" s="274"/>
      <c r="J62" s="274"/>
      <c r="K62" s="269"/>
      <c r="L62" s="274"/>
      <c r="M62" s="274"/>
      <c r="N62" s="274"/>
      <c r="O62" s="274"/>
      <c r="P62" s="274"/>
      <c r="Q62" s="267"/>
      <c r="R62" s="243"/>
      <c r="S62" s="271"/>
      <c r="T62" s="271"/>
      <c r="U62" s="271"/>
      <c r="V62" s="198"/>
      <c r="W62" s="198"/>
    </row>
    <row r="63" spans="1:23" x14ac:dyDescent="0.3">
      <c r="A63" s="198"/>
      <c r="B63" s="270"/>
      <c r="C63" s="198"/>
      <c r="D63" s="198"/>
      <c r="E63" s="284"/>
      <c r="F63" s="198"/>
      <c r="G63" s="266"/>
      <c r="H63" s="292"/>
      <c r="I63" s="236"/>
      <c r="J63" s="236"/>
      <c r="K63" s="269"/>
      <c r="L63" s="236"/>
      <c r="M63" s="236"/>
      <c r="N63" s="236"/>
      <c r="O63" s="236"/>
      <c r="P63" s="236"/>
      <c r="Q63" s="267"/>
      <c r="R63" s="243"/>
      <c r="S63" s="268"/>
      <c r="T63" s="268"/>
      <c r="U63" s="268"/>
      <c r="V63" s="198"/>
      <c r="W63" s="198"/>
    </row>
    <row r="64" spans="1:23" x14ac:dyDescent="0.3">
      <c r="A64" s="198"/>
      <c r="B64" s="198"/>
      <c r="C64" s="198"/>
      <c r="D64" s="198"/>
      <c r="E64" s="284"/>
      <c r="F64" s="198"/>
      <c r="G64" s="266"/>
      <c r="H64" s="292"/>
      <c r="I64" s="236"/>
      <c r="J64" s="202"/>
      <c r="K64" s="269"/>
      <c r="L64" s="236"/>
      <c r="M64" s="236"/>
      <c r="N64" s="236"/>
      <c r="O64" s="236"/>
      <c r="P64" s="236"/>
      <c r="Q64" s="267"/>
      <c r="R64" s="243"/>
      <c r="S64" s="268"/>
      <c r="T64" s="268"/>
      <c r="U64" s="268"/>
      <c r="V64" s="198"/>
      <c r="W64" s="198"/>
    </row>
    <row r="65" spans="1:16368" x14ac:dyDescent="0.3">
      <c r="A65" s="198"/>
      <c r="B65" s="198"/>
      <c r="C65" s="198"/>
      <c r="D65" s="198"/>
      <c r="E65" s="284"/>
      <c r="F65" s="198"/>
      <c r="G65" s="266"/>
      <c r="H65" s="292"/>
      <c r="I65" s="236"/>
      <c r="J65" s="202"/>
      <c r="K65" s="269"/>
      <c r="L65" s="236"/>
      <c r="M65" s="236"/>
      <c r="N65" s="236"/>
      <c r="O65" s="236"/>
      <c r="P65" s="236"/>
      <c r="Q65" s="267"/>
      <c r="R65" s="243"/>
      <c r="S65" s="268"/>
      <c r="T65" s="268"/>
      <c r="U65" s="268"/>
      <c r="V65" s="198"/>
      <c r="W65" s="198"/>
    </row>
    <row r="66" spans="1:16368" x14ac:dyDescent="0.3">
      <c r="A66" s="198"/>
      <c r="B66" s="198"/>
      <c r="C66" s="198"/>
      <c r="D66" s="198"/>
      <c r="E66" s="284"/>
      <c r="F66" s="198"/>
      <c r="G66" s="266"/>
      <c r="H66" s="292"/>
      <c r="I66" s="236"/>
      <c r="J66" s="202"/>
      <c r="K66" s="269"/>
      <c r="L66" s="236"/>
      <c r="M66" s="236"/>
      <c r="N66" s="236"/>
      <c r="O66" s="236"/>
      <c r="P66" s="236"/>
      <c r="Q66" s="267"/>
      <c r="R66" s="243"/>
      <c r="S66" s="268"/>
      <c r="T66" s="268"/>
      <c r="U66" s="268"/>
      <c r="V66" s="198"/>
      <c r="W66" s="198"/>
    </row>
    <row r="67" spans="1:16368" x14ac:dyDescent="0.3">
      <c r="A67" s="198"/>
      <c r="B67" s="198"/>
      <c r="C67" s="198"/>
      <c r="D67" s="198"/>
      <c r="E67" s="284"/>
      <c r="F67" s="198"/>
      <c r="G67" s="266"/>
      <c r="H67" s="292"/>
      <c r="I67" s="274"/>
      <c r="J67" s="274"/>
      <c r="K67" s="269"/>
      <c r="L67" s="274"/>
      <c r="M67" s="274"/>
      <c r="N67" s="274"/>
      <c r="O67" s="274"/>
      <c r="P67" s="274"/>
      <c r="Q67" s="267"/>
      <c r="R67" s="243"/>
      <c r="S67" s="271"/>
      <c r="T67" s="271"/>
      <c r="U67" s="271"/>
      <c r="V67" s="198"/>
      <c r="W67" s="198"/>
    </row>
    <row r="68" spans="1:16368" x14ac:dyDescent="0.3">
      <c r="A68" s="198"/>
      <c r="B68" s="270"/>
      <c r="C68" s="198"/>
      <c r="D68" s="198"/>
      <c r="E68" s="284"/>
      <c r="F68" s="198"/>
      <c r="G68" s="266"/>
      <c r="H68" s="292"/>
      <c r="I68" s="236"/>
      <c r="J68" s="236"/>
      <c r="K68" s="269"/>
      <c r="L68" s="236"/>
      <c r="M68" s="236"/>
      <c r="N68" s="236"/>
      <c r="O68" s="236"/>
      <c r="P68" s="236"/>
      <c r="Q68" s="267"/>
      <c r="R68" s="243"/>
      <c r="S68" s="268"/>
      <c r="T68" s="268"/>
      <c r="U68" s="268"/>
      <c r="V68" s="198"/>
      <c r="W68" s="198"/>
    </row>
    <row r="69" spans="1:16368" x14ac:dyDescent="0.3">
      <c r="A69" s="198"/>
      <c r="B69" s="270"/>
      <c r="C69" s="198"/>
      <c r="D69" s="198"/>
      <c r="E69" s="284"/>
      <c r="F69" s="198"/>
      <c r="G69" s="266"/>
      <c r="H69" s="292"/>
      <c r="I69" s="236"/>
      <c r="J69" s="236"/>
      <c r="K69" s="269"/>
      <c r="L69" s="236"/>
      <c r="M69" s="236"/>
      <c r="N69" s="236"/>
      <c r="O69" s="236"/>
      <c r="P69" s="236"/>
      <c r="Q69" s="267"/>
      <c r="R69" s="243"/>
      <c r="S69" s="268"/>
      <c r="T69" s="268"/>
      <c r="U69" s="268"/>
      <c r="V69" s="198"/>
      <c r="W69" s="198"/>
    </row>
    <row r="70" spans="1:16368" x14ac:dyDescent="0.3">
      <c r="A70" s="198"/>
      <c r="B70" s="270"/>
      <c r="C70" s="198"/>
      <c r="D70" s="198"/>
      <c r="E70" s="284"/>
      <c r="F70" s="198"/>
      <c r="G70" s="266"/>
      <c r="H70" s="292"/>
      <c r="I70" s="236"/>
      <c r="J70" s="236"/>
      <c r="K70" s="269"/>
      <c r="L70" s="236"/>
      <c r="M70" s="236"/>
      <c r="N70" s="236"/>
      <c r="O70" s="236"/>
      <c r="P70" s="236"/>
      <c r="Q70" s="267"/>
      <c r="R70" s="243"/>
      <c r="S70" s="268"/>
      <c r="T70" s="268"/>
      <c r="U70" s="268"/>
      <c r="V70" s="198"/>
      <c r="W70" s="198"/>
    </row>
    <row r="71" spans="1:16368" x14ac:dyDescent="0.3">
      <c r="A71" s="198"/>
      <c r="B71" s="198"/>
      <c r="C71" s="198"/>
      <c r="D71" s="198"/>
      <c r="E71" s="284"/>
      <c r="F71" s="198"/>
      <c r="G71" s="266"/>
      <c r="H71" s="292"/>
      <c r="I71" s="274"/>
      <c r="J71" s="274"/>
      <c r="K71" s="269"/>
      <c r="L71" s="274"/>
      <c r="M71" s="274"/>
      <c r="N71" s="274"/>
      <c r="O71" s="274"/>
      <c r="P71" s="274"/>
      <c r="Q71" s="267"/>
      <c r="R71" s="243"/>
      <c r="S71" s="271"/>
      <c r="T71" s="271"/>
      <c r="U71" s="271"/>
      <c r="V71" s="198"/>
      <c r="W71" s="198"/>
    </row>
    <row r="72" spans="1:16368" x14ac:dyDescent="0.3">
      <c r="A72" s="198"/>
      <c r="B72" s="198"/>
      <c r="C72" s="198"/>
      <c r="D72" s="198"/>
      <c r="E72" s="284"/>
      <c r="F72" s="198"/>
      <c r="G72" s="266"/>
      <c r="H72" s="292"/>
      <c r="I72" s="274"/>
      <c r="J72" s="274"/>
      <c r="K72" s="269"/>
      <c r="L72" s="274"/>
      <c r="M72" s="274"/>
      <c r="N72" s="274"/>
      <c r="O72" s="274"/>
      <c r="P72" s="274"/>
      <c r="Q72" s="267"/>
      <c r="R72" s="243"/>
      <c r="S72" s="271"/>
      <c r="T72" s="271"/>
      <c r="U72" s="271"/>
      <c r="V72" s="198"/>
      <c r="W72" s="198"/>
    </row>
    <row r="73" spans="1:16368" x14ac:dyDescent="0.3">
      <c r="A73" s="198"/>
      <c r="B73" s="270"/>
      <c r="C73" s="198"/>
      <c r="D73" s="198"/>
      <c r="E73" s="284"/>
      <c r="F73" s="198"/>
      <c r="G73" s="266"/>
      <c r="H73" s="292"/>
      <c r="I73" s="236"/>
      <c r="J73" s="236"/>
      <c r="K73" s="269"/>
      <c r="L73" s="236"/>
      <c r="M73" s="236"/>
      <c r="N73" s="236"/>
      <c r="O73" s="236"/>
      <c r="P73" s="236"/>
      <c r="Q73" s="267"/>
      <c r="R73" s="243"/>
      <c r="S73" s="268"/>
      <c r="T73" s="268"/>
      <c r="U73" s="268"/>
      <c r="V73" s="198"/>
      <c r="W73" s="198"/>
    </row>
    <row r="74" spans="1:16368" x14ac:dyDescent="0.3">
      <c r="A74" s="198"/>
      <c r="B74" s="270"/>
      <c r="C74" s="198"/>
      <c r="D74" s="198"/>
      <c r="E74" s="284"/>
      <c r="F74" s="198"/>
      <c r="G74" s="266"/>
      <c r="H74" s="292"/>
      <c r="I74" s="236"/>
      <c r="J74" s="236"/>
      <c r="K74" s="269"/>
      <c r="L74" s="236"/>
      <c r="M74" s="236"/>
      <c r="N74" s="236"/>
      <c r="O74" s="236"/>
      <c r="P74" s="236"/>
      <c r="Q74" s="267"/>
      <c r="R74" s="243"/>
      <c r="S74" s="268"/>
      <c r="T74" s="268"/>
      <c r="U74" s="268"/>
      <c r="V74" s="198"/>
      <c r="W74" s="198"/>
    </row>
    <row r="75" spans="1:16368" x14ac:dyDescent="0.3">
      <c r="A75" s="198"/>
      <c r="B75" s="273"/>
      <c r="C75" s="198"/>
      <c r="D75" s="198"/>
      <c r="E75" s="284"/>
      <c r="F75" s="198"/>
      <c r="G75" s="266"/>
      <c r="H75" s="292"/>
      <c r="I75" s="236"/>
      <c r="J75" s="236"/>
      <c r="K75" s="269"/>
      <c r="L75" s="236"/>
      <c r="M75" s="236"/>
      <c r="N75" s="236"/>
      <c r="O75" s="236"/>
      <c r="P75" s="236"/>
      <c r="Q75" s="267"/>
      <c r="R75" s="243"/>
      <c r="S75" s="268"/>
      <c r="T75" s="268"/>
      <c r="U75" s="268"/>
      <c r="V75" s="198"/>
      <c r="W75" s="198"/>
    </row>
    <row r="76" spans="1:16368" x14ac:dyDescent="0.3">
      <c r="A76" s="198"/>
      <c r="B76" s="198"/>
      <c r="C76" s="198"/>
      <c r="D76" s="198"/>
      <c r="E76" s="284"/>
      <c r="F76" s="198"/>
      <c r="G76" s="266"/>
      <c r="H76" s="292"/>
      <c r="I76" s="274"/>
      <c r="J76" s="274"/>
      <c r="K76" s="269"/>
      <c r="L76" s="274"/>
      <c r="M76" s="274"/>
      <c r="N76" s="274"/>
      <c r="O76" s="274"/>
      <c r="P76" s="274"/>
      <c r="Q76" s="267"/>
      <c r="R76" s="243"/>
      <c r="S76" s="271"/>
      <c r="T76" s="271"/>
      <c r="U76" s="271"/>
      <c r="V76" s="198"/>
      <c r="W76" s="198"/>
    </row>
    <row r="77" spans="1:16368" x14ac:dyDescent="0.3">
      <c r="A77" s="198"/>
      <c r="B77" s="198"/>
      <c r="C77" s="198"/>
      <c r="D77" s="198"/>
      <c r="E77" s="284"/>
      <c r="F77" s="198"/>
      <c r="G77" s="266"/>
      <c r="H77" s="292"/>
      <c r="I77" s="274"/>
      <c r="J77" s="274"/>
      <c r="K77" s="269"/>
      <c r="L77" s="274"/>
      <c r="M77" s="274"/>
      <c r="N77" s="274"/>
      <c r="O77" s="274"/>
      <c r="P77" s="274"/>
      <c r="Q77" s="267"/>
      <c r="R77" s="243"/>
      <c r="S77" s="271"/>
      <c r="T77" s="271"/>
      <c r="U77" s="271"/>
      <c r="V77" s="198"/>
      <c r="W77" s="198"/>
    </row>
    <row r="78" spans="1:16368" x14ac:dyDescent="0.3">
      <c r="A78" s="198"/>
      <c r="B78" s="198"/>
      <c r="C78" s="198"/>
      <c r="D78" s="198"/>
      <c r="E78" s="284"/>
      <c r="F78" s="198"/>
      <c r="G78" s="266"/>
      <c r="H78" s="292"/>
      <c r="I78" s="274"/>
      <c r="J78" s="274"/>
      <c r="K78" s="269"/>
      <c r="L78" s="274"/>
      <c r="M78" s="274"/>
      <c r="N78" s="274"/>
      <c r="O78" s="274"/>
      <c r="P78" s="274"/>
      <c r="Q78" s="267"/>
      <c r="R78" s="243"/>
      <c r="S78" s="271"/>
      <c r="T78" s="271"/>
      <c r="U78" s="271"/>
      <c r="V78" s="198"/>
      <c r="W78" s="198"/>
    </row>
    <row r="79" spans="1:16368" x14ac:dyDescent="0.3">
      <c r="A79" s="198"/>
      <c r="B79" s="198"/>
      <c r="C79" s="198"/>
      <c r="D79" s="198"/>
      <c r="E79" s="284"/>
      <c r="F79" s="198"/>
      <c r="G79" s="266"/>
      <c r="H79" s="292"/>
      <c r="I79" s="274"/>
      <c r="J79" s="274"/>
      <c r="K79" s="269"/>
      <c r="L79" s="274"/>
      <c r="M79" s="274"/>
      <c r="N79" s="274"/>
      <c r="O79" s="274"/>
      <c r="P79" s="274"/>
      <c r="Q79" s="267"/>
      <c r="R79" s="243"/>
      <c r="S79" s="271"/>
      <c r="T79" s="271"/>
      <c r="U79" s="271"/>
      <c r="V79" s="198"/>
      <c r="W79" s="198"/>
    </row>
    <row r="80" spans="1:16368" x14ac:dyDescent="0.3">
      <c r="A80" s="198"/>
      <c r="B80" s="273"/>
      <c r="C80" s="198"/>
      <c r="D80" s="198"/>
      <c r="E80" s="284"/>
      <c r="F80" s="198"/>
      <c r="G80" s="266"/>
      <c r="H80" s="292"/>
      <c r="I80" s="236"/>
      <c r="J80" s="236"/>
      <c r="K80" s="269"/>
      <c r="L80" s="236"/>
      <c r="M80" s="236"/>
      <c r="N80" s="236"/>
      <c r="O80" s="236"/>
      <c r="P80" s="236"/>
      <c r="Q80" s="267"/>
      <c r="R80" s="243"/>
      <c r="S80" s="268"/>
      <c r="T80" s="268"/>
      <c r="U80" s="268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8"/>
      <c r="B81" s="273"/>
      <c r="C81" s="198"/>
      <c r="D81" s="198"/>
      <c r="E81" s="284"/>
      <c r="F81" s="198"/>
      <c r="G81" s="266"/>
      <c r="H81" s="292"/>
      <c r="I81" s="236"/>
      <c r="J81" s="236"/>
      <c r="K81" s="269"/>
      <c r="L81" s="236"/>
      <c r="M81" s="236"/>
      <c r="N81" s="236"/>
      <c r="O81" s="236"/>
      <c r="P81" s="236"/>
      <c r="Q81" s="267"/>
      <c r="R81" s="243"/>
      <c r="S81" s="268"/>
      <c r="T81" s="268"/>
      <c r="U81" s="268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8"/>
      <c r="B82" s="273"/>
      <c r="C82" s="198"/>
      <c r="D82" s="198"/>
      <c r="E82" s="284"/>
      <c r="F82" s="198"/>
      <c r="G82" s="266"/>
      <c r="H82" s="292"/>
      <c r="I82" s="236"/>
      <c r="J82" s="236"/>
      <c r="K82" s="269"/>
      <c r="L82" s="236"/>
      <c r="M82" s="236"/>
      <c r="N82" s="236"/>
      <c r="O82" s="236"/>
      <c r="P82" s="236"/>
      <c r="Q82" s="267"/>
      <c r="R82" s="243"/>
      <c r="S82" s="268"/>
      <c r="T82" s="268"/>
      <c r="U82" s="268"/>
      <c r="V82" s="198"/>
      <c r="W82" s="198"/>
    </row>
    <row r="83" spans="1:16368" x14ac:dyDescent="0.3">
      <c r="A83" s="198"/>
      <c r="B83" s="273"/>
      <c r="C83" s="198"/>
      <c r="D83" s="198"/>
      <c r="E83" s="284"/>
      <c r="F83" s="198"/>
      <c r="G83" s="266"/>
      <c r="H83" s="292"/>
      <c r="I83" s="236"/>
      <c r="J83" s="236"/>
      <c r="K83" s="269"/>
      <c r="L83" s="236"/>
      <c r="M83" s="236"/>
      <c r="N83" s="236"/>
      <c r="O83" s="236"/>
      <c r="P83" s="236"/>
      <c r="Q83" s="267"/>
      <c r="R83" s="243"/>
      <c r="S83" s="268"/>
      <c r="T83" s="268"/>
      <c r="U83" s="268"/>
      <c r="V83" s="198"/>
      <c r="W83" s="198"/>
    </row>
    <row r="84" spans="1:16368" x14ac:dyDescent="0.3">
      <c r="A84" s="198"/>
      <c r="B84" s="273"/>
      <c r="C84" s="198"/>
      <c r="D84" s="198"/>
      <c r="E84" s="284"/>
      <c r="F84" s="198"/>
      <c r="G84" s="266"/>
      <c r="H84" s="292"/>
      <c r="I84" s="236"/>
      <c r="J84" s="236"/>
      <c r="K84" s="269"/>
      <c r="L84" s="236"/>
      <c r="M84" s="236"/>
      <c r="N84" s="236"/>
      <c r="O84" s="236"/>
      <c r="P84" s="236"/>
      <c r="Q84" s="267"/>
      <c r="R84" s="243"/>
      <c r="S84" s="268"/>
      <c r="T84" s="268"/>
      <c r="U84" s="268"/>
      <c r="V84" s="198"/>
      <c r="W84" s="198"/>
    </row>
    <row r="85" spans="1:16368" x14ac:dyDescent="0.3">
      <c r="A85" s="198"/>
      <c r="B85" s="273"/>
      <c r="C85" s="198"/>
      <c r="D85" s="198"/>
      <c r="E85" s="284"/>
      <c r="F85" s="198"/>
      <c r="G85" s="266"/>
      <c r="H85" s="292"/>
      <c r="I85" s="236"/>
      <c r="J85" s="236"/>
      <c r="K85" s="269"/>
      <c r="L85" s="236"/>
      <c r="M85" s="236"/>
      <c r="N85" s="236"/>
      <c r="O85" s="236"/>
      <c r="P85" s="236"/>
      <c r="Q85" s="267"/>
      <c r="R85" s="243"/>
      <c r="S85" s="268"/>
      <c r="T85" s="268"/>
      <c r="U85" s="268"/>
      <c r="V85" s="198"/>
      <c r="W85" s="198"/>
    </row>
    <row r="86" spans="1:16368" x14ac:dyDescent="0.3">
      <c r="A86" s="198"/>
      <c r="B86" s="273"/>
      <c r="C86" s="198"/>
      <c r="D86" s="198"/>
      <c r="E86" s="284"/>
      <c r="F86" s="198"/>
      <c r="G86" s="266"/>
      <c r="H86" s="292"/>
      <c r="I86" s="236"/>
      <c r="J86" s="236"/>
      <c r="K86" s="269"/>
      <c r="L86" s="236"/>
      <c r="M86" s="236"/>
      <c r="N86" s="236"/>
      <c r="O86" s="236"/>
      <c r="P86" s="236"/>
      <c r="Q86" s="267"/>
      <c r="R86" s="243"/>
      <c r="S86" s="268"/>
      <c r="T86" s="268"/>
      <c r="U86" s="268"/>
      <c r="V86" s="198"/>
      <c r="W86" s="198"/>
    </row>
    <row r="87" spans="1:16368" x14ac:dyDescent="0.3">
      <c r="A87" s="198"/>
      <c r="B87" s="198"/>
      <c r="C87" s="198"/>
      <c r="D87" s="198"/>
      <c r="E87" s="284"/>
      <c r="F87" s="198"/>
      <c r="G87" s="266"/>
      <c r="H87" s="292"/>
      <c r="I87" s="274"/>
      <c r="J87" s="274"/>
      <c r="K87" s="269"/>
      <c r="L87" s="274"/>
      <c r="M87" s="274"/>
      <c r="N87" s="274"/>
      <c r="O87" s="274"/>
      <c r="P87" s="274"/>
      <c r="Q87" s="267"/>
      <c r="R87" s="243"/>
      <c r="S87" s="271"/>
      <c r="T87" s="271"/>
      <c r="U87" s="271"/>
      <c r="V87" s="198"/>
      <c r="W87" s="198"/>
    </row>
    <row r="88" spans="1:16368" x14ac:dyDescent="0.3">
      <c r="A88" s="198"/>
      <c r="B88" s="273"/>
      <c r="C88" s="198"/>
      <c r="D88" s="198"/>
      <c r="E88" s="284"/>
      <c r="F88" s="198"/>
      <c r="G88" s="266"/>
      <c r="H88" s="292"/>
      <c r="I88" s="236"/>
      <c r="J88" s="236"/>
      <c r="K88" s="269"/>
      <c r="L88" s="236"/>
      <c r="M88" s="236"/>
      <c r="N88" s="236"/>
      <c r="O88" s="236"/>
      <c r="P88" s="236"/>
      <c r="Q88" s="267"/>
      <c r="R88" s="243"/>
      <c r="S88" s="268"/>
      <c r="T88" s="268"/>
      <c r="U88" s="268"/>
      <c r="V88" s="198"/>
      <c r="W88" s="198"/>
    </row>
    <row r="89" spans="1:16368" x14ac:dyDescent="0.3">
      <c r="A89" s="198"/>
      <c r="B89" s="198"/>
      <c r="C89" s="198"/>
      <c r="D89" s="198"/>
      <c r="E89" s="284"/>
      <c r="F89" s="198"/>
      <c r="G89" s="266"/>
      <c r="H89" s="292"/>
      <c r="I89" s="274"/>
      <c r="J89" s="274"/>
      <c r="K89" s="269"/>
      <c r="L89" s="274"/>
      <c r="M89" s="274"/>
      <c r="N89" s="274"/>
      <c r="O89" s="274"/>
      <c r="P89" s="274"/>
      <c r="Q89" s="267"/>
      <c r="R89" s="243"/>
      <c r="S89" s="271"/>
      <c r="T89" s="271"/>
      <c r="U89" s="271"/>
      <c r="V89" s="198"/>
      <c r="W89" s="198"/>
    </row>
    <row r="90" spans="1:16368" x14ac:dyDescent="0.3">
      <c r="A90" s="198"/>
      <c r="B90" s="198"/>
      <c r="C90" s="198"/>
      <c r="D90" s="198"/>
      <c r="E90" s="284"/>
      <c r="F90" s="198"/>
      <c r="G90" s="266"/>
      <c r="H90" s="292"/>
      <c r="I90" s="274"/>
      <c r="J90" s="274"/>
      <c r="K90" s="269"/>
      <c r="L90" s="274"/>
      <c r="M90" s="274"/>
      <c r="N90" s="274"/>
      <c r="O90" s="274"/>
      <c r="P90" s="274"/>
      <c r="Q90" s="267"/>
      <c r="R90" s="243"/>
      <c r="S90" s="271"/>
      <c r="T90" s="271"/>
      <c r="U90" s="271"/>
      <c r="V90" s="198"/>
      <c r="W90" s="198"/>
    </row>
    <row r="91" spans="1:16368" x14ac:dyDescent="0.3">
      <c r="A91" s="198"/>
      <c r="B91" s="198"/>
      <c r="C91" s="198"/>
      <c r="D91" s="198"/>
      <c r="E91" s="284"/>
      <c r="F91" s="198"/>
      <c r="G91" s="266"/>
      <c r="H91" s="292"/>
      <c r="I91" s="274"/>
      <c r="J91" s="274"/>
      <c r="K91" s="269"/>
      <c r="L91" s="274"/>
      <c r="M91" s="274"/>
      <c r="N91" s="274"/>
      <c r="O91" s="274"/>
      <c r="P91" s="274"/>
      <c r="Q91" s="267"/>
      <c r="R91" s="243"/>
      <c r="S91" s="271"/>
      <c r="T91" s="271"/>
      <c r="U91" s="271"/>
      <c r="V91" s="198"/>
      <c r="W91" s="198"/>
    </row>
    <row r="92" spans="1:16368" x14ac:dyDescent="0.3">
      <c r="A92" s="198"/>
      <c r="B92" s="198"/>
      <c r="C92" s="198"/>
      <c r="D92" s="198"/>
      <c r="E92" s="284"/>
      <c r="F92" s="198"/>
      <c r="G92" s="266"/>
      <c r="H92" s="292"/>
      <c r="I92" s="274"/>
      <c r="J92" s="274"/>
      <c r="K92" s="269"/>
      <c r="L92" s="274"/>
      <c r="M92" s="274"/>
      <c r="N92" s="274"/>
      <c r="O92" s="274"/>
      <c r="P92" s="274"/>
      <c r="Q92" s="267"/>
      <c r="R92" s="243"/>
      <c r="S92" s="271"/>
      <c r="T92" s="271"/>
      <c r="U92" s="271"/>
      <c r="V92" s="198"/>
      <c r="W92" s="198"/>
    </row>
    <row r="93" spans="1:16368" x14ac:dyDescent="0.3">
      <c r="A93" s="198"/>
      <c r="B93" s="273"/>
      <c r="C93" s="198"/>
      <c r="D93" s="198"/>
      <c r="E93" s="284"/>
      <c r="F93" s="198"/>
      <c r="G93" s="266"/>
      <c r="H93" s="292"/>
      <c r="I93" s="236"/>
      <c r="J93" s="236"/>
      <c r="K93" s="269"/>
      <c r="L93" s="236"/>
      <c r="M93" s="236"/>
      <c r="N93" s="236"/>
      <c r="O93" s="236"/>
      <c r="P93" s="236"/>
      <c r="Q93" s="267"/>
      <c r="R93" s="243"/>
      <c r="S93" s="268"/>
      <c r="T93" s="268"/>
      <c r="U93" s="268"/>
      <c r="V93" s="198"/>
      <c r="W93" s="198"/>
    </row>
    <row r="94" spans="1:16368" x14ac:dyDescent="0.3">
      <c r="A94" s="198"/>
      <c r="B94" s="273"/>
      <c r="C94" s="198"/>
      <c r="D94" s="198"/>
      <c r="E94" s="269"/>
      <c r="F94" s="198"/>
      <c r="G94" s="266"/>
      <c r="H94" s="292"/>
      <c r="I94" s="236"/>
      <c r="J94" s="236"/>
      <c r="K94" s="269"/>
      <c r="L94" s="236"/>
      <c r="M94" s="236"/>
      <c r="N94" s="236"/>
      <c r="O94" s="236"/>
      <c r="P94" s="236"/>
      <c r="Q94" s="267"/>
      <c r="R94" s="243"/>
      <c r="S94" s="268"/>
      <c r="T94" s="268"/>
      <c r="U94" s="268"/>
      <c r="V94" s="198"/>
      <c r="W94" s="198"/>
    </row>
    <row r="95" spans="1:16368" x14ac:dyDescent="0.3">
      <c r="A95" s="198"/>
      <c r="B95" s="273"/>
      <c r="C95" s="198"/>
      <c r="D95" s="198"/>
      <c r="E95" s="269"/>
      <c r="F95" s="198"/>
      <c r="G95" s="266"/>
      <c r="H95" s="292"/>
      <c r="I95" s="236"/>
      <c r="J95" s="236"/>
      <c r="K95" s="269"/>
      <c r="L95" s="236"/>
      <c r="M95" s="236"/>
      <c r="N95" s="236"/>
      <c r="O95" s="236"/>
      <c r="P95" s="236"/>
      <c r="Q95" s="267"/>
      <c r="R95" s="243"/>
      <c r="S95" s="268"/>
      <c r="T95" s="268"/>
      <c r="U95" s="268"/>
      <c r="V95" s="198"/>
      <c r="W95" s="198"/>
    </row>
    <row r="96" spans="1:16368" x14ac:dyDescent="0.3">
      <c r="A96" s="198"/>
      <c r="B96" s="273"/>
      <c r="C96" s="198"/>
      <c r="D96" s="198"/>
      <c r="E96" s="269"/>
      <c r="F96" s="198"/>
      <c r="G96" s="266"/>
      <c r="H96" s="292"/>
      <c r="I96" s="236"/>
      <c r="J96" s="236"/>
      <c r="K96" s="269"/>
      <c r="L96" s="236"/>
      <c r="M96" s="236"/>
      <c r="N96" s="236"/>
      <c r="O96" s="236"/>
      <c r="P96" s="236"/>
      <c r="Q96" s="267"/>
      <c r="R96" s="243"/>
      <c r="S96" s="268"/>
      <c r="T96" s="268"/>
      <c r="U96" s="268"/>
      <c r="V96" s="198" t="s">
        <v>678</v>
      </c>
      <c r="W96" s="198"/>
    </row>
    <row r="97" spans="1:23" x14ac:dyDescent="0.3">
      <c r="A97" s="198"/>
      <c r="B97" s="273"/>
      <c r="C97" s="198"/>
      <c r="D97" s="198"/>
      <c r="E97" s="269"/>
      <c r="F97" s="198"/>
      <c r="G97" s="266"/>
      <c r="H97" s="292"/>
      <c r="I97" s="236"/>
      <c r="J97" s="236"/>
      <c r="K97" s="269"/>
      <c r="L97" s="236"/>
      <c r="M97" s="236"/>
      <c r="N97" s="236"/>
      <c r="O97" s="236"/>
      <c r="P97" s="236"/>
      <c r="Q97" s="267"/>
      <c r="R97" s="243"/>
      <c r="S97" s="268"/>
      <c r="T97" s="268"/>
      <c r="U97" s="268"/>
      <c r="V97" s="198"/>
      <c r="W97" s="198"/>
    </row>
    <row r="98" spans="1:23" x14ac:dyDescent="0.3">
      <c r="A98" s="198"/>
      <c r="B98" s="198"/>
      <c r="C98" s="198"/>
      <c r="D98" s="198"/>
      <c r="E98" s="269"/>
      <c r="F98" s="198"/>
      <c r="G98" s="266"/>
      <c r="H98" s="292"/>
      <c r="I98" s="274"/>
      <c r="J98" s="274"/>
      <c r="K98" s="269"/>
      <c r="L98" s="274"/>
      <c r="M98" s="274"/>
      <c r="N98" s="274"/>
      <c r="O98" s="274"/>
      <c r="P98" s="274"/>
      <c r="Q98" s="267"/>
      <c r="R98" s="243"/>
      <c r="S98" s="271"/>
      <c r="T98" s="271"/>
      <c r="U98" s="271"/>
      <c r="V98" s="198"/>
      <c r="W98" s="198"/>
    </row>
    <row r="99" spans="1:23" x14ac:dyDescent="0.3">
      <c r="A99" s="198"/>
      <c r="B99" s="273"/>
      <c r="C99" s="198"/>
      <c r="D99" s="198"/>
      <c r="E99" s="269"/>
      <c r="F99" s="198"/>
      <c r="G99" s="266"/>
      <c r="H99" s="292"/>
      <c r="I99" s="236"/>
      <c r="J99" s="236"/>
      <c r="K99" s="269"/>
      <c r="L99" s="236"/>
      <c r="M99" s="236"/>
      <c r="N99" s="236"/>
      <c r="O99" s="236"/>
      <c r="P99" s="236"/>
      <c r="Q99" s="267"/>
      <c r="R99" s="243"/>
      <c r="S99" s="268"/>
      <c r="T99" s="268"/>
      <c r="U99" s="268"/>
      <c r="V99" s="198"/>
      <c r="W99" s="198"/>
    </row>
    <row r="100" spans="1:23" x14ac:dyDescent="0.3">
      <c r="A100" s="198"/>
      <c r="B100" s="198"/>
      <c r="C100" s="198"/>
      <c r="D100" s="198"/>
      <c r="E100" s="269"/>
      <c r="F100" s="198"/>
      <c r="G100" s="266"/>
      <c r="H100" s="292"/>
      <c r="I100" s="274"/>
      <c r="J100" s="274"/>
      <c r="K100" s="269"/>
      <c r="L100" s="274"/>
      <c r="M100" s="274"/>
      <c r="N100" s="274"/>
      <c r="O100" s="274"/>
      <c r="P100" s="274"/>
      <c r="Q100" s="267"/>
      <c r="R100" s="243"/>
      <c r="S100" s="271"/>
      <c r="T100" s="271"/>
      <c r="U100" s="271"/>
      <c r="V100" s="198"/>
      <c r="W100" s="198"/>
    </row>
    <row r="101" spans="1:23" x14ac:dyDescent="0.3">
      <c r="A101" s="198"/>
      <c r="B101" s="198"/>
      <c r="C101" s="198"/>
      <c r="D101" s="198"/>
      <c r="E101" s="269"/>
      <c r="F101" s="198"/>
      <c r="G101" s="266"/>
      <c r="H101" s="292"/>
      <c r="I101" s="274"/>
      <c r="J101" s="274"/>
      <c r="K101" s="269"/>
      <c r="L101" s="274"/>
      <c r="M101" s="274"/>
      <c r="N101" s="274"/>
      <c r="O101" s="274"/>
      <c r="P101" s="274"/>
      <c r="Q101" s="267"/>
      <c r="R101" s="243"/>
      <c r="S101" s="271"/>
      <c r="T101" s="271"/>
      <c r="U101" s="271"/>
      <c r="V101" s="198"/>
      <c r="W101" s="198"/>
    </row>
    <row r="102" spans="1:23" x14ac:dyDescent="0.3">
      <c r="A102" s="198"/>
      <c r="B102" s="198"/>
      <c r="C102" s="198"/>
      <c r="D102" s="198"/>
      <c r="E102" s="269"/>
      <c r="F102" s="198"/>
      <c r="G102" s="266"/>
      <c r="H102" s="292"/>
      <c r="I102" s="274"/>
      <c r="J102" s="274"/>
      <c r="K102" s="269"/>
      <c r="L102" s="274"/>
      <c r="M102" s="274"/>
      <c r="N102" s="274"/>
      <c r="O102" s="274"/>
      <c r="P102" s="274"/>
      <c r="Q102" s="267"/>
      <c r="R102" s="243"/>
      <c r="S102" s="271"/>
      <c r="T102" s="271"/>
      <c r="U102" s="271"/>
      <c r="V102" s="198"/>
      <c r="W102" s="198"/>
    </row>
    <row r="103" spans="1:23" x14ac:dyDescent="0.3">
      <c r="A103" s="198"/>
      <c r="B103" s="273"/>
      <c r="C103" s="198"/>
      <c r="D103" s="198"/>
      <c r="E103" s="269"/>
      <c r="F103" s="198"/>
      <c r="G103" s="266"/>
      <c r="H103" s="292"/>
      <c r="I103" s="236"/>
      <c r="J103" s="236"/>
      <c r="K103" s="269"/>
      <c r="L103" s="236"/>
      <c r="M103" s="236"/>
      <c r="N103" s="236"/>
      <c r="O103" s="236"/>
      <c r="P103" s="236"/>
      <c r="Q103" s="267"/>
      <c r="R103" s="243"/>
      <c r="S103" s="268"/>
      <c r="T103" s="268"/>
      <c r="U103" s="268"/>
      <c r="V103" s="198"/>
      <c r="W103" s="198"/>
    </row>
    <row r="104" spans="1:23" x14ac:dyDescent="0.3">
      <c r="A104" s="198"/>
      <c r="B104" s="273"/>
      <c r="C104" s="198"/>
      <c r="D104" s="198"/>
      <c r="E104" s="269"/>
      <c r="F104" s="198"/>
      <c r="G104" s="266"/>
      <c r="H104" s="292"/>
      <c r="I104" s="236"/>
      <c r="J104" s="236"/>
      <c r="K104" s="269"/>
      <c r="L104" s="236"/>
      <c r="M104" s="236"/>
      <c r="N104" s="236"/>
      <c r="O104" s="236"/>
      <c r="P104" s="236"/>
      <c r="Q104" s="267"/>
      <c r="R104" s="243"/>
      <c r="S104" s="268"/>
      <c r="T104" s="268"/>
      <c r="U104" s="268"/>
      <c r="V104" s="198"/>
      <c r="W104" s="198"/>
    </row>
    <row r="105" spans="1:23" x14ac:dyDescent="0.3">
      <c r="A105" s="198"/>
      <c r="B105" s="273"/>
      <c r="C105" s="198"/>
      <c r="D105" s="198"/>
      <c r="E105" s="269"/>
      <c r="F105" s="198"/>
      <c r="G105" s="266"/>
      <c r="H105" s="292"/>
      <c r="I105" s="236"/>
      <c r="J105" s="236"/>
      <c r="K105" s="269"/>
      <c r="L105" s="236"/>
      <c r="M105" s="236"/>
      <c r="N105" s="236"/>
      <c r="O105" s="236"/>
      <c r="P105" s="236"/>
      <c r="Q105" s="267"/>
      <c r="R105" s="243"/>
      <c r="S105" s="268"/>
      <c r="T105" s="268"/>
      <c r="U105" s="268"/>
      <c r="V105" s="201"/>
      <c r="W105" s="198"/>
    </row>
    <row r="106" spans="1:23" x14ac:dyDescent="0.3">
      <c r="A106" s="198"/>
      <c r="B106" s="273"/>
      <c r="C106" s="198"/>
      <c r="D106" s="198"/>
      <c r="E106" s="269"/>
      <c r="F106" s="198"/>
      <c r="G106" s="266"/>
      <c r="H106" s="292"/>
      <c r="I106" s="236"/>
      <c r="J106" s="236"/>
      <c r="K106" s="269"/>
      <c r="L106" s="236"/>
      <c r="M106" s="236"/>
      <c r="N106" s="236"/>
      <c r="O106" s="236"/>
      <c r="P106" s="236"/>
      <c r="Q106" s="267"/>
      <c r="R106" s="243"/>
      <c r="S106" s="272"/>
      <c r="T106" s="272"/>
      <c r="U106" s="272"/>
      <c r="V106" s="198"/>
      <c r="W106" s="198"/>
    </row>
    <row r="107" spans="1:23" x14ac:dyDescent="0.3">
      <c r="A107" s="198"/>
      <c r="B107" s="273"/>
      <c r="C107" s="198"/>
      <c r="D107" s="198"/>
      <c r="E107" s="269"/>
      <c r="F107" s="198"/>
      <c r="G107" s="266"/>
      <c r="H107" s="292"/>
      <c r="I107" s="236"/>
      <c r="J107" s="236"/>
      <c r="K107" s="269"/>
      <c r="L107" s="236"/>
      <c r="M107" s="236"/>
      <c r="N107" s="236"/>
      <c r="O107" s="236"/>
      <c r="P107" s="236"/>
      <c r="Q107" s="267"/>
      <c r="R107" s="243"/>
      <c r="S107" s="268"/>
      <c r="T107" s="268"/>
      <c r="U107" s="268"/>
      <c r="V107" s="198"/>
      <c r="W107" s="198"/>
    </row>
    <row r="108" spans="1:23" x14ac:dyDescent="0.3">
      <c r="A108" s="198"/>
      <c r="B108" s="273"/>
      <c r="C108" s="198"/>
      <c r="D108" s="198"/>
      <c r="E108" s="269"/>
      <c r="F108" s="198"/>
      <c r="G108" s="266"/>
      <c r="H108" s="292"/>
      <c r="I108" s="236"/>
      <c r="J108" s="236"/>
      <c r="K108" s="269"/>
      <c r="L108" s="236"/>
      <c r="M108" s="236"/>
      <c r="N108" s="236"/>
      <c r="O108" s="236"/>
      <c r="P108" s="236"/>
      <c r="Q108" s="267"/>
      <c r="R108" s="243"/>
      <c r="S108" s="268"/>
      <c r="T108" s="268"/>
      <c r="U108" s="268"/>
      <c r="V108" s="198"/>
      <c r="W108" s="198"/>
    </row>
    <row r="109" spans="1:23" x14ac:dyDescent="0.3">
      <c r="A109" s="198"/>
      <c r="B109" s="198"/>
      <c r="C109" s="198"/>
      <c r="D109" s="198"/>
      <c r="E109" s="269"/>
      <c r="F109" s="198"/>
      <c r="G109" s="266"/>
      <c r="H109" s="292"/>
      <c r="I109" s="236"/>
      <c r="J109" s="236"/>
      <c r="K109" s="269"/>
      <c r="L109" s="236"/>
      <c r="M109" s="236"/>
      <c r="N109" s="236"/>
      <c r="O109" s="236"/>
      <c r="P109" s="236"/>
      <c r="Q109" s="267"/>
      <c r="R109" s="243"/>
      <c r="S109" s="268"/>
      <c r="T109" s="268"/>
      <c r="U109" s="268"/>
      <c r="V109" s="198"/>
      <c r="W109" s="198"/>
    </row>
    <row r="110" spans="1:23" x14ac:dyDescent="0.3">
      <c r="A110" s="198"/>
      <c r="B110" s="198"/>
      <c r="C110" s="198"/>
      <c r="D110" s="198"/>
      <c r="E110" s="269"/>
      <c r="F110" s="198"/>
      <c r="G110" s="266"/>
      <c r="H110" s="292"/>
      <c r="I110" s="274"/>
      <c r="J110" s="274"/>
      <c r="K110" s="269"/>
      <c r="L110" s="274"/>
      <c r="M110" s="274"/>
      <c r="N110" s="274"/>
      <c r="O110" s="274"/>
      <c r="P110" s="274"/>
      <c r="Q110" s="267"/>
      <c r="R110" s="243"/>
      <c r="S110" s="271"/>
      <c r="T110" s="271"/>
      <c r="U110" s="271"/>
      <c r="V110" s="198"/>
      <c r="W110" s="198"/>
    </row>
    <row r="111" spans="1:23" x14ac:dyDescent="0.3">
      <c r="A111" s="198"/>
      <c r="B111" s="198"/>
      <c r="C111" s="198"/>
      <c r="D111" s="198"/>
      <c r="E111" s="269"/>
      <c r="F111" s="198"/>
      <c r="G111" s="266"/>
      <c r="H111" s="292"/>
      <c r="I111" s="236"/>
      <c r="J111" s="236"/>
      <c r="K111" s="269"/>
      <c r="L111" s="236"/>
      <c r="M111" s="236"/>
      <c r="N111" s="236"/>
      <c r="O111" s="236"/>
      <c r="P111" s="236"/>
      <c r="Q111" s="267"/>
      <c r="R111" s="243"/>
      <c r="S111" s="268"/>
      <c r="T111" s="268"/>
      <c r="U111" s="268"/>
      <c r="V111" s="198"/>
      <c r="W111" s="198"/>
    </row>
    <row r="112" spans="1:23" x14ac:dyDescent="0.3">
      <c r="A112" s="198"/>
      <c r="B112" s="198"/>
      <c r="C112" s="198"/>
      <c r="D112" s="198"/>
      <c r="E112" s="269"/>
      <c r="F112" s="198"/>
      <c r="G112" s="266"/>
      <c r="H112" s="292"/>
      <c r="I112" s="236"/>
      <c r="J112" s="236"/>
      <c r="K112" s="269"/>
      <c r="L112" s="236"/>
      <c r="M112" s="236"/>
      <c r="N112" s="236"/>
      <c r="O112" s="236"/>
      <c r="P112" s="236"/>
      <c r="Q112" s="267"/>
      <c r="R112" s="243"/>
      <c r="S112" s="268"/>
      <c r="T112" s="268"/>
      <c r="U112" s="268"/>
      <c r="V112" s="198"/>
      <c r="W112" s="198"/>
    </row>
    <row r="113" spans="1:23" x14ac:dyDescent="0.3">
      <c r="A113" s="198"/>
      <c r="B113" s="198"/>
      <c r="C113" s="198"/>
      <c r="D113" s="198"/>
      <c r="E113" s="269"/>
      <c r="F113" s="198"/>
      <c r="G113" s="266"/>
      <c r="H113" s="292"/>
      <c r="I113" s="236"/>
      <c r="J113" s="236"/>
      <c r="K113" s="269"/>
      <c r="L113" s="274"/>
      <c r="M113" s="274"/>
      <c r="N113" s="274"/>
      <c r="O113" s="274"/>
      <c r="P113" s="274"/>
      <c r="Q113" s="267"/>
      <c r="R113" s="243"/>
      <c r="S113" s="268"/>
      <c r="T113" s="268"/>
      <c r="U113" s="268"/>
      <c r="V113" s="198"/>
      <c r="W113" s="198"/>
    </row>
    <row r="114" spans="1:23" x14ac:dyDescent="0.3">
      <c r="A114" s="198"/>
      <c r="B114" s="198"/>
      <c r="C114" s="198"/>
      <c r="D114" s="198"/>
      <c r="E114" s="269"/>
      <c r="F114" s="198"/>
      <c r="G114" s="266"/>
      <c r="H114" s="292"/>
      <c r="I114" s="236"/>
      <c r="J114" s="236"/>
      <c r="K114" s="269"/>
      <c r="L114" s="236"/>
      <c r="M114" s="236"/>
      <c r="N114" s="236"/>
      <c r="O114" s="236"/>
      <c r="P114" s="236"/>
      <c r="Q114" s="267"/>
      <c r="R114" s="243"/>
      <c r="S114" s="268"/>
      <c r="T114" s="268"/>
      <c r="U114" s="268"/>
      <c r="V114" s="198"/>
      <c r="W114" s="198"/>
    </row>
    <row r="115" spans="1:23" x14ac:dyDescent="0.3">
      <c r="A115" s="198"/>
      <c r="B115" s="198"/>
      <c r="C115" s="198"/>
      <c r="D115" s="198"/>
      <c r="E115" s="269"/>
      <c r="F115" s="198"/>
      <c r="G115" s="266"/>
      <c r="H115" s="292"/>
      <c r="I115" s="236"/>
      <c r="J115" s="236"/>
      <c r="K115" s="269"/>
      <c r="L115" s="236"/>
      <c r="M115" s="236"/>
      <c r="N115" s="236"/>
      <c r="O115" s="236"/>
      <c r="P115" s="236"/>
      <c r="Q115" s="267"/>
      <c r="R115" s="243"/>
      <c r="S115" s="268"/>
      <c r="T115" s="268"/>
      <c r="U115" s="268"/>
      <c r="V115" s="198"/>
      <c r="W115" s="198"/>
    </row>
    <row r="116" spans="1:23" x14ac:dyDescent="0.3">
      <c r="A116" s="198"/>
      <c r="B116" s="198"/>
      <c r="C116" s="198"/>
      <c r="D116" s="198"/>
      <c r="E116" s="269"/>
      <c r="F116" s="198"/>
      <c r="G116" s="266"/>
      <c r="H116" s="292"/>
      <c r="I116" s="236"/>
      <c r="J116" s="236"/>
      <c r="K116" s="269"/>
      <c r="L116" s="236"/>
      <c r="M116" s="236"/>
      <c r="N116" s="236"/>
      <c r="O116" s="236"/>
      <c r="P116" s="236"/>
      <c r="Q116" s="267"/>
      <c r="R116" s="243"/>
      <c r="S116" s="268"/>
      <c r="T116" s="268"/>
      <c r="U116" s="268"/>
      <c r="V116" s="198"/>
      <c r="W116" s="198"/>
    </row>
    <row r="117" spans="1:23" x14ac:dyDescent="0.3">
      <c r="A117" s="198"/>
      <c r="B117" s="198"/>
      <c r="C117" s="198"/>
      <c r="D117" s="198"/>
      <c r="E117" s="269"/>
      <c r="F117" s="198"/>
      <c r="G117" s="266"/>
      <c r="H117" s="292"/>
      <c r="I117" s="236"/>
      <c r="J117" s="236"/>
      <c r="K117" s="269"/>
      <c r="L117" s="236"/>
      <c r="M117" s="236"/>
      <c r="N117" s="236"/>
      <c r="O117" s="236"/>
      <c r="P117" s="236"/>
      <c r="Q117" s="267"/>
      <c r="R117" s="243"/>
      <c r="S117" s="268"/>
      <c r="T117" s="268"/>
      <c r="U117" s="268"/>
      <c r="V117" s="198"/>
      <c r="W117" s="198"/>
    </row>
    <row r="118" spans="1:23" x14ac:dyDescent="0.3">
      <c r="A118" s="198"/>
      <c r="B118" s="198"/>
      <c r="C118" s="198"/>
      <c r="D118" s="198"/>
      <c r="E118" s="269"/>
      <c r="F118" s="198"/>
      <c r="G118" s="266"/>
      <c r="H118" s="292"/>
      <c r="I118" s="236"/>
      <c r="J118" s="236"/>
      <c r="K118" s="269"/>
      <c r="L118" s="236"/>
      <c r="M118" s="236"/>
      <c r="N118" s="236"/>
      <c r="O118" s="236"/>
      <c r="P118" s="236"/>
      <c r="Q118" s="267"/>
      <c r="R118" s="243"/>
      <c r="S118" s="268"/>
      <c r="T118" s="268"/>
      <c r="U118" s="268"/>
      <c r="V118" s="198"/>
      <c r="W118" s="198"/>
    </row>
    <row r="119" spans="1:23" x14ac:dyDescent="0.3">
      <c r="A119" s="198"/>
      <c r="B119" s="198"/>
      <c r="C119" s="198"/>
      <c r="D119" s="198"/>
      <c r="E119" s="269"/>
      <c r="F119" s="198"/>
      <c r="G119" s="266"/>
      <c r="H119" s="292"/>
      <c r="I119" s="236"/>
      <c r="J119" s="236"/>
      <c r="K119" s="269"/>
      <c r="L119" s="236"/>
      <c r="M119" s="236"/>
      <c r="N119" s="236"/>
      <c r="O119" s="236"/>
      <c r="P119" s="236"/>
      <c r="Q119" s="267"/>
      <c r="R119" s="243"/>
      <c r="S119" s="268"/>
      <c r="T119" s="268"/>
      <c r="U119" s="268"/>
      <c r="V119" s="198"/>
      <c r="W119" s="198"/>
    </row>
    <row r="120" spans="1:23" x14ac:dyDescent="0.3">
      <c r="A120" s="198"/>
      <c r="B120" s="198"/>
      <c r="C120" s="198"/>
      <c r="D120" s="198"/>
      <c r="E120" s="269"/>
      <c r="F120" s="198"/>
      <c r="G120" s="266"/>
      <c r="H120" s="292"/>
      <c r="I120" s="236"/>
      <c r="J120" s="236"/>
      <c r="K120" s="269"/>
      <c r="L120" s="236"/>
      <c r="M120" s="236"/>
      <c r="N120" s="236"/>
      <c r="O120" s="236"/>
      <c r="P120" s="236"/>
      <c r="Q120" s="267"/>
      <c r="R120" s="243"/>
      <c r="S120" s="268"/>
      <c r="T120" s="268"/>
      <c r="U120" s="268"/>
      <c r="V120" s="198"/>
      <c r="W120" s="198"/>
    </row>
    <row r="121" spans="1:23" x14ac:dyDescent="0.3">
      <c r="A121" s="198"/>
      <c r="B121" s="198"/>
      <c r="C121" s="198"/>
      <c r="D121" s="198"/>
      <c r="E121" s="269"/>
      <c r="F121" s="198"/>
      <c r="G121" s="266"/>
      <c r="H121" s="292"/>
      <c r="I121" s="236"/>
      <c r="J121" s="236"/>
      <c r="K121" s="269"/>
      <c r="L121" s="236"/>
      <c r="M121" s="236"/>
      <c r="N121" s="236"/>
      <c r="O121" s="236"/>
      <c r="P121" s="236"/>
      <c r="Q121" s="267"/>
      <c r="R121" s="243"/>
      <c r="S121" s="268"/>
      <c r="T121" s="268"/>
      <c r="U121" s="268"/>
      <c r="V121" s="198"/>
      <c r="W121" s="198"/>
    </row>
    <row r="122" spans="1:23" x14ac:dyDescent="0.3">
      <c r="A122" s="198"/>
      <c r="B122" s="198"/>
      <c r="C122" s="198"/>
      <c r="D122" s="198"/>
      <c r="E122" s="269"/>
      <c r="F122" s="198"/>
      <c r="G122" s="266"/>
      <c r="H122" s="292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8"/>
      <c r="T122" s="268"/>
      <c r="U122" s="268"/>
      <c r="V122" s="198"/>
      <c r="W122" s="198"/>
    </row>
    <row r="123" spans="1:23" x14ac:dyDescent="0.3">
      <c r="A123" s="198"/>
      <c r="B123" s="198"/>
      <c r="C123" s="198"/>
      <c r="D123" s="198"/>
      <c r="E123" s="269"/>
      <c r="F123" s="198"/>
      <c r="G123" s="266"/>
      <c r="H123" s="292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8"/>
      <c r="T123" s="268"/>
      <c r="U123" s="268"/>
      <c r="V123" s="198"/>
      <c r="W123" s="198"/>
    </row>
    <row r="124" spans="1:23" x14ac:dyDescent="0.3">
      <c r="A124" s="198"/>
      <c r="B124" s="198"/>
      <c r="C124" s="198"/>
      <c r="D124" s="198"/>
      <c r="E124" s="269"/>
      <c r="F124" s="198"/>
      <c r="G124" s="266"/>
      <c r="H124" s="292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8"/>
      <c r="T124" s="268"/>
      <c r="U124" s="268"/>
      <c r="V124" s="198"/>
      <c r="W124" s="198"/>
    </row>
    <row r="125" spans="1:23" x14ac:dyDescent="0.3">
      <c r="A125" s="198"/>
      <c r="B125" s="198"/>
      <c r="C125" s="198"/>
      <c r="D125" s="198"/>
      <c r="E125" s="269"/>
      <c r="F125" s="198"/>
      <c r="G125" s="266"/>
      <c r="H125" s="292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8"/>
      <c r="T125" s="268"/>
      <c r="U125" s="268"/>
      <c r="V125" s="198"/>
      <c r="W125" s="198"/>
    </row>
    <row r="126" spans="1:23" x14ac:dyDescent="0.3">
      <c r="A126" s="198"/>
      <c r="B126" s="198"/>
      <c r="C126" s="198"/>
      <c r="D126" s="198"/>
      <c r="E126" s="269"/>
      <c r="F126" s="198"/>
      <c r="G126" s="266"/>
      <c r="H126" s="292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8"/>
      <c r="T126" s="268"/>
      <c r="U126" s="268"/>
      <c r="V126" s="198"/>
      <c r="W126" s="198"/>
    </row>
    <row r="127" spans="1:23" x14ac:dyDescent="0.3">
      <c r="A127" s="198"/>
      <c r="B127" s="198"/>
      <c r="C127" s="198"/>
      <c r="D127" s="198"/>
      <c r="E127" s="269"/>
      <c r="F127" s="198"/>
      <c r="G127" s="266"/>
      <c r="H127" s="292"/>
      <c r="I127" s="236"/>
      <c r="J127" s="236"/>
      <c r="K127" s="269"/>
      <c r="L127" s="198"/>
      <c r="M127" s="198"/>
      <c r="N127" s="198"/>
      <c r="O127" s="198"/>
      <c r="P127" s="198"/>
      <c r="Q127" s="198"/>
      <c r="R127" s="198"/>
      <c r="S127" s="268"/>
      <c r="T127" s="268"/>
      <c r="U127" s="268"/>
      <c r="V127" s="198"/>
      <c r="W127" s="198"/>
    </row>
    <row r="128" spans="1:23" x14ac:dyDescent="0.3">
      <c r="A128" s="198"/>
      <c r="B128" s="198"/>
      <c r="C128" s="198"/>
      <c r="D128" s="198"/>
      <c r="E128" s="269"/>
      <c r="F128" s="198"/>
      <c r="G128" s="266"/>
      <c r="H128" s="292"/>
      <c r="I128" s="236"/>
      <c r="J128" s="236"/>
      <c r="K128" s="269"/>
      <c r="L128" s="198"/>
      <c r="M128" s="198"/>
      <c r="N128" s="198"/>
      <c r="O128" s="198"/>
      <c r="P128" s="198"/>
      <c r="Q128" s="198"/>
      <c r="R128" s="198"/>
      <c r="S128" s="268"/>
      <c r="T128" s="268"/>
      <c r="U128" s="268"/>
      <c r="V128" s="198"/>
      <c r="W128" s="198"/>
    </row>
    <row r="129" spans="1:23" x14ac:dyDescent="0.3">
      <c r="A129" s="198"/>
      <c r="B129" s="198"/>
      <c r="C129" s="198"/>
      <c r="D129" s="198"/>
      <c r="E129" s="269"/>
      <c r="F129" s="198"/>
      <c r="G129" s="266"/>
      <c r="H129" s="292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8"/>
      <c r="T129" s="268"/>
      <c r="U129" s="268"/>
      <c r="V129" s="198"/>
      <c r="W129" s="198"/>
    </row>
    <row r="130" spans="1:23" x14ac:dyDescent="0.3">
      <c r="A130" s="198"/>
      <c r="B130" s="198"/>
      <c r="C130" s="198"/>
      <c r="D130" s="198"/>
      <c r="E130" s="269"/>
      <c r="F130" s="198"/>
      <c r="G130" s="266"/>
      <c r="H130" s="292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8"/>
      <c r="T130" s="268"/>
      <c r="U130" s="268"/>
      <c r="V130" s="198"/>
      <c r="W130" s="198"/>
    </row>
    <row r="131" spans="1:23" x14ac:dyDescent="0.3">
      <c r="A131" s="198"/>
      <c r="B131" s="198"/>
      <c r="C131" s="198"/>
      <c r="D131" s="198"/>
      <c r="E131" s="269"/>
      <c r="F131" s="198"/>
      <c r="G131" s="266"/>
      <c r="H131" s="292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8"/>
      <c r="T131" s="268"/>
      <c r="U131" s="268"/>
      <c r="V131" s="198"/>
      <c r="W131" s="198"/>
    </row>
    <row r="132" spans="1:23" x14ac:dyDescent="0.3">
      <c r="A132" s="198"/>
      <c r="B132" s="198"/>
      <c r="C132" s="198"/>
      <c r="D132" s="198"/>
      <c r="E132" s="269"/>
      <c r="F132" s="198"/>
      <c r="G132" s="266"/>
      <c r="H132" s="292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8"/>
      <c r="T132" s="268"/>
      <c r="U132" s="268"/>
      <c r="V132" s="198"/>
      <c r="W132" s="198"/>
    </row>
    <row r="133" spans="1:23" x14ac:dyDescent="0.3">
      <c r="A133" s="198"/>
      <c r="B133" s="198"/>
      <c r="C133" s="198"/>
      <c r="D133" s="198"/>
      <c r="E133" s="269"/>
      <c r="F133" s="198"/>
      <c r="G133" s="266"/>
      <c r="H133" s="292"/>
      <c r="I133" s="236"/>
      <c r="J133" s="236"/>
      <c r="K133" s="269"/>
      <c r="L133" s="198"/>
      <c r="M133" s="198"/>
      <c r="N133" s="198"/>
      <c r="O133" s="198"/>
      <c r="P133" s="198"/>
      <c r="Q133" s="198"/>
      <c r="R133" s="198"/>
      <c r="S133" s="268"/>
      <c r="T133" s="268"/>
      <c r="U133" s="268"/>
      <c r="V133" s="198"/>
      <c r="W133" s="198"/>
    </row>
    <row r="134" spans="1:23" x14ac:dyDescent="0.3">
      <c r="A134" s="198"/>
      <c r="B134" s="198"/>
      <c r="C134" s="198"/>
      <c r="D134" s="198"/>
      <c r="E134" s="269"/>
      <c r="F134" s="198"/>
      <c r="G134" s="266"/>
      <c r="H134" s="292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8"/>
      <c r="T134" s="268"/>
      <c r="U134" s="268"/>
      <c r="V134" s="198"/>
      <c r="W134" s="198"/>
    </row>
    <row r="135" spans="1:23" x14ac:dyDescent="0.3">
      <c r="A135" s="198"/>
      <c r="B135" s="198"/>
      <c r="C135" s="198"/>
      <c r="D135" s="198"/>
      <c r="E135" s="269"/>
      <c r="F135" s="198"/>
      <c r="G135" s="266"/>
      <c r="H135" s="292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8"/>
      <c r="T135" s="268"/>
      <c r="U135" s="268"/>
      <c r="V135" s="198"/>
      <c r="W135" s="198"/>
    </row>
    <row r="136" spans="1:23" x14ac:dyDescent="0.3">
      <c r="A136" s="198"/>
      <c r="B136" s="198"/>
      <c r="C136" s="198"/>
      <c r="D136" s="198"/>
      <c r="E136" s="269"/>
      <c r="F136" s="198"/>
      <c r="G136" s="266"/>
      <c r="H136" s="292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8"/>
      <c r="T136" s="268"/>
      <c r="U136" s="268"/>
      <c r="V136" s="198"/>
      <c r="W136" s="198"/>
    </row>
    <row r="137" spans="1:23" x14ac:dyDescent="0.3">
      <c r="A137" s="198"/>
      <c r="B137" s="198"/>
      <c r="C137" s="198"/>
      <c r="D137" s="198"/>
      <c r="E137" s="269"/>
      <c r="F137" s="198"/>
      <c r="G137" s="275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8"/>
      <c r="T137" s="268"/>
      <c r="U137" s="268"/>
      <c r="V137" s="198"/>
      <c r="W137" s="198"/>
    </row>
    <row r="138" spans="1:23" x14ac:dyDescent="0.3">
      <c r="A138" s="198"/>
      <c r="B138" s="198"/>
      <c r="C138" s="198"/>
      <c r="D138" s="198"/>
      <c r="E138" s="269"/>
      <c r="F138" s="198"/>
      <c r="G138" s="275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8"/>
      <c r="T138" s="268"/>
      <c r="U138" s="268"/>
      <c r="V138" s="198"/>
      <c r="W138" s="198"/>
    </row>
    <row r="139" spans="1:23" x14ac:dyDescent="0.3">
      <c r="A139" s="198"/>
      <c r="B139" s="198"/>
      <c r="C139" s="198"/>
      <c r="D139" s="198"/>
      <c r="E139" s="269"/>
      <c r="F139" s="198"/>
      <c r="G139" s="275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8"/>
      <c r="T139" s="268"/>
      <c r="U139" s="268"/>
      <c r="V139" s="198"/>
      <c r="W139" s="198"/>
    </row>
    <row r="140" spans="1:23" x14ac:dyDescent="0.3">
      <c r="A140" s="198"/>
      <c r="B140" s="198"/>
      <c r="C140" s="198"/>
      <c r="D140" s="198"/>
      <c r="E140" s="269"/>
      <c r="F140" s="198"/>
      <c r="G140" s="266"/>
      <c r="H140" s="292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8"/>
      <c r="T140" s="268"/>
      <c r="U140" s="268"/>
      <c r="V140" s="198"/>
      <c r="W140" s="198"/>
    </row>
    <row r="141" spans="1:23" x14ac:dyDescent="0.3">
      <c r="A141" s="198"/>
      <c r="B141" s="198"/>
      <c r="C141" s="198"/>
      <c r="D141" s="198"/>
      <c r="E141" s="269"/>
      <c r="F141" s="198"/>
      <c r="G141" s="266"/>
      <c r="H141" s="292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8"/>
      <c r="T141" s="268"/>
      <c r="U141" s="268"/>
      <c r="V141" s="198"/>
      <c r="W141" s="198"/>
    </row>
    <row r="142" spans="1:23" x14ac:dyDescent="0.3">
      <c r="A142" s="198"/>
      <c r="B142" s="198"/>
      <c r="C142" s="198"/>
      <c r="D142" s="198"/>
      <c r="E142" s="269"/>
      <c r="F142" s="198"/>
      <c r="G142" s="275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8"/>
      <c r="T142" s="268"/>
      <c r="U142" s="268"/>
      <c r="V142" s="198"/>
      <c r="W142" s="198"/>
    </row>
    <row r="143" spans="1:23" x14ac:dyDescent="0.3">
      <c r="A143" s="198"/>
      <c r="B143" s="198"/>
      <c r="C143" s="198"/>
      <c r="D143" s="198"/>
      <c r="E143" s="269"/>
      <c r="F143" s="198"/>
      <c r="G143" s="275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8"/>
      <c r="T143" s="268"/>
      <c r="U143" s="268"/>
      <c r="V143" s="198"/>
      <c r="W143" s="198"/>
    </row>
    <row r="144" spans="1:23" x14ac:dyDescent="0.3">
      <c r="A144" s="198"/>
      <c r="B144" s="198"/>
      <c r="C144" s="198"/>
      <c r="D144" s="198"/>
      <c r="E144" s="269"/>
      <c r="F144" s="198"/>
      <c r="G144" s="275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8"/>
      <c r="T144" s="268"/>
      <c r="U144" s="268"/>
      <c r="V144" s="198"/>
      <c r="W144" s="198"/>
    </row>
    <row r="145" spans="1:23" x14ac:dyDescent="0.3">
      <c r="A145" s="198"/>
      <c r="B145" s="198"/>
      <c r="C145" s="198"/>
      <c r="D145" s="198"/>
      <c r="E145" s="269"/>
      <c r="F145" s="198"/>
      <c r="G145" s="276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8"/>
      <c r="T145" s="268"/>
      <c r="U145" s="268"/>
      <c r="V145" s="198"/>
      <c r="W145" s="198"/>
    </row>
    <row r="146" spans="1:23" x14ac:dyDescent="0.3">
      <c r="A146" s="198"/>
      <c r="B146" s="198"/>
      <c r="C146" s="198"/>
      <c r="D146" s="198"/>
      <c r="E146" s="269"/>
      <c r="F146" s="198"/>
      <c r="G146" s="276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8"/>
      <c r="T146" s="268"/>
      <c r="U146" s="268"/>
      <c r="V146" s="198"/>
      <c r="W146" s="198"/>
    </row>
    <row r="147" spans="1:23" x14ac:dyDescent="0.3">
      <c r="A147" s="198"/>
      <c r="B147" s="198"/>
      <c r="C147" s="198"/>
      <c r="D147" s="198"/>
      <c r="E147" s="269"/>
      <c r="F147" s="198"/>
      <c r="G147" s="276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8"/>
      <c r="T147" s="268"/>
      <c r="U147" s="268"/>
      <c r="V147" s="198"/>
      <c r="W147" s="198"/>
    </row>
    <row r="148" spans="1:23" x14ac:dyDescent="0.3">
      <c r="A148" s="198"/>
      <c r="B148" s="198"/>
      <c r="C148" s="198"/>
      <c r="D148" s="198"/>
      <c r="E148" s="269"/>
      <c r="F148" s="198"/>
      <c r="G148" s="276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8"/>
      <c r="T148" s="268"/>
      <c r="U148" s="268"/>
      <c r="V148" s="198"/>
      <c r="W148" s="198"/>
    </row>
    <row r="149" spans="1:23" x14ac:dyDescent="0.3">
      <c r="A149" s="198"/>
      <c r="B149" s="198"/>
      <c r="C149" s="198"/>
      <c r="D149" s="198"/>
      <c r="E149" s="269"/>
      <c r="F149" s="198"/>
      <c r="G149" s="276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8"/>
      <c r="T149" s="268"/>
      <c r="U149" s="268"/>
      <c r="V149" s="198"/>
      <c r="W149" s="198"/>
    </row>
    <row r="150" spans="1:23" x14ac:dyDescent="0.3">
      <c r="A150" s="198"/>
      <c r="B150" s="198"/>
      <c r="C150" s="198"/>
      <c r="D150" s="198"/>
      <c r="E150" s="269"/>
      <c r="F150" s="198"/>
      <c r="G150" s="276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8"/>
      <c r="T150" s="268"/>
      <c r="U150" s="268"/>
      <c r="V150" s="198"/>
      <c r="W150" s="198"/>
    </row>
    <row r="151" spans="1:23" x14ac:dyDescent="0.3">
      <c r="A151" s="198"/>
      <c r="B151" s="198"/>
      <c r="C151" s="198"/>
      <c r="D151" s="198"/>
      <c r="E151" s="269"/>
      <c r="F151" s="198"/>
      <c r="G151" s="276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8"/>
      <c r="T151" s="268"/>
      <c r="U151" s="268"/>
      <c r="V151" s="198"/>
      <c r="W151" s="198"/>
    </row>
    <row r="152" spans="1:23" x14ac:dyDescent="0.3">
      <c r="A152" s="198"/>
      <c r="B152" s="198"/>
      <c r="C152" s="198"/>
      <c r="D152" s="198"/>
      <c r="E152" s="269"/>
      <c r="F152" s="198"/>
      <c r="G152" s="276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8"/>
      <c r="T152" s="268"/>
      <c r="U152" s="268"/>
      <c r="V152" s="198"/>
      <c r="W152" s="198"/>
    </row>
    <row r="153" spans="1:23" x14ac:dyDescent="0.3">
      <c r="A153" s="198"/>
      <c r="B153" s="198"/>
      <c r="C153" s="198"/>
      <c r="D153" s="198"/>
      <c r="E153" s="269"/>
      <c r="F153" s="198"/>
      <c r="G153" s="276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8"/>
      <c r="T153" s="268"/>
      <c r="U153" s="268"/>
      <c r="V153" s="198"/>
      <c r="W153" s="198"/>
    </row>
    <row r="154" spans="1:23" x14ac:dyDescent="0.3">
      <c r="A154" s="198"/>
      <c r="B154" s="198"/>
      <c r="C154" s="198"/>
      <c r="D154" s="198"/>
      <c r="E154" s="269"/>
      <c r="F154" s="198"/>
      <c r="G154" s="266"/>
      <c r="H154" s="292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8"/>
      <c r="T154" s="268"/>
      <c r="U154" s="268"/>
      <c r="V154" s="198"/>
      <c r="W154" s="198"/>
    </row>
    <row r="155" spans="1:23" x14ac:dyDescent="0.3">
      <c r="A155" s="198"/>
      <c r="B155" s="198"/>
      <c r="C155" s="198"/>
      <c r="D155" s="198"/>
      <c r="E155" s="269"/>
      <c r="F155" s="198"/>
      <c r="G155" s="276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8"/>
      <c r="T155" s="268"/>
      <c r="U155" s="268"/>
      <c r="V155" s="198"/>
      <c r="W155" s="198"/>
    </row>
    <row r="156" spans="1:23" x14ac:dyDescent="0.3">
      <c r="A156" s="198"/>
      <c r="B156" s="198"/>
      <c r="C156" s="198"/>
      <c r="D156" s="198"/>
      <c r="E156" s="269"/>
      <c r="F156" s="198"/>
      <c r="G156" s="276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8"/>
      <c r="T156" s="268"/>
      <c r="U156" s="268"/>
      <c r="V156" s="198"/>
      <c r="W156" s="198"/>
    </row>
    <row r="157" spans="1:23" x14ac:dyDescent="0.3">
      <c r="A157" s="198"/>
      <c r="B157" s="198"/>
      <c r="C157" s="198"/>
      <c r="D157" s="198"/>
      <c r="E157" s="269"/>
      <c r="F157" s="198"/>
      <c r="G157" s="276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8"/>
      <c r="T157" s="268"/>
      <c r="U157" s="268"/>
      <c r="V157" s="198"/>
      <c r="W157" s="198"/>
    </row>
    <row r="158" spans="1:23" x14ac:dyDescent="0.3">
      <c r="A158" s="198"/>
      <c r="B158" s="198"/>
      <c r="C158" s="198"/>
      <c r="D158" s="198"/>
      <c r="E158" s="269"/>
      <c r="F158" s="198"/>
      <c r="G158" s="266"/>
      <c r="H158" s="292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8"/>
      <c r="T158" s="268"/>
      <c r="U158" s="268"/>
      <c r="V158" s="198"/>
      <c r="W158" s="198"/>
    </row>
    <row r="159" spans="1:23" x14ac:dyDescent="0.3">
      <c r="A159" s="198"/>
      <c r="B159" s="198"/>
      <c r="C159" s="198"/>
      <c r="D159" s="198"/>
      <c r="E159" s="269"/>
      <c r="F159" s="198"/>
      <c r="G159" s="276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8"/>
      <c r="T159" s="268"/>
      <c r="U159" s="268"/>
      <c r="V159" s="198"/>
      <c r="W159" s="198"/>
    </row>
    <row r="160" spans="1:23" x14ac:dyDescent="0.3">
      <c r="A160" s="198"/>
      <c r="B160" s="198"/>
      <c r="C160" s="198"/>
      <c r="D160" s="198"/>
      <c r="E160" s="269"/>
      <c r="F160" s="198"/>
      <c r="G160" s="266"/>
      <c r="H160" s="292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8"/>
      <c r="T160" s="268"/>
      <c r="U160" s="268"/>
      <c r="V160" s="198"/>
      <c r="W160" s="198"/>
    </row>
    <row r="161" spans="1:23" x14ac:dyDescent="0.3">
      <c r="A161" s="198"/>
      <c r="B161" s="198"/>
      <c r="C161" s="198"/>
      <c r="D161" s="198"/>
      <c r="E161" s="269"/>
      <c r="F161" s="198"/>
      <c r="G161" s="266"/>
      <c r="H161" s="292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8"/>
      <c r="T161" s="268"/>
      <c r="U161" s="268"/>
      <c r="V161" s="198"/>
      <c r="W161" s="198"/>
    </row>
    <row r="162" spans="1:23" x14ac:dyDescent="0.3">
      <c r="A162" s="198"/>
      <c r="B162" s="198"/>
      <c r="C162" s="198"/>
      <c r="D162" s="198"/>
      <c r="E162" s="269"/>
      <c r="F162" s="198"/>
      <c r="G162" s="266"/>
      <c r="H162" s="292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8"/>
      <c r="T162" s="268"/>
      <c r="U162" s="268"/>
      <c r="V162" s="198"/>
      <c r="W162" s="198"/>
    </row>
    <row r="163" spans="1:23" x14ac:dyDescent="0.3">
      <c r="A163" s="198"/>
      <c r="B163" s="198"/>
      <c r="C163" s="198"/>
      <c r="D163" s="198"/>
      <c r="E163" s="269"/>
      <c r="F163" s="198"/>
      <c r="G163" s="276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8"/>
      <c r="T163" s="268"/>
      <c r="U163" s="268"/>
      <c r="V163" s="198"/>
      <c r="W163" s="198"/>
    </row>
    <row r="164" spans="1:23" x14ac:dyDescent="0.3">
      <c r="A164" s="198"/>
      <c r="B164" s="198"/>
      <c r="C164" s="198"/>
      <c r="D164" s="198"/>
      <c r="E164" s="269"/>
      <c r="F164" s="198"/>
      <c r="G164" s="276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8"/>
      <c r="T164" s="268"/>
      <c r="U164" s="268"/>
      <c r="V164" s="198"/>
      <c r="W164" s="198"/>
    </row>
    <row r="165" spans="1:23" x14ac:dyDescent="0.3">
      <c r="A165" s="198"/>
      <c r="B165" s="198"/>
      <c r="C165" s="198"/>
      <c r="D165" s="198"/>
      <c r="E165" s="269"/>
      <c r="F165" s="198"/>
      <c r="G165" s="276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8"/>
      <c r="T165" s="268"/>
      <c r="U165" s="268"/>
      <c r="V165" s="198"/>
      <c r="W165" s="198"/>
    </row>
    <row r="166" spans="1:23" x14ac:dyDescent="0.3">
      <c r="A166" s="198"/>
      <c r="B166" s="198"/>
      <c r="C166" s="198"/>
      <c r="D166" s="198"/>
      <c r="E166" s="269"/>
      <c r="F166" s="198"/>
      <c r="G166" s="276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8"/>
      <c r="T166" s="268"/>
      <c r="U166" s="268"/>
      <c r="V166" s="198"/>
      <c r="W166" s="198"/>
    </row>
    <row r="167" spans="1:23" x14ac:dyDescent="0.3">
      <c r="A167" s="198"/>
      <c r="B167" s="198"/>
      <c r="C167" s="198"/>
      <c r="D167" s="198"/>
      <c r="E167" s="269"/>
      <c r="F167" s="198"/>
      <c r="G167" s="276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8"/>
      <c r="T167" s="268"/>
      <c r="U167" s="268"/>
      <c r="V167" s="198"/>
      <c r="W167" s="198"/>
    </row>
    <row r="168" spans="1:23" x14ac:dyDescent="0.3">
      <c r="A168" s="198"/>
      <c r="B168" s="198"/>
      <c r="C168" s="198"/>
      <c r="D168" s="198"/>
      <c r="E168" s="269"/>
      <c r="F168" s="198"/>
      <c r="G168" s="276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8"/>
      <c r="T168" s="268"/>
      <c r="U168" s="268"/>
      <c r="V168" s="198"/>
      <c r="W168" s="198"/>
    </row>
    <row r="169" spans="1:23" x14ac:dyDescent="0.3">
      <c r="A169" s="198"/>
      <c r="B169" s="198"/>
      <c r="C169" s="198"/>
      <c r="D169" s="198"/>
      <c r="E169" s="269"/>
      <c r="F169" s="198"/>
      <c r="G169" s="276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8"/>
      <c r="T169" s="268"/>
      <c r="U169" s="268"/>
      <c r="V169" s="198"/>
      <c r="W169" s="198"/>
    </row>
    <row r="170" spans="1:23" x14ac:dyDescent="0.3">
      <c r="A170" s="198"/>
      <c r="B170" s="198"/>
      <c r="C170" s="198"/>
      <c r="D170" s="198"/>
      <c r="E170" s="269"/>
      <c r="F170" s="198"/>
      <c r="G170" s="276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8"/>
      <c r="T170" s="268"/>
      <c r="U170" s="268"/>
      <c r="V170" s="198"/>
      <c r="W170" s="198"/>
    </row>
    <row r="171" spans="1:23" x14ac:dyDescent="0.3">
      <c r="A171" s="198"/>
      <c r="B171" s="198"/>
      <c r="C171" s="198"/>
      <c r="D171" s="198"/>
      <c r="E171" s="269"/>
      <c r="F171" s="198"/>
      <c r="G171" s="266"/>
      <c r="H171" s="292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8"/>
      <c r="T171" s="268"/>
      <c r="U171" s="268"/>
      <c r="V171" s="198"/>
      <c r="W171" s="198"/>
    </row>
    <row r="172" spans="1:23" x14ac:dyDescent="0.3">
      <c r="A172" s="198"/>
      <c r="B172" s="198"/>
      <c r="C172" s="198"/>
      <c r="D172" s="198"/>
      <c r="E172" s="269"/>
      <c r="F172" s="198"/>
      <c r="G172" s="266"/>
      <c r="H172" s="292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8"/>
      <c r="T172" s="268"/>
      <c r="U172" s="268"/>
      <c r="V172" s="198"/>
      <c r="W172" s="198"/>
    </row>
    <row r="173" spans="1:23" x14ac:dyDescent="0.3">
      <c r="A173" s="198"/>
      <c r="B173" s="198"/>
      <c r="C173" s="198"/>
      <c r="D173" s="198"/>
      <c r="E173" s="269"/>
      <c r="F173" s="198"/>
      <c r="G173" s="266"/>
      <c r="H173" s="292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8"/>
      <c r="T173" s="268"/>
      <c r="U173" s="268"/>
      <c r="V173" s="198"/>
      <c r="W173" s="198"/>
    </row>
    <row r="174" spans="1:23" x14ac:dyDescent="0.3">
      <c r="A174" s="198"/>
      <c r="B174" s="198"/>
      <c r="C174" s="198"/>
      <c r="D174" s="198"/>
      <c r="E174" s="269"/>
      <c r="F174" s="198"/>
      <c r="G174" s="276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8"/>
      <c r="T174" s="268"/>
      <c r="U174" s="268"/>
      <c r="V174" s="198"/>
      <c r="W174" s="198"/>
    </row>
    <row r="175" spans="1:23" x14ac:dyDescent="0.3">
      <c r="A175" s="198"/>
      <c r="B175" s="198"/>
      <c r="C175" s="198"/>
      <c r="D175" s="198"/>
      <c r="E175" s="269"/>
      <c r="F175" s="198"/>
      <c r="G175" s="276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8"/>
      <c r="T175" s="268"/>
      <c r="U175" s="268"/>
      <c r="V175" s="198"/>
      <c r="W175" s="198"/>
    </row>
    <row r="176" spans="1:23" x14ac:dyDescent="0.3">
      <c r="A176" s="198"/>
      <c r="B176" s="198"/>
      <c r="C176" s="198"/>
      <c r="D176" s="198"/>
      <c r="E176" s="269"/>
      <c r="F176" s="198"/>
      <c r="G176" s="276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8"/>
      <c r="T176" s="268"/>
      <c r="U176" s="268"/>
      <c r="V176" s="198"/>
      <c r="W176" s="198"/>
    </row>
    <row r="177" spans="1:23" x14ac:dyDescent="0.3">
      <c r="A177" s="198"/>
      <c r="B177" s="198"/>
      <c r="C177" s="198"/>
      <c r="D177" s="198"/>
      <c r="E177" s="269"/>
      <c r="F177" s="198"/>
      <c r="G177" s="276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8"/>
      <c r="T177" s="268"/>
      <c r="U177" s="268"/>
      <c r="V177" s="198"/>
      <c r="W177" s="198"/>
    </row>
    <row r="178" spans="1:23" x14ac:dyDescent="0.3">
      <c r="A178" s="198"/>
      <c r="B178" s="198"/>
      <c r="C178" s="198"/>
      <c r="D178" s="198"/>
      <c r="E178" s="269"/>
      <c r="F178" s="198"/>
      <c r="G178" s="276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8"/>
      <c r="T178" s="268"/>
      <c r="U178" s="268"/>
      <c r="V178" s="198"/>
      <c r="W178" s="198"/>
    </row>
    <row r="179" spans="1:23" x14ac:dyDescent="0.3">
      <c r="A179" s="198"/>
      <c r="B179" s="198"/>
      <c r="C179" s="198"/>
      <c r="D179" s="198"/>
      <c r="E179" s="269"/>
      <c r="F179" s="198"/>
      <c r="G179" s="276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8"/>
      <c r="T179" s="268"/>
      <c r="U179" s="268"/>
      <c r="V179" s="198"/>
      <c r="W179" s="198"/>
    </row>
    <row r="180" spans="1:23" x14ac:dyDescent="0.3">
      <c r="A180" s="198"/>
      <c r="B180" s="198"/>
      <c r="C180" s="198"/>
      <c r="D180" s="198"/>
      <c r="E180" s="269"/>
      <c r="F180" s="198"/>
      <c r="G180" s="276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8"/>
      <c r="T180" s="268"/>
      <c r="U180" s="268"/>
      <c r="V180" s="198"/>
      <c r="W180" s="198"/>
    </row>
    <row r="181" spans="1:23" x14ac:dyDescent="0.3">
      <c r="A181" s="198"/>
      <c r="B181" s="198"/>
      <c r="C181" s="198"/>
      <c r="D181" s="198"/>
      <c r="E181" s="269"/>
      <c r="F181" s="198"/>
      <c r="G181" s="276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8"/>
      <c r="T181" s="268"/>
      <c r="U181" s="268"/>
      <c r="V181" s="198"/>
      <c r="W181" s="198"/>
    </row>
    <row r="182" spans="1:23" x14ac:dyDescent="0.3">
      <c r="A182" s="198"/>
      <c r="B182" s="198"/>
      <c r="C182" s="198"/>
      <c r="D182" s="198"/>
      <c r="E182" s="269"/>
      <c r="F182" s="198"/>
      <c r="G182" s="276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8"/>
      <c r="T182" s="268"/>
      <c r="U182" s="268"/>
      <c r="V182" s="198"/>
      <c r="W182" s="198"/>
    </row>
    <row r="183" spans="1:23" x14ac:dyDescent="0.3">
      <c r="A183" s="198"/>
      <c r="B183" s="198"/>
      <c r="C183" s="198"/>
      <c r="D183" s="198"/>
      <c r="E183" s="269"/>
      <c r="F183" s="198"/>
      <c r="G183" s="276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8"/>
      <c r="T183" s="268"/>
      <c r="U183" s="268"/>
      <c r="V183" s="198"/>
      <c r="W183" s="198"/>
    </row>
    <row r="184" spans="1:23" x14ac:dyDescent="0.3">
      <c r="A184" s="198"/>
      <c r="B184" s="198"/>
      <c r="C184" s="198"/>
      <c r="D184" s="198"/>
      <c r="E184" s="269"/>
      <c r="F184" s="198"/>
      <c r="G184" s="276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8"/>
      <c r="T184" s="268"/>
      <c r="U184" s="268"/>
      <c r="V184" s="198"/>
      <c r="W184" s="198"/>
    </row>
    <row r="185" spans="1:23" x14ac:dyDescent="0.3">
      <c r="A185" s="198"/>
      <c r="B185" s="198"/>
      <c r="C185" s="198"/>
      <c r="D185" s="198"/>
      <c r="E185" s="269"/>
      <c r="F185" s="198"/>
      <c r="G185" s="276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8"/>
      <c r="T185" s="268"/>
      <c r="U185" s="268"/>
      <c r="V185" s="198"/>
      <c r="W185" s="198"/>
    </row>
    <row r="186" spans="1:23" x14ac:dyDescent="0.3">
      <c r="A186" s="198"/>
      <c r="B186" s="198"/>
      <c r="C186" s="198"/>
      <c r="D186" s="198"/>
      <c r="E186" s="269"/>
      <c r="F186" s="198"/>
      <c r="G186" s="276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8"/>
      <c r="T186" s="268"/>
      <c r="U186" s="268"/>
      <c r="V186" s="198"/>
      <c r="W186" s="198"/>
    </row>
    <row r="187" spans="1:23" x14ac:dyDescent="0.3">
      <c r="A187" s="198"/>
      <c r="B187" s="198"/>
      <c r="C187" s="198"/>
      <c r="D187" s="198"/>
      <c r="E187" s="269"/>
      <c r="F187" s="198"/>
      <c r="G187" s="276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8"/>
      <c r="T187" s="268"/>
      <c r="U187" s="268"/>
      <c r="V187" s="198"/>
      <c r="W187" s="198"/>
    </row>
    <row r="188" spans="1:23" x14ac:dyDescent="0.3">
      <c r="A188" s="198"/>
      <c r="B188" s="198"/>
      <c r="C188" s="198"/>
      <c r="D188" s="198"/>
      <c r="E188" s="269"/>
      <c r="F188" s="198"/>
      <c r="G188" s="276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8"/>
      <c r="T188" s="268"/>
      <c r="U188" s="268"/>
      <c r="V188" s="198"/>
      <c r="W188" s="198"/>
    </row>
    <row r="189" spans="1:23" x14ac:dyDescent="0.3">
      <c r="A189" s="198"/>
      <c r="B189" s="198"/>
      <c r="C189" s="198"/>
      <c r="D189" s="198"/>
      <c r="E189" s="269"/>
      <c r="F189" s="198"/>
      <c r="G189" s="276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8"/>
      <c r="T189" s="268"/>
      <c r="U189" s="268"/>
      <c r="V189" s="198"/>
      <c r="W189" s="198"/>
    </row>
    <row r="190" spans="1:23" x14ac:dyDescent="0.3">
      <c r="A190" s="198"/>
      <c r="B190" s="198"/>
      <c r="C190" s="198"/>
      <c r="D190" s="198"/>
      <c r="E190" s="269"/>
      <c r="F190" s="198"/>
      <c r="G190" s="276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8"/>
      <c r="T190" s="268"/>
      <c r="U190" s="268"/>
      <c r="V190" s="198"/>
      <c r="W190" s="198"/>
    </row>
    <row r="191" spans="1:23" x14ac:dyDescent="0.3">
      <c r="A191" s="198"/>
      <c r="B191" s="198"/>
      <c r="C191" s="198"/>
      <c r="D191" s="198"/>
      <c r="E191" s="269"/>
      <c r="F191" s="198"/>
      <c r="G191" s="276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8"/>
      <c r="T191" s="268"/>
      <c r="U191" s="268"/>
      <c r="V191" s="198"/>
      <c r="W191" s="198"/>
    </row>
    <row r="192" spans="1:23" x14ac:dyDescent="0.3">
      <c r="A192" s="198"/>
      <c r="B192" s="198"/>
      <c r="C192" s="198"/>
      <c r="D192" s="198"/>
      <c r="E192" s="269"/>
      <c r="F192" s="198"/>
      <c r="G192" s="276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8"/>
      <c r="T192" s="268"/>
      <c r="U192" s="268"/>
      <c r="V192" s="198"/>
      <c r="W192" s="198"/>
    </row>
    <row r="193" spans="1:23" x14ac:dyDescent="0.3">
      <c r="A193" s="198"/>
      <c r="B193" s="198"/>
      <c r="C193" s="198"/>
      <c r="D193" s="198"/>
      <c r="E193" s="269"/>
      <c r="F193" s="198"/>
      <c r="G193" s="276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8"/>
      <c r="T193" s="268"/>
      <c r="U193" s="268"/>
      <c r="V193" s="198"/>
      <c r="W193" s="198"/>
    </row>
    <row r="194" spans="1:23" x14ac:dyDescent="0.3">
      <c r="A194" s="198"/>
      <c r="B194" s="198"/>
      <c r="C194" s="198"/>
      <c r="D194" s="198"/>
      <c r="E194" s="269"/>
      <c r="F194" s="198"/>
      <c r="G194" s="276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8"/>
      <c r="T194" s="268"/>
      <c r="U194" s="268"/>
      <c r="V194" s="198"/>
      <c r="W194" s="198"/>
    </row>
    <row r="195" spans="1:23" x14ac:dyDescent="0.3">
      <c r="A195" s="198"/>
      <c r="B195" s="198"/>
      <c r="C195" s="198"/>
      <c r="D195" s="198"/>
      <c r="E195" s="269"/>
      <c r="F195" s="198"/>
      <c r="G195" s="276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8"/>
      <c r="T195" s="268"/>
      <c r="U195" s="268"/>
      <c r="V195" s="198"/>
      <c r="W195" s="198"/>
    </row>
    <row r="196" spans="1:23" x14ac:dyDescent="0.3">
      <c r="A196" s="198"/>
      <c r="B196" s="198"/>
      <c r="C196" s="198"/>
      <c r="D196" s="198"/>
      <c r="E196" s="269"/>
      <c r="F196" s="198"/>
      <c r="G196" s="276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8"/>
      <c r="T196" s="268"/>
      <c r="U196" s="268"/>
      <c r="V196" s="198"/>
      <c r="W196" s="198"/>
    </row>
    <row r="197" spans="1:23" x14ac:dyDescent="0.3">
      <c r="A197" s="198"/>
      <c r="B197" s="198"/>
      <c r="C197" s="198"/>
      <c r="D197" s="198"/>
      <c r="E197" s="269"/>
      <c r="F197" s="198"/>
      <c r="G197" s="276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8"/>
      <c r="T197" s="268"/>
      <c r="U197" s="268"/>
      <c r="V197" s="198"/>
      <c r="W197" s="198"/>
    </row>
    <row r="198" spans="1:23" x14ac:dyDescent="0.3">
      <c r="A198" s="198"/>
      <c r="B198" s="198"/>
      <c r="C198" s="198"/>
      <c r="D198" s="198"/>
      <c r="E198" s="269"/>
      <c r="F198" s="198"/>
      <c r="G198" s="276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8"/>
      <c r="T198" s="268"/>
      <c r="U198" s="268"/>
      <c r="V198" s="198"/>
      <c r="W198" s="198"/>
    </row>
    <row r="199" spans="1:23" x14ac:dyDescent="0.3">
      <c r="A199" s="198"/>
      <c r="B199" s="198"/>
      <c r="C199" s="198"/>
      <c r="D199" s="198"/>
      <c r="E199" s="269"/>
      <c r="F199" s="198"/>
      <c r="G199" s="276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8"/>
      <c r="T199" s="268"/>
      <c r="U199" s="268"/>
      <c r="V199" s="198"/>
      <c r="W199" s="198"/>
    </row>
    <row r="200" spans="1:23" x14ac:dyDescent="0.3">
      <c r="A200" s="198"/>
      <c r="B200" s="198"/>
      <c r="C200" s="198"/>
      <c r="D200" s="198"/>
      <c r="E200" s="269"/>
      <c r="F200" s="198"/>
      <c r="G200" s="276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8"/>
      <c r="T200" s="268"/>
      <c r="U200" s="268"/>
      <c r="V200" s="198"/>
      <c r="W200" s="198"/>
    </row>
    <row r="201" spans="1:23" x14ac:dyDescent="0.3">
      <c r="A201" s="198"/>
      <c r="B201" s="198"/>
      <c r="C201" s="198"/>
      <c r="D201" s="198"/>
      <c r="E201" s="269"/>
      <c r="F201" s="198"/>
      <c r="G201" s="276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8"/>
      <c r="T201" s="268"/>
      <c r="U201" s="268"/>
      <c r="V201" s="198"/>
      <c r="W201" s="198"/>
    </row>
    <row r="202" spans="1:23" x14ac:dyDescent="0.3">
      <c r="A202" s="198"/>
      <c r="B202" s="198"/>
      <c r="C202" s="198"/>
      <c r="D202" s="198"/>
      <c r="E202" s="269"/>
      <c r="F202" s="198"/>
      <c r="G202" s="266"/>
      <c r="H202" s="292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8"/>
      <c r="T202" s="268"/>
      <c r="U202" s="268"/>
      <c r="V202" s="198"/>
      <c r="W202" s="198"/>
    </row>
    <row r="203" spans="1:23" x14ac:dyDescent="0.3">
      <c r="A203" s="198"/>
      <c r="B203" s="198"/>
      <c r="C203" s="198"/>
      <c r="D203" s="198"/>
      <c r="E203" s="269"/>
      <c r="F203" s="198"/>
      <c r="G203" s="276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8"/>
      <c r="T203" s="268"/>
      <c r="U203" s="268"/>
      <c r="V203" s="198"/>
      <c r="W203" s="198"/>
    </row>
    <row r="204" spans="1:23" x14ac:dyDescent="0.3">
      <c r="A204" s="198"/>
      <c r="B204" s="198"/>
      <c r="C204" s="198"/>
      <c r="D204" s="198"/>
      <c r="E204" s="269"/>
      <c r="F204" s="198"/>
      <c r="G204" s="276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8"/>
      <c r="T204" s="268"/>
      <c r="U204" s="268"/>
      <c r="V204" s="198"/>
      <c r="W204" s="198"/>
    </row>
    <row r="205" spans="1:23" x14ac:dyDescent="0.3">
      <c r="A205" s="198"/>
      <c r="B205" s="198"/>
      <c r="C205" s="198"/>
      <c r="D205" s="198"/>
      <c r="E205" s="269"/>
      <c r="F205" s="198"/>
      <c r="G205" s="276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8"/>
      <c r="T205" s="268"/>
      <c r="U205" s="268"/>
      <c r="V205" s="198"/>
      <c r="W205" s="198"/>
    </row>
    <row r="206" spans="1:23" x14ac:dyDescent="0.3">
      <c r="A206" s="198"/>
      <c r="B206" s="198"/>
      <c r="C206" s="198"/>
      <c r="D206" s="198"/>
      <c r="E206" s="269"/>
      <c r="F206" s="198"/>
      <c r="G206" s="276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8"/>
      <c r="T206" s="268"/>
      <c r="U206" s="268"/>
      <c r="V206" s="198"/>
      <c r="W206" s="198"/>
    </row>
    <row r="207" spans="1:23" x14ac:dyDescent="0.3">
      <c r="A207" s="198"/>
      <c r="B207" s="198"/>
      <c r="C207" s="198"/>
      <c r="D207" s="198"/>
      <c r="E207" s="269"/>
      <c r="F207" s="198"/>
      <c r="G207" s="276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8"/>
      <c r="T207" s="268"/>
      <c r="U207" s="268"/>
      <c r="V207" s="198"/>
      <c r="W207" s="198"/>
    </row>
    <row r="208" spans="1:23" x14ac:dyDescent="0.3">
      <c r="A208" s="198"/>
      <c r="B208" s="198"/>
      <c r="C208" s="198"/>
      <c r="D208" s="198"/>
      <c r="E208" s="269"/>
      <c r="F208" s="198"/>
      <c r="G208" s="276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8"/>
      <c r="T208" s="268"/>
      <c r="U208" s="268"/>
      <c r="V208" s="198"/>
      <c r="W208" s="198"/>
    </row>
    <row r="209" spans="1:23" x14ac:dyDescent="0.3">
      <c r="A209" s="198"/>
      <c r="B209" s="198"/>
      <c r="C209" s="198"/>
      <c r="D209" s="198"/>
      <c r="E209" s="269"/>
      <c r="F209" s="198"/>
      <c r="G209" s="276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8"/>
      <c r="T209" s="268"/>
      <c r="U209" s="268"/>
      <c r="V209" s="198"/>
      <c r="W209" s="198"/>
    </row>
    <row r="210" spans="1:23" x14ac:dyDescent="0.3">
      <c r="A210" s="198"/>
      <c r="B210" s="198"/>
      <c r="C210" s="198"/>
      <c r="D210" s="198"/>
      <c r="E210" s="269"/>
      <c r="F210" s="198"/>
      <c r="G210" s="276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8"/>
      <c r="T210" s="268"/>
      <c r="U210" s="268"/>
      <c r="V210" s="198"/>
      <c r="W210" s="198"/>
    </row>
    <row r="211" spans="1:23" x14ac:dyDescent="0.3">
      <c r="A211" s="198"/>
      <c r="B211" s="198"/>
      <c r="C211" s="198"/>
      <c r="D211" s="198"/>
      <c r="E211" s="269"/>
      <c r="F211" s="198"/>
      <c r="G211" s="276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8"/>
      <c r="T211" s="268"/>
      <c r="U211" s="268"/>
      <c r="V211" s="198"/>
      <c r="W211" s="198"/>
    </row>
    <row r="212" spans="1:23" x14ac:dyDescent="0.3">
      <c r="A212" s="198"/>
      <c r="B212" s="198"/>
      <c r="C212" s="198"/>
      <c r="D212" s="198"/>
      <c r="E212" s="269"/>
      <c r="F212" s="198"/>
      <c r="G212" s="266"/>
      <c r="H212" s="292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8"/>
      <c r="T212" s="268"/>
      <c r="U212" s="268"/>
      <c r="V212" s="198"/>
      <c r="W212" s="198"/>
    </row>
    <row r="213" spans="1:23" x14ac:dyDescent="0.3">
      <c r="A213" s="198"/>
      <c r="B213" s="198"/>
      <c r="C213" s="198"/>
      <c r="D213" s="198"/>
      <c r="E213" s="269"/>
      <c r="F213" s="198"/>
      <c r="G213" s="276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8"/>
      <c r="T213" s="268"/>
      <c r="U213" s="268"/>
      <c r="V213" s="198"/>
      <c r="W213" s="198"/>
    </row>
    <row r="214" spans="1:23" x14ac:dyDescent="0.3">
      <c r="A214" s="198"/>
      <c r="B214" s="198"/>
      <c r="C214" s="198"/>
      <c r="D214" s="198"/>
      <c r="E214" s="269"/>
      <c r="F214" s="198"/>
      <c r="G214" s="276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8"/>
      <c r="T214" s="268"/>
      <c r="U214" s="268"/>
      <c r="V214" s="198"/>
      <c r="W214" s="198"/>
    </row>
    <row r="215" spans="1:23" x14ac:dyDescent="0.3">
      <c r="A215" s="198"/>
      <c r="B215" s="198"/>
      <c r="C215" s="198"/>
      <c r="D215" s="198"/>
      <c r="E215" s="269"/>
      <c r="F215" s="198"/>
      <c r="G215" s="276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8"/>
      <c r="T215" s="268"/>
      <c r="U215" s="268"/>
      <c r="V215" s="198"/>
      <c r="W215" s="198"/>
    </row>
    <row r="216" spans="1:23" x14ac:dyDescent="0.3">
      <c r="A216" s="198"/>
      <c r="B216" s="198"/>
      <c r="C216" s="198"/>
      <c r="D216" s="198"/>
      <c r="E216" s="269"/>
      <c r="F216" s="198"/>
      <c r="G216" s="276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8"/>
      <c r="T216" s="268"/>
      <c r="U216" s="268"/>
      <c r="V216" s="198"/>
      <c r="W216" s="198"/>
    </row>
    <row r="217" spans="1:23" x14ac:dyDescent="0.3">
      <c r="A217" s="198"/>
      <c r="B217" s="198"/>
      <c r="C217" s="198"/>
      <c r="D217" s="198"/>
      <c r="E217" s="269"/>
      <c r="F217" s="198"/>
      <c r="G217" s="276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8"/>
      <c r="T217" s="268"/>
      <c r="U217" s="268"/>
      <c r="V217" s="198"/>
      <c r="W217" s="198"/>
    </row>
    <row r="218" spans="1:23" x14ac:dyDescent="0.3">
      <c r="A218" s="198"/>
      <c r="B218" s="198"/>
      <c r="C218" s="198"/>
      <c r="D218" s="198"/>
      <c r="E218" s="269"/>
      <c r="F218" s="198"/>
      <c r="G218" s="276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8"/>
      <c r="T218" s="268"/>
      <c r="U218" s="268"/>
      <c r="V218" s="198"/>
      <c r="W218" s="198"/>
    </row>
    <row r="219" spans="1:23" x14ac:dyDescent="0.3">
      <c r="A219" s="198"/>
      <c r="B219" s="198"/>
      <c r="C219" s="198"/>
      <c r="D219" s="198"/>
      <c r="E219" s="269"/>
      <c r="F219" s="198"/>
      <c r="G219" s="266"/>
      <c r="H219" s="292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8"/>
      <c r="T219" s="268"/>
      <c r="U219" s="268"/>
      <c r="V219" s="198"/>
      <c r="W219" s="198"/>
    </row>
    <row r="220" spans="1:23" x14ac:dyDescent="0.3">
      <c r="A220" s="198"/>
      <c r="B220" s="198"/>
      <c r="C220" s="198"/>
      <c r="D220" s="198"/>
      <c r="E220" s="269"/>
      <c r="F220" s="198"/>
      <c r="G220" s="266"/>
      <c r="H220" s="292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8"/>
      <c r="T220" s="268"/>
      <c r="U220" s="268"/>
      <c r="V220" s="198"/>
      <c r="W220" s="198"/>
    </row>
    <row r="221" spans="1:23" x14ac:dyDescent="0.3">
      <c r="A221" s="198"/>
      <c r="B221" s="198"/>
      <c r="C221" s="198"/>
      <c r="D221" s="198"/>
      <c r="E221" s="269"/>
      <c r="F221" s="198"/>
      <c r="G221" s="266"/>
      <c r="H221" s="292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8"/>
      <c r="T221" s="268"/>
      <c r="U221" s="268"/>
      <c r="V221" s="198"/>
      <c r="W221" s="198"/>
    </row>
    <row r="222" spans="1:23" x14ac:dyDescent="0.3">
      <c r="A222" s="198"/>
      <c r="B222" s="198"/>
      <c r="C222" s="198"/>
      <c r="D222" s="198"/>
      <c r="E222" s="269"/>
      <c r="F222" s="198"/>
      <c r="G222" s="266"/>
      <c r="H222" s="292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8"/>
      <c r="T222" s="268"/>
      <c r="U222" s="268"/>
      <c r="V222" s="198"/>
      <c r="W222" s="198"/>
    </row>
    <row r="223" spans="1:23" x14ac:dyDescent="0.3">
      <c r="A223" s="198"/>
      <c r="B223" s="198"/>
      <c r="C223" s="198"/>
      <c r="D223" s="198"/>
      <c r="E223" s="269"/>
      <c r="F223" s="198"/>
      <c r="G223" s="276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8"/>
      <c r="T223" s="268"/>
      <c r="U223" s="268"/>
      <c r="V223" s="198"/>
      <c r="W223" s="198"/>
    </row>
    <row r="224" spans="1:23" x14ac:dyDescent="0.3">
      <c r="A224" s="198"/>
      <c r="B224" s="198"/>
      <c r="C224" s="198"/>
      <c r="D224" s="198"/>
      <c r="E224" s="269"/>
      <c r="F224" s="198"/>
      <c r="G224" s="276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8"/>
      <c r="T224" s="268"/>
      <c r="U224" s="268"/>
      <c r="V224" s="198"/>
      <c r="W224" s="198"/>
    </row>
    <row r="225" spans="1:23" x14ac:dyDescent="0.3">
      <c r="A225" s="198"/>
      <c r="B225" s="198"/>
      <c r="C225" s="198"/>
      <c r="D225" s="198"/>
      <c r="E225" s="269"/>
      <c r="F225" s="198"/>
      <c r="G225" s="266"/>
      <c r="H225" s="292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8"/>
      <c r="T225" s="268"/>
      <c r="U225" s="268"/>
      <c r="V225" s="198"/>
      <c r="W225" s="198"/>
    </row>
    <row r="226" spans="1:23" x14ac:dyDescent="0.3">
      <c r="A226" s="198"/>
      <c r="B226" s="198"/>
      <c r="C226" s="198"/>
      <c r="D226" s="198"/>
      <c r="E226" s="269"/>
      <c r="F226" s="198"/>
      <c r="G226" s="266"/>
      <c r="H226" s="292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8"/>
      <c r="T226" s="268"/>
      <c r="U226" s="268"/>
      <c r="V226" s="198"/>
      <c r="W226" s="198"/>
    </row>
    <row r="227" spans="1:23" x14ac:dyDescent="0.3">
      <c r="A227" s="198"/>
      <c r="B227" s="198"/>
      <c r="C227" s="198"/>
      <c r="D227" s="198"/>
      <c r="E227" s="269"/>
      <c r="F227" s="198"/>
      <c r="G227" s="266"/>
      <c r="H227" s="292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8"/>
      <c r="T227" s="268"/>
      <c r="U227" s="268"/>
      <c r="V227" s="198"/>
      <c r="W227" s="198"/>
    </row>
    <row r="228" spans="1:23" x14ac:dyDescent="0.3">
      <c r="A228" s="198"/>
      <c r="B228" s="198"/>
      <c r="C228" s="198"/>
      <c r="D228" s="198"/>
      <c r="E228" s="269"/>
      <c r="F228" s="198"/>
      <c r="G228" s="266"/>
      <c r="H228" s="292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8"/>
      <c r="T228" s="268"/>
      <c r="U228" s="268"/>
      <c r="V228" s="198"/>
      <c r="W228" s="198"/>
    </row>
    <row r="229" spans="1:23" x14ac:dyDescent="0.3">
      <c r="A229" s="198"/>
      <c r="B229" s="198"/>
      <c r="C229" s="198"/>
      <c r="D229" s="198"/>
      <c r="E229" s="269"/>
      <c r="F229" s="198"/>
      <c r="G229" s="266"/>
      <c r="H229" s="292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8"/>
      <c r="T229" s="268"/>
      <c r="U229" s="268"/>
      <c r="V229" s="198"/>
      <c r="W229" s="198"/>
    </row>
    <row r="230" spans="1:23" x14ac:dyDescent="0.3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8"/>
      <c r="T230" s="268"/>
      <c r="U230" s="268"/>
      <c r="V230" s="198"/>
      <c r="W230" s="198"/>
    </row>
    <row r="231" spans="1:23" x14ac:dyDescent="0.3">
      <c r="A231" s="277"/>
      <c r="B231" s="277"/>
      <c r="C231" s="277"/>
      <c r="D231" s="277" t="s">
        <v>48</v>
      </c>
      <c r="E231" s="278">
        <f>SUM(E4:E229)/1000</f>
        <v>8.9460299999999986</v>
      </c>
      <c r="F231" s="279"/>
      <c r="G231" s="280"/>
      <c r="H231" s="293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81"/>
      <c r="T231" s="281"/>
      <c r="U231" s="281"/>
      <c r="V231" s="279"/>
      <c r="W231" s="279"/>
    </row>
  </sheetData>
  <conditionalFormatting sqref="B232:B1048576 B1:B2">
    <cfRule type="duplicateValues" dxfId="67" priority="20"/>
  </conditionalFormatting>
  <conditionalFormatting sqref="C3:C114">
    <cfRule type="duplicateValues" dxfId="66" priority="24"/>
  </conditionalFormatting>
  <conditionalFormatting sqref="C33">
    <cfRule type="duplicateValues" dxfId="65" priority="25"/>
  </conditionalFormatting>
  <conditionalFormatting sqref="C40">
    <cfRule type="duplicateValues" dxfId="64" priority="26"/>
  </conditionalFormatting>
  <conditionalFormatting sqref="C115:C116">
    <cfRule type="duplicateValues" dxfId="63" priority="27"/>
  </conditionalFormatting>
  <conditionalFormatting sqref="C117:C134 C137:C229">
    <cfRule type="duplicateValues" dxfId="62" priority="28"/>
  </conditionalFormatting>
  <conditionalFormatting sqref="C135:C136">
    <cfRule type="duplicateValues" dxfId="61" priority="29"/>
  </conditionalFormatting>
  <conditionalFormatting sqref="C230:C231">
    <cfRule type="duplicateValues" dxfId="60" priority="30"/>
  </conditionalFormatting>
  <conditionalFormatting sqref="D34:D64 D3:D32 D67:D114">
    <cfRule type="duplicateValues" dxfId="59" priority="19"/>
  </conditionalFormatting>
  <conditionalFormatting sqref="D65">
    <cfRule type="duplicateValues" dxfId="58" priority="17"/>
  </conditionalFormatting>
  <conditionalFormatting sqref="D66">
    <cfRule type="duplicateValues" dxfId="57" priority="18"/>
  </conditionalFormatting>
  <conditionalFormatting sqref="D115:D116">
    <cfRule type="duplicateValues" dxfId="56" priority="21"/>
  </conditionalFormatting>
  <conditionalFormatting sqref="D117:D134 D137:D229">
    <cfRule type="duplicateValues" dxfId="55" priority="23"/>
  </conditionalFormatting>
  <conditionalFormatting sqref="D135:D136">
    <cfRule type="duplicateValues" dxfId="54" priority="1"/>
  </conditionalFormatting>
  <conditionalFormatting sqref="D230:D231">
    <cfRule type="duplicateValues" dxfId="53" priority="14"/>
  </conditionalFormatting>
  <conditionalFormatting sqref="S114:U114">
    <cfRule type="duplicateValues" dxfId="52" priority="15"/>
  </conditionalFormatting>
  <conditionalFormatting sqref="S115:U115">
    <cfRule type="duplicateValues" dxfId="51" priority="16"/>
  </conditionalFormatting>
  <conditionalFormatting sqref="S117:U117">
    <cfRule type="duplicateValues" dxfId="50" priority="9"/>
  </conditionalFormatting>
  <conditionalFormatting sqref="S118:U118">
    <cfRule type="duplicateValues" dxfId="49" priority="8"/>
  </conditionalFormatting>
  <conditionalFormatting sqref="S120:U120">
    <cfRule type="duplicateValues" dxfId="48" priority="11"/>
  </conditionalFormatting>
  <conditionalFormatting sqref="S121:U121">
    <cfRule type="duplicateValues" dxfId="47" priority="10"/>
  </conditionalFormatting>
  <conditionalFormatting sqref="S123:U123">
    <cfRule type="duplicateValues" dxfId="46" priority="13"/>
  </conditionalFormatting>
  <conditionalFormatting sqref="S124:U125">
    <cfRule type="duplicateValues" dxfId="45" priority="12"/>
  </conditionalFormatting>
  <conditionalFormatting sqref="S126:U126">
    <cfRule type="duplicateValues" dxfId="44" priority="2"/>
  </conditionalFormatting>
  <conditionalFormatting sqref="S127:U127 S119:U119">
    <cfRule type="duplicateValues" dxfId="43" priority="22"/>
  </conditionalFormatting>
  <conditionalFormatting sqref="S128:U128">
    <cfRule type="duplicateValues" dxfId="42" priority="7"/>
  </conditionalFormatting>
  <conditionalFormatting sqref="S129:U129">
    <cfRule type="duplicateValues" dxfId="41" priority="5"/>
  </conditionalFormatting>
  <conditionalFormatting sqref="S130:U130">
    <cfRule type="duplicateValues" dxfId="40" priority="3"/>
  </conditionalFormatting>
  <conditionalFormatting sqref="S131:U131">
    <cfRule type="duplicateValues" dxfId="39" priority="6"/>
  </conditionalFormatting>
  <conditionalFormatting sqref="S132:U132">
    <cfRule type="duplicateValues" dxfId="38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2A97-81BF-4368-ABD2-2C54B9E709D4}">
  <dimension ref="A1:BD165"/>
  <sheetViews>
    <sheetView topLeftCell="A148" workbookViewId="0">
      <selection activeCell="AN23" sqref="AN23"/>
    </sheetView>
  </sheetViews>
  <sheetFormatPr defaultRowHeight="14.4" x14ac:dyDescent="0.3"/>
  <cols>
    <col min="1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109375" customWidth="1"/>
    <col min="39" max="39" width="3.44140625" customWidth="1"/>
    <col min="40" max="40" width="3.88671875" customWidth="1"/>
    <col min="41" max="52" width="3.44140625" customWidth="1"/>
    <col min="257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109375" customWidth="1"/>
    <col min="295" max="295" width="3.44140625" customWidth="1"/>
    <col min="296" max="296" width="3.88671875" customWidth="1"/>
    <col min="297" max="308" width="3.44140625" customWidth="1"/>
    <col min="513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109375" customWidth="1"/>
    <col min="551" max="551" width="3.44140625" customWidth="1"/>
    <col min="552" max="552" width="3.88671875" customWidth="1"/>
    <col min="553" max="564" width="3.44140625" customWidth="1"/>
    <col min="769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109375" customWidth="1"/>
    <col min="807" max="807" width="3.44140625" customWidth="1"/>
    <col min="808" max="808" width="3.88671875" customWidth="1"/>
    <col min="809" max="820" width="3.44140625" customWidth="1"/>
    <col min="1025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109375" customWidth="1"/>
    <col min="1063" max="1063" width="3.44140625" customWidth="1"/>
    <col min="1064" max="1064" width="3.88671875" customWidth="1"/>
    <col min="1065" max="1076" width="3.44140625" customWidth="1"/>
    <col min="1281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109375" customWidth="1"/>
    <col min="1319" max="1319" width="3.44140625" customWidth="1"/>
    <col min="1320" max="1320" width="3.88671875" customWidth="1"/>
    <col min="1321" max="1332" width="3.44140625" customWidth="1"/>
    <col min="1537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109375" customWidth="1"/>
    <col min="1575" max="1575" width="3.44140625" customWidth="1"/>
    <col min="1576" max="1576" width="3.88671875" customWidth="1"/>
    <col min="1577" max="1588" width="3.44140625" customWidth="1"/>
    <col min="1793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109375" customWidth="1"/>
    <col min="1831" max="1831" width="3.44140625" customWidth="1"/>
    <col min="1832" max="1832" width="3.88671875" customWidth="1"/>
    <col min="1833" max="1844" width="3.44140625" customWidth="1"/>
    <col min="2049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109375" customWidth="1"/>
    <col min="2087" max="2087" width="3.44140625" customWidth="1"/>
    <col min="2088" max="2088" width="3.88671875" customWidth="1"/>
    <col min="2089" max="2100" width="3.44140625" customWidth="1"/>
    <col min="2305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109375" customWidth="1"/>
    <col min="2343" max="2343" width="3.44140625" customWidth="1"/>
    <col min="2344" max="2344" width="3.88671875" customWidth="1"/>
    <col min="2345" max="2356" width="3.44140625" customWidth="1"/>
    <col min="2561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109375" customWidth="1"/>
    <col min="2599" max="2599" width="3.44140625" customWidth="1"/>
    <col min="2600" max="2600" width="3.88671875" customWidth="1"/>
    <col min="2601" max="2612" width="3.44140625" customWidth="1"/>
    <col min="2817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109375" customWidth="1"/>
    <col min="2855" max="2855" width="3.44140625" customWidth="1"/>
    <col min="2856" max="2856" width="3.88671875" customWidth="1"/>
    <col min="2857" max="2868" width="3.44140625" customWidth="1"/>
    <col min="3073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109375" customWidth="1"/>
    <col min="3111" max="3111" width="3.44140625" customWidth="1"/>
    <col min="3112" max="3112" width="3.88671875" customWidth="1"/>
    <col min="3113" max="3124" width="3.44140625" customWidth="1"/>
    <col min="3329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109375" customWidth="1"/>
    <col min="3367" max="3367" width="3.44140625" customWidth="1"/>
    <col min="3368" max="3368" width="3.88671875" customWidth="1"/>
    <col min="3369" max="3380" width="3.44140625" customWidth="1"/>
    <col min="3585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109375" customWidth="1"/>
    <col min="3623" max="3623" width="3.44140625" customWidth="1"/>
    <col min="3624" max="3624" width="3.88671875" customWidth="1"/>
    <col min="3625" max="3636" width="3.44140625" customWidth="1"/>
    <col min="3841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109375" customWidth="1"/>
    <col min="3879" max="3879" width="3.44140625" customWidth="1"/>
    <col min="3880" max="3880" width="3.88671875" customWidth="1"/>
    <col min="3881" max="3892" width="3.44140625" customWidth="1"/>
    <col min="4097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109375" customWidth="1"/>
    <col min="4135" max="4135" width="3.44140625" customWidth="1"/>
    <col min="4136" max="4136" width="3.88671875" customWidth="1"/>
    <col min="4137" max="4148" width="3.44140625" customWidth="1"/>
    <col min="4353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109375" customWidth="1"/>
    <col min="4391" max="4391" width="3.44140625" customWidth="1"/>
    <col min="4392" max="4392" width="3.88671875" customWidth="1"/>
    <col min="4393" max="4404" width="3.44140625" customWidth="1"/>
    <col min="4609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109375" customWidth="1"/>
    <col min="4647" max="4647" width="3.44140625" customWidth="1"/>
    <col min="4648" max="4648" width="3.88671875" customWidth="1"/>
    <col min="4649" max="4660" width="3.44140625" customWidth="1"/>
    <col min="4865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109375" customWidth="1"/>
    <col min="4903" max="4903" width="3.44140625" customWidth="1"/>
    <col min="4904" max="4904" width="3.88671875" customWidth="1"/>
    <col min="4905" max="4916" width="3.44140625" customWidth="1"/>
    <col min="5121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109375" customWidth="1"/>
    <col min="5159" max="5159" width="3.44140625" customWidth="1"/>
    <col min="5160" max="5160" width="3.88671875" customWidth="1"/>
    <col min="5161" max="5172" width="3.44140625" customWidth="1"/>
    <col min="5377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109375" customWidth="1"/>
    <col min="5415" max="5415" width="3.44140625" customWidth="1"/>
    <col min="5416" max="5416" width="3.88671875" customWidth="1"/>
    <col min="5417" max="5428" width="3.44140625" customWidth="1"/>
    <col min="5633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109375" customWidth="1"/>
    <col min="5671" max="5671" width="3.44140625" customWidth="1"/>
    <col min="5672" max="5672" width="3.88671875" customWidth="1"/>
    <col min="5673" max="5684" width="3.44140625" customWidth="1"/>
    <col min="5889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109375" customWidth="1"/>
    <col min="5927" max="5927" width="3.44140625" customWidth="1"/>
    <col min="5928" max="5928" width="3.88671875" customWidth="1"/>
    <col min="5929" max="5940" width="3.44140625" customWidth="1"/>
    <col min="6145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109375" customWidth="1"/>
    <col min="6183" max="6183" width="3.44140625" customWidth="1"/>
    <col min="6184" max="6184" width="3.88671875" customWidth="1"/>
    <col min="6185" max="6196" width="3.44140625" customWidth="1"/>
    <col min="6401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109375" customWidth="1"/>
    <col min="6439" max="6439" width="3.44140625" customWidth="1"/>
    <col min="6440" max="6440" width="3.88671875" customWidth="1"/>
    <col min="6441" max="6452" width="3.44140625" customWidth="1"/>
    <col min="6657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109375" customWidth="1"/>
    <col min="6695" max="6695" width="3.44140625" customWidth="1"/>
    <col min="6696" max="6696" width="3.88671875" customWidth="1"/>
    <col min="6697" max="6708" width="3.44140625" customWidth="1"/>
    <col min="6913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109375" customWidth="1"/>
    <col min="6951" max="6951" width="3.44140625" customWidth="1"/>
    <col min="6952" max="6952" width="3.88671875" customWidth="1"/>
    <col min="6953" max="6964" width="3.44140625" customWidth="1"/>
    <col min="7169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109375" customWidth="1"/>
    <col min="7207" max="7207" width="3.44140625" customWidth="1"/>
    <col min="7208" max="7208" width="3.88671875" customWidth="1"/>
    <col min="7209" max="7220" width="3.44140625" customWidth="1"/>
    <col min="7425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109375" customWidth="1"/>
    <col min="7463" max="7463" width="3.44140625" customWidth="1"/>
    <col min="7464" max="7464" width="3.88671875" customWidth="1"/>
    <col min="7465" max="7476" width="3.44140625" customWidth="1"/>
    <col min="7681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109375" customWidth="1"/>
    <col min="7719" max="7719" width="3.44140625" customWidth="1"/>
    <col min="7720" max="7720" width="3.88671875" customWidth="1"/>
    <col min="7721" max="7732" width="3.44140625" customWidth="1"/>
    <col min="7937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109375" customWidth="1"/>
    <col min="7975" max="7975" width="3.44140625" customWidth="1"/>
    <col min="7976" max="7976" width="3.88671875" customWidth="1"/>
    <col min="7977" max="7988" width="3.44140625" customWidth="1"/>
    <col min="8193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109375" customWidth="1"/>
    <col min="8231" max="8231" width="3.44140625" customWidth="1"/>
    <col min="8232" max="8232" width="3.88671875" customWidth="1"/>
    <col min="8233" max="8244" width="3.44140625" customWidth="1"/>
    <col min="8449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109375" customWidth="1"/>
    <col min="8487" max="8487" width="3.44140625" customWidth="1"/>
    <col min="8488" max="8488" width="3.88671875" customWidth="1"/>
    <col min="8489" max="8500" width="3.44140625" customWidth="1"/>
    <col min="8705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109375" customWidth="1"/>
    <col min="8743" max="8743" width="3.44140625" customWidth="1"/>
    <col min="8744" max="8744" width="3.88671875" customWidth="1"/>
    <col min="8745" max="8756" width="3.44140625" customWidth="1"/>
    <col min="8961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109375" customWidth="1"/>
    <col min="8999" max="8999" width="3.44140625" customWidth="1"/>
    <col min="9000" max="9000" width="3.88671875" customWidth="1"/>
    <col min="9001" max="9012" width="3.44140625" customWidth="1"/>
    <col min="9217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109375" customWidth="1"/>
    <col min="9255" max="9255" width="3.44140625" customWidth="1"/>
    <col min="9256" max="9256" width="3.88671875" customWidth="1"/>
    <col min="9257" max="9268" width="3.44140625" customWidth="1"/>
    <col min="9473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109375" customWidth="1"/>
    <col min="9511" max="9511" width="3.44140625" customWidth="1"/>
    <col min="9512" max="9512" width="3.88671875" customWidth="1"/>
    <col min="9513" max="9524" width="3.44140625" customWidth="1"/>
    <col min="9729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109375" customWidth="1"/>
    <col min="9767" max="9767" width="3.44140625" customWidth="1"/>
    <col min="9768" max="9768" width="3.88671875" customWidth="1"/>
    <col min="9769" max="9780" width="3.44140625" customWidth="1"/>
    <col min="9985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109375" customWidth="1"/>
    <col min="10023" max="10023" width="3.44140625" customWidth="1"/>
    <col min="10024" max="10024" width="3.88671875" customWidth="1"/>
    <col min="10025" max="10036" width="3.44140625" customWidth="1"/>
    <col min="10241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109375" customWidth="1"/>
    <col min="10279" max="10279" width="3.44140625" customWidth="1"/>
    <col min="10280" max="10280" width="3.88671875" customWidth="1"/>
    <col min="10281" max="10292" width="3.44140625" customWidth="1"/>
    <col min="10497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109375" customWidth="1"/>
    <col min="10535" max="10535" width="3.44140625" customWidth="1"/>
    <col min="10536" max="10536" width="3.88671875" customWidth="1"/>
    <col min="10537" max="10548" width="3.44140625" customWidth="1"/>
    <col min="10753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109375" customWidth="1"/>
    <col min="10791" max="10791" width="3.44140625" customWidth="1"/>
    <col min="10792" max="10792" width="3.88671875" customWidth="1"/>
    <col min="10793" max="10804" width="3.44140625" customWidth="1"/>
    <col min="11009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109375" customWidth="1"/>
    <col min="11047" max="11047" width="3.44140625" customWidth="1"/>
    <col min="11048" max="11048" width="3.88671875" customWidth="1"/>
    <col min="11049" max="11060" width="3.44140625" customWidth="1"/>
    <col min="11265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109375" customWidth="1"/>
    <col min="11303" max="11303" width="3.44140625" customWidth="1"/>
    <col min="11304" max="11304" width="3.88671875" customWidth="1"/>
    <col min="11305" max="11316" width="3.44140625" customWidth="1"/>
    <col min="11521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109375" customWidth="1"/>
    <col min="11559" max="11559" width="3.44140625" customWidth="1"/>
    <col min="11560" max="11560" width="3.88671875" customWidth="1"/>
    <col min="11561" max="11572" width="3.44140625" customWidth="1"/>
    <col min="11777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109375" customWidth="1"/>
    <col min="11815" max="11815" width="3.44140625" customWidth="1"/>
    <col min="11816" max="11816" width="3.88671875" customWidth="1"/>
    <col min="11817" max="11828" width="3.44140625" customWidth="1"/>
    <col min="12033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109375" customWidth="1"/>
    <col min="12071" max="12071" width="3.44140625" customWidth="1"/>
    <col min="12072" max="12072" width="3.88671875" customWidth="1"/>
    <col min="12073" max="12084" width="3.44140625" customWidth="1"/>
    <col min="12289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109375" customWidth="1"/>
    <col min="12327" max="12327" width="3.44140625" customWidth="1"/>
    <col min="12328" max="12328" width="3.88671875" customWidth="1"/>
    <col min="12329" max="12340" width="3.44140625" customWidth="1"/>
    <col min="12545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109375" customWidth="1"/>
    <col min="12583" max="12583" width="3.44140625" customWidth="1"/>
    <col min="12584" max="12584" width="3.88671875" customWidth="1"/>
    <col min="12585" max="12596" width="3.44140625" customWidth="1"/>
    <col min="12801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109375" customWidth="1"/>
    <col min="12839" max="12839" width="3.44140625" customWidth="1"/>
    <col min="12840" max="12840" width="3.88671875" customWidth="1"/>
    <col min="12841" max="12852" width="3.44140625" customWidth="1"/>
    <col min="13057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109375" customWidth="1"/>
    <col min="13095" max="13095" width="3.44140625" customWidth="1"/>
    <col min="13096" max="13096" width="3.88671875" customWidth="1"/>
    <col min="13097" max="13108" width="3.44140625" customWidth="1"/>
    <col min="13313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109375" customWidth="1"/>
    <col min="13351" max="13351" width="3.44140625" customWidth="1"/>
    <col min="13352" max="13352" width="3.88671875" customWidth="1"/>
    <col min="13353" max="13364" width="3.44140625" customWidth="1"/>
    <col min="13569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109375" customWidth="1"/>
    <col min="13607" max="13607" width="3.44140625" customWidth="1"/>
    <col min="13608" max="13608" width="3.88671875" customWidth="1"/>
    <col min="13609" max="13620" width="3.44140625" customWidth="1"/>
    <col min="13825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109375" customWidth="1"/>
    <col min="13863" max="13863" width="3.44140625" customWidth="1"/>
    <col min="13864" max="13864" width="3.88671875" customWidth="1"/>
    <col min="13865" max="13876" width="3.44140625" customWidth="1"/>
    <col min="14081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109375" customWidth="1"/>
    <col min="14119" max="14119" width="3.44140625" customWidth="1"/>
    <col min="14120" max="14120" width="3.88671875" customWidth="1"/>
    <col min="14121" max="14132" width="3.44140625" customWidth="1"/>
    <col min="14337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109375" customWidth="1"/>
    <col min="14375" max="14375" width="3.44140625" customWidth="1"/>
    <col min="14376" max="14376" width="3.88671875" customWidth="1"/>
    <col min="14377" max="14388" width="3.44140625" customWidth="1"/>
    <col min="14593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109375" customWidth="1"/>
    <col min="14631" max="14631" width="3.44140625" customWidth="1"/>
    <col min="14632" max="14632" width="3.88671875" customWidth="1"/>
    <col min="14633" max="14644" width="3.44140625" customWidth="1"/>
    <col min="14849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109375" customWidth="1"/>
    <col min="14887" max="14887" width="3.44140625" customWidth="1"/>
    <col min="14888" max="14888" width="3.88671875" customWidth="1"/>
    <col min="14889" max="14900" width="3.44140625" customWidth="1"/>
    <col min="15105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109375" customWidth="1"/>
    <col min="15143" max="15143" width="3.44140625" customWidth="1"/>
    <col min="15144" max="15144" width="3.88671875" customWidth="1"/>
    <col min="15145" max="15156" width="3.44140625" customWidth="1"/>
    <col min="15361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109375" customWidth="1"/>
    <col min="15399" max="15399" width="3.44140625" customWidth="1"/>
    <col min="15400" max="15400" width="3.88671875" customWidth="1"/>
    <col min="15401" max="15412" width="3.44140625" customWidth="1"/>
    <col min="15617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109375" customWidth="1"/>
    <col min="15655" max="15655" width="3.44140625" customWidth="1"/>
    <col min="15656" max="15656" width="3.88671875" customWidth="1"/>
    <col min="15657" max="15668" width="3.44140625" customWidth="1"/>
    <col min="15873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109375" customWidth="1"/>
    <col min="15911" max="15911" width="3.44140625" customWidth="1"/>
    <col min="15912" max="15912" width="3.88671875" customWidth="1"/>
    <col min="15913" max="15924" width="3.44140625" customWidth="1"/>
    <col min="16129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1093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46" ht="23.4" x14ac:dyDescent="0.3">
      <c r="A1" s="312" t="s">
        <v>561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3"/>
      <c r="AP1" s="313"/>
      <c r="AQ1" s="313"/>
      <c r="AR1" s="313"/>
      <c r="AS1" s="313"/>
      <c r="AT1" s="314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15" t="s">
        <v>563</v>
      </c>
      <c r="AN3" s="315"/>
      <c r="AO3" s="316">
        <f ca="1">TODAY()-1</f>
        <v>46055</v>
      </c>
      <c r="AP3" s="316"/>
      <c r="AQ3" s="316"/>
      <c r="AR3" s="316"/>
      <c r="AT3" s="140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customHeight="1" thickBot="1" x14ac:dyDescent="0.35">
      <c r="A7" s="139"/>
      <c r="L7" s="317" t="s">
        <v>564</v>
      </c>
      <c r="M7" s="318"/>
      <c r="N7" s="318"/>
      <c r="O7" s="319"/>
      <c r="R7" t="s">
        <v>463</v>
      </c>
      <c r="AA7" s="320" t="s">
        <v>565</v>
      </c>
      <c r="AB7" s="321"/>
      <c r="AC7" s="321"/>
      <c r="AD7" s="321"/>
      <c r="AE7" s="322"/>
      <c r="AF7" s="329" t="s">
        <v>122</v>
      </c>
      <c r="AG7" s="332" t="s">
        <v>566</v>
      </c>
      <c r="AH7" s="333"/>
      <c r="AI7" s="336" t="s">
        <v>567</v>
      </c>
      <c r="AJ7" s="337"/>
      <c r="AK7" s="340" t="s">
        <v>568</v>
      </c>
      <c r="AL7" s="333"/>
      <c r="AM7" s="342" t="s">
        <v>569</v>
      </c>
      <c r="AN7" s="333"/>
      <c r="AO7" s="340" t="s">
        <v>1</v>
      </c>
      <c r="AP7" s="342"/>
      <c r="AQ7" s="342"/>
      <c r="AR7" s="347"/>
      <c r="AT7" s="140"/>
    </row>
    <row r="8" spans="1:46" ht="12.45" customHeight="1" x14ac:dyDescent="0.3">
      <c r="A8" s="139"/>
      <c r="E8" t="s">
        <v>570</v>
      </c>
      <c r="S8" t="s">
        <v>571</v>
      </c>
      <c r="AA8" s="323"/>
      <c r="AB8" s="324"/>
      <c r="AC8" s="324"/>
      <c r="AD8" s="324"/>
      <c r="AE8" s="325"/>
      <c r="AF8" s="330"/>
      <c r="AG8" s="334"/>
      <c r="AH8" s="335"/>
      <c r="AI8" s="338"/>
      <c r="AJ8" s="339"/>
      <c r="AK8" s="341"/>
      <c r="AL8" s="335"/>
      <c r="AM8" s="343"/>
      <c r="AN8" s="335"/>
      <c r="AO8" s="341"/>
      <c r="AP8" s="343"/>
      <c r="AQ8" s="343"/>
      <c r="AR8" s="348"/>
      <c r="AT8" s="140"/>
    </row>
    <row r="9" spans="1:46" ht="13.05" customHeight="1" thickBot="1" x14ac:dyDescent="0.35">
      <c r="A9" s="139"/>
      <c r="L9" s="149"/>
      <c r="M9" s="150"/>
      <c r="N9" s="150"/>
      <c r="O9" s="349"/>
      <c r="P9" s="350"/>
      <c r="AA9" s="326"/>
      <c r="AB9" s="327"/>
      <c r="AC9" s="327"/>
      <c r="AD9" s="327"/>
      <c r="AE9" s="328"/>
      <c r="AF9" s="331"/>
      <c r="AG9" s="334"/>
      <c r="AH9" s="335"/>
      <c r="AI9" s="338"/>
      <c r="AJ9" s="339"/>
      <c r="AK9" s="341"/>
      <c r="AL9" s="335"/>
      <c r="AM9" s="343"/>
      <c r="AN9" s="335"/>
      <c r="AO9" s="341"/>
      <c r="AP9" s="343"/>
      <c r="AQ9" s="343"/>
      <c r="AR9" s="348"/>
      <c r="AT9" s="140"/>
    </row>
    <row r="10" spans="1:46" ht="13.05" customHeight="1" thickBot="1" x14ac:dyDescent="0.35">
      <c r="A10" s="139"/>
      <c r="C10" t="s">
        <v>572</v>
      </c>
      <c r="U10" t="s">
        <v>573</v>
      </c>
      <c r="AA10" s="304" t="s">
        <v>647</v>
      </c>
      <c r="AB10" s="305"/>
      <c r="AC10" s="305"/>
      <c r="AD10" s="305"/>
      <c r="AE10" s="306"/>
      <c r="AF10" s="237" t="s">
        <v>648</v>
      </c>
      <c r="AG10" s="361">
        <v>74</v>
      </c>
      <c r="AH10" s="362"/>
      <c r="AI10" s="363">
        <v>54</v>
      </c>
      <c r="AJ10" s="363"/>
      <c r="AK10" s="364">
        <v>20</v>
      </c>
      <c r="AL10" s="364"/>
      <c r="AM10" s="351">
        <f>AG10-AI10</f>
        <v>20</v>
      </c>
      <c r="AN10" s="351"/>
      <c r="AO10" s="352" t="s">
        <v>649</v>
      </c>
      <c r="AP10" s="353"/>
      <c r="AQ10" s="353"/>
      <c r="AR10" s="354"/>
      <c r="AT10" s="140"/>
    </row>
    <row r="11" spans="1:46" ht="13.05" customHeight="1" thickBot="1" x14ac:dyDescent="0.35">
      <c r="A11" s="139"/>
      <c r="S11" t="s">
        <v>572</v>
      </c>
      <c r="AA11" s="304" t="s">
        <v>650</v>
      </c>
      <c r="AB11" s="305"/>
      <c r="AC11" s="305"/>
      <c r="AD11" s="305"/>
      <c r="AE11" s="306"/>
      <c r="AF11" s="238" t="s">
        <v>648</v>
      </c>
      <c r="AG11" s="307">
        <v>74</v>
      </c>
      <c r="AH11" s="308"/>
      <c r="AI11" s="309">
        <v>54</v>
      </c>
      <c r="AJ11" s="309">
        <f>'[80]updated Progress'!N2</f>
        <v>85</v>
      </c>
      <c r="AK11" s="310"/>
      <c r="AL11" s="310"/>
      <c r="AM11" s="311">
        <f t="shared" ref="AM11:AM18" si="0">AG11-AI11</f>
        <v>20</v>
      </c>
      <c r="AN11" s="311"/>
      <c r="AO11" s="355"/>
      <c r="AP11" s="356"/>
      <c r="AQ11" s="356"/>
      <c r="AR11" s="357"/>
      <c r="AT11" s="140"/>
    </row>
    <row r="12" spans="1:46" ht="13.5" customHeight="1" thickBot="1" x14ac:dyDescent="0.35">
      <c r="A12" s="139"/>
      <c r="C12" t="s">
        <v>575</v>
      </c>
      <c r="I12" s="344"/>
      <c r="J12" s="345"/>
      <c r="K12" s="154" t="s">
        <v>576</v>
      </c>
      <c r="L12" s="154" t="s">
        <v>577</v>
      </c>
      <c r="M12" s="346" t="s">
        <v>578</v>
      </c>
      <c r="N12" s="345"/>
      <c r="O12" s="152" t="s">
        <v>576</v>
      </c>
      <c r="P12" s="152" t="s">
        <v>577</v>
      </c>
      <c r="Q12" s="346"/>
      <c r="R12" s="344"/>
      <c r="AA12" s="304" t="s">
        <v>129</v>
      </c>
      <c r="AB12" s="305"/>
      <c r="AC12" s="305"/>
      <c r="AD12" s="305"/>
      <c r="AE12" s="306"/>
      <c r="AF12" s="238" t="s">
        <v>648</v>
      </c>
      <c r="AG12" s="307">
        <v>74</v>
      </c>
      <c r="AH12" s="308"/>
      <c r="AI12" s="309">
        <v>54</v>
      </c>
      <c r="AJ12" s="309">
        <f>'[80]updated Progress'!U2</f>
        <v>108</v>
      </c>
      <c r="AK12" s="310"/>
      <c r="AL12" s="310"/>
      <c r="AM12" s="311">
        <f t="shared" si="0"/>
        <v>20</v>
      </c>
      <c r="AN12" s="311"/>
      <c r="AO12" s="358"/>
      <c r="AP12" s="359"/>
      <c r="AQ12" s="359"/>
      <c r="AR12" s="360"/>
      <c r="AT12" s="140"/>
    </row>
    <row r="13" spans="1:46" ht="13.05" customHeight="1" thickBot="1" x14ac:dyDescent="0.35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304" t="s">
        <v>51</v>
      </c>
      <c r="AB13" s="305"/>
      <c r="AC13" s="305"/>
      <c r="AD13" s="305"/>
      <c r="AE13" s="306"/>
      <c r="AF13" s="239" t="s">
        <v>651</v>
      </c>
      <c r="AG13" s="307">
        <v>196</v>
      </c>
      <c r="AH13" s="308"/>
      <c r="AI13" s="309">
        <v>134</v>
      </c>
      <c r="AJ13" s="309"/>
      <c r="AK13" s="310">
        <v>0</v>
      </c>
      <c r="AL13" s="310"/>
      <c r="AM13" s="311">
        <f t="shared" si="0"/>
        <v>62</v>
      </c>
      <c r="AN13" s="311"/>
      <c r="AO13" s="373" t="s">
        <v>657</v>
      </c>
      <c r="AP13" s="374"/>
      <c r="AQ13" s="374"/>
      <c r="AR13" s="375"/>
      <c r="AT13" s="140"/>
    </row>
    <row r="14" spans="1:46" ht="13.05" customHeight="1" thickBot="1" x14ac:dyDescent="0.35">
      <c r="A14" s="139"/>
      <c r="C14" t="s">
        <v>583</v>
      </c>
      <c r="K14" s="381"/>
      <c r="L14" s="381"/>
      <c r="O14" s="382"/>
      <c r="P14" s="382"/>
      <c r="R14" s="155"/>
      <c r="S14" s="155"/>
      <c r="T14" s="155"/>
      <c r="U14" s="155"/>
      <c r="W14" t="s">
        <v>584</v>
      </c>
      <c r="AA14" s="304" t="s">
        <v>574</v>
      </c>
      <c r="AB14" s="305"/>
      <c r="AC14" s="305"/>
      <c r="AD14" s="305"/>
      <c r="AE14" s="306"/>
      <c r="AF14" s="238" t="s">
        <v>651</v>
      </c>
      <c r="AG14" s="307">
        <v>196</v>
      </c>
      <c r="AH14" s="308"/>
      <c r="AI14" s="309">
        <f>'[80]updated Progress'!N2</f>
        <v>85</v>
      </c>
      <c r="AJ14" s="309"/>
      <c r="AK14" s="310"/>
      <c r="AL14" s="310"/>
      <c r="AM14" s="311">
        <f t="shared" si="0"/>
        <v>111</v>
      </c>
      <c r="AN14" s="311"/>
      <c r="AO14" s="355"/>
      <c r="AP14" s="356"/>
      <c r="AQ14" s="356"/>
      <c r="AR14" s="357"/>
      <c r="AT14" s="140"/>
    </row>
    <row r="15" spans="1:46" ht="13.5" customHeight="1" thickBot="1" x14ac:dyDescent="0.35">
      <c r="A15" s="139"/>
      <c r="K15" s="380"/>
      <c r="L15" s="380"/>
      <c r="O15" s="153"/>
      <c r="P15" s="153"/>
      <c r="AA15" s="304" t="s">
        <v>579</v>
      </c>
      <c r="AB15" s="305"/>
      <c r="AC15" s="305"/>
      <c r="AD15" s="305"/>
      <c r="AE15" s="306"/>
      <c r="AF15" s="238" t="s">
        <v>651</v>
      </c>
      <c r="AG15" s="307">
        <v>196</v>
      </c>
      <c r="AH15" s="308"/>
      <c r="AI15" s="309">
        <v>116</v>
      </c>
      <c r="AJ15" s="309"/>
      <c r="AK15" s="310">
        <v>1</v>
      </c>
      <c r="AL15" s="310"/>
      <c r="AM15" s="311">
        <f t="shared" si="0"/>
        <v>80</v>
      </c>
      <c r="AN15" s="311"/>
      <c r="AO15" s="355"/>
      <c r="AP15" s="356"/>
      <c r="AQ15" s="356"/>
      <c r="AR15" s="357"/>
      <c r="AT15" s="140"/>
    </row>
    <row r="16" spans="1:46" ht="13.5" customHeight="1" thickBot="1" x14ac:dyDescent="0.35">
      <c r="A16" s="139"/>
      <c r="F16" t="s">
        <v>469</v>
      </c>
      <c r="K16" s="379" t="s">
        <v>587</v>
      </c>
      <c r="L16" s="379"/>
      <c r="M16" s="379"/>
      <c r="N16" s="379"/>
      <c r="O16" s="379"/>
      <c r="P16" s="379"/>
      <c r="AA16" s="304" t="s">
        <v>582</v>
      </c>
      <c r="AB16" s="305"/>
      <c r="AC16" s="305"/>
      <c r="AD16" s="305"/>
      <c r="AE16" s="306"/>
      <c r="AF16" s="238" t="s">
        <v>652</v>
      </c>
      <c r="AG16" s="307">
        <v>196</v>
      </c>
      <c r="AH16" s="308"/>
      <c r="AI16" s="309">
        <v>0</v>
      </c>
      <c r="AJ16" s="309"/>
      <c r="AK16" s="310"/>
      <c r="AL16" s="310"/>
      <c r="AM16" s="311">
        <f t="shared" si="0"/>
        <v>196</v>
      </c>
      <c r="AN16" s="311"/>
      <c r="AO16" s="358"/>
      <c r="AP16" s="359"/>
      <c r="AQ16" s="359"/>
      <c r="AR16" s="360"/>
      <c r="AT16" s="140"/>
    </row>
    <row r="17" spans="1:52" ht="13.5" customHeight="1" thickBot="1" x14ac:dyDescent="0.35">
      <c r="A17" s="139"/>
      <c r="AA17" s="304" t="s">
        <v>585</v>
      </c>
      <c r="AB17" s="305"/>
      <c r="AC17" s="305"/>
      <c r="AD17" s="305"/>
      <c r="AE17" s="306"/>
      <c r="AF17" s="238" t="s">
        <v>648</v>
      </c>
      <c r="AG17" s="307">
        <v>74</v>
      </c>
      <c r="AH17" s="308"/>
      <c r="AI17" s="309">
        <v>0</v>
      </c>
      <c r="AJ17" s="309"/>
      <c r="AK17" s="310"/>
      <c r="AL17" s="310"/>
      <c r="AM17" s="311">
        <f t="shared" si="0"/>
        <v>74</v>
      </c>
      <c r="AN17" s="311"/>
      <c r="AO17" s="373" t="s">
        <v>658</v>
      </c>
      <c r="AP17" s="374"/>
      <c r="AQ17" s="374"/>
      <c r="AR17" s="375"/>
      <c r="AT17" s="140"/>
    </row>
    <row r="18" spans="1:52" ht="13.5" customHeight="1" thickBot="1" x14ac:dyDescent="0.35">
      <c r="A18" s="139"/>
      <c r="AA18" s="304" t="s">
        <v>586</v>
      </c>
      <c r="AB18" s="305"/>
      <c r="AC18" s="305"/>
      <c r="AD18" s="305"/>
      <c r="AE18" s="306"/>
      <c r="AF18" s="240" t="s">
        <v>648</v>
      </c>
      <c r="AG18" s="365">
        <v>74</v>
      </c>
      <c r="AH18" s="366"/>
      <c r="AI18" s="367">
        <v>0</v>
      </c>
      <c r="AJ18" s="367"/>
      <c r="AK18" s="368"/>
      <c r="AL18" s="368"/>
      <c r="AM18" s="369">
        <f t="shared" si="0"/>
        <v>74</v>
      </c>
      <c r="AN18" s="369"/>
      <c r="AO18" s="376"/>
      <c r="AP18" s="377"/>
      <c r="AQ18" s="377"/>
      <c r="AR18" s="378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N24" s="386" t="s">
        <v>593</v>
      </c>
      <c r="O24" s="386"/>
      <c r="P24" s="386"/>
      <c r="Q24" s="386"/>
      <c r="R24" s="386"/>
      <c r="S24" s="386"/>
      <c r="T24" s="386"/>
      <c r="U24" s="386"/>
      <c r="V24" s="386"/>
      <c r="W24" s="386"/>
      <c r="X24" s="386"/>
      <c r="Y24" s="386"/>
      <c r="Z24" s="386"/>
      <c r="AA24" s="386"/>
      <c r="AB24" s="386"/>
      <c r="AC24" s="386"/>
      <c r="AD24" s="386"/>
      <c r="AE24" s="386"/>
      <c r="AF24" s="386"/>
      <c r="AG24" s="386"/>
      <c r="AH24" s="386"/>
      <c r="AI24" s="386"/>
      <c r="AJ24" s="386"/>
      <c r="AK24" s="386"/>
      <c r="AL24" s="386"/>
      <c r="AM24" s="386"/>
      <c r="AN24" s="386"/>
      <c r="AO24" s="386"/>
      <c r="AP24" s="386"/>
      <c r="AQ24" s="386"/>
      <c r="AR24" s="386"/>
      <c r="AS24" s="386"/>
      <c r="AT24" s="140"/>
    </row>
    <row r="25" spans="1:52" ht="12" customHeight="1" x14ac:dyDescent="0.3">
      <c r="A25" s="139"/>
      <c r="S25" s="155"/>
      <c r="V25" s="163"/>
      <c r="AT25" s="140"/>
      <c r="AV25" s="344">
        <f>SUM(AV27:AW165)</f>
        <v>66565.550093309022</v>
      </c>
      <c r="AW25" s="344"/>
      <c r="AX25" s="164"/>
      <c r="AY25" s="383">
        <f>SUM(AY27:AZ165)</f>
        <v>171</v>
      </c>
      <c r="AZ25" s="383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84"/>
      <c r="K26" s="385"/>
      <c r="L26" s="166"/>
      <c r="M26" s="166"/>
      <c r="N26" s="384" t="str">
        <f>VLOOKUP(N28,'[80]Location Status'!$A$7:$D$178,2,0)</f>
        <v>Gantry</v>
      </c>
      <c r="O26" s="385"/>
      <c r="P26" s="166"/>
      <c r="Q26" s="166"/>
      <c r="R26" s="384" t="str">
        <f>VLOOKUP(R28,'[80]Location Status'!$A$7:$D$178,2,0)</f>
        <v>1/0</v>
      </c>
      <c r="S26" s="385"/>
      <c r="T26" s="166"/>
      <c r="U26" s="166"/>
      <c r="V26" s="384" t="str">
        <f>VLOOKUP(V28,'[80]Location Status'!$A$7:$D$178,2,0)</f>
        <v>2/0</v>
      </c>
      <c r="W26" s="385"/>
      <c r="X26" s="166"/>
      <c r="Y26" s="166"/>
      <c r="Z26" s="384" t="str">
        <f>VLOOKUP(Z28,'[80]Location Status'!$A$7:$D$178,2,0)</f>
        <v>3/0</v>
      </c>
      <c r="AA26" s="385"/>
      <c r="AB26" s="166"/>
      <c r="AC26" s="166"/>
      <c r="AD26" s="384" t="str">
        <f>VLOOKUP(AD28,'[80]Location Status'!$A$7:$D$178,2,0)</f>
        <v>4/0</v>
      </c>
      <c r="AE26" s="385"/>
      <c r="AF26" s="166"/>
      <c r="AG26" s="166"/>
      <c r="AH26" s="384" t="str">
        <f>VLOOKUP(AH28,'[80]Location Status'!$A$7:$D$178,2,0)</f>
        <v>4/1</v>
      </c>
      <c r="AI26" s="385"/>
      <c r="AJ26" s="166"/>
      <c r="AK26" s="166"/>
      <c r="AL26" s="384" t="str">
        <f>VLOOKUP(AL28,'[80]Location Status'!$A$7:$D$178,2,0)</f>
        <v>4/2</v>
      </c>
      <c r="AM26" s="385"/>
      <c r="AN26" s="166"/>
      <c r="AO26" s="166"/>
      <c r="AP26" s="384" t="str">
        <f>VLOOKUP(AP28,'[80]Location Status'!$A$7:$D$178,2,0)</f>
        <v>5/0</v>
      </c>
      <c r="AQ26" s="38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70"/>
      <c r="M29" s="371"/>
      <c r="N29" s="173" t="s">
        <v>576</v>
      </c>
      <c r="O29" s="173" t="s">
        <v>577</v>
      </c>
      <c r="P29" s="372">
        <f>VLOOKUP(N28,'[80]Location Status'!$A$7:$D$178,4,0)</f>
        <v>116.51609330903607</v>
      </c>
      <c r="Q29" s="371"/>
      <c r="R29" s="71" t="s">
        <v>576</v>
      </c>
      <c r="S29" s="71" t="s">
        <v>577</v>
      </c>
      <c r="T29" s="372">
        <f>VLOOKUP(R28,'[80]Location Status'!$A$7:$D$178,4,0)</f>
        <v>181.08699999999999</v>
      </c>
      <c r="U29" s="371"/>
      <c r="V29" s="173" t="s">
        <v>576</v>
      </c>
      <c r="W29" s="173" t="s">
        <v>577</v>
      </c>
      <c r="X29" s="372">
        <f>VLOOKUP(V28,'[80]Location Status'!$A$7:$D$178,4,0)</f>
        <v>235.87100000000001</v>
      </c>
      <c r="Y29" s="371"/>
      <c r="Z29" s="173" t="s">
        <v>576</v>
      </c>
      <c r="AA29" s="173" t="s">
        <v>577</v>
      </c>
      <c r="AB29" s="372">
        <f>VLOOKUP(Z28,'[80]Location Status'!$A$7:$D$178,4,0)</f>
        <v>248.38800000000001</v>
      </c>
      <c r="AC29" s="371"/>
      <c r="AD29" s="173" t="s">
        <v>576</v>
      </c>
      <c r="AE29" s="173" t="s">
        <v>577</v>
      </c>
      <c r="AF29" s="372">
        <f>VLOOKUP(AD28,'[80]Location Status'!$A$7:$D$178,4,0)</f>
        <v>399.70400000000001</v>
      </c>
      <c r="AG29" s="371"/>
      <c r="AH29" s="173" t="s">
        <v>576</v>
      </c>
      <c r="AI29" s="173" t="s">
        <v>577</v>
      </c>
      <c r="AJ29" s="372">
        <f>VLOOKUP(AH28,'[80]Location Status'!$A$7:$D$178,4,0)</f>
        <v>433.65800000000002</v>
      </c>
      <c r="AK29" s="371"/>
      <c r="AL29" s="173" t="s">
        <v>576</v>
      </c>
      <c r="AM29" s="173" t="s">
        <v>577</v>
      </c>
      <c r="AN29" s="372">
        <f>VLOOKUP(AL28,'[80]Location Status'!$A$7:$D$178,4,0)</f>
        <v>405.41</v>
      </c>
      <c r="AO29" s="371"/>
      <c r="AP29" s="173" t="s">
        <v>576</v>
      </c>
      <c r="AQ29" s="173" t="s">
        <v>577</v>
      </c>
      <c r="AR29" s="370">
        <f>VLOOKUP(AP28,'[80]Location Status'!$A$7:$D$178,4,0)</f>
        <v>369.786</v>
      </c>
      <c r="AS29" s="370"/>
      <c r="AT29" s="171"/>
      <c r="AV29" s="344">
        <f>D29+H29+L29+P29+T29+X29+AB29+AF29+AJ29+AN29+AR29</f>
        <v>2390.420093309036</v>
      </c>
      <c r="AW29" s="344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1"/>
      <c r="AV30" s="344"/>
      <c r="AW30" s="344"/>
    </row>
    <row r="31" spans="1:52" x14ac:dyDescent="0.3">
      <c r="A31" s="139"/>
      <c r="N31" s="382"/>
      <c r="O31" s="382"/>
      <c r="R31" s="382"/>
      <c r="S31" s="382"/>
      <c r="V31" s="382"/>
      <c r="W31" s="382"/>
      <c r="Z31" s="382"/>
      <c r="AA31" s="382"/>
      <c r="AD31" s="382"/>
      <c r="AE31" s="382"/>
      <c r="AH31" s="382"/>
      <c r="AI31" s="382"/>
      <c r="AL31" s="382"/>
      <c r="AM31" s="382"/>
      <c r="AP31" s="382"/>
      <c r="AQ31" s="382"/>
      <c r="AT31" s="171"/>
      <c r="AV31" s="344"/>
      <c r="AW31" s="344"/>
    </row>
    <row r="32" spans="1:52" x14ac:dyDescent="0.3">
      <c r="A32" s="139"/>
      <c r="F32" s="174"/>
      <c r="J32" s="167"/>
      <c r="K32" s="166"/>
      <c r="N32" s="384" t="str">
        <f>VLOOKUP(N28,'[80]Location Status'!$A$7:$D$178,3,0)</f>
        <v>GNT</v>
      </c>
      <c r="O32" s="385"/>
      <c r="R32" s="384" t="str">
        <f>VLOOKUP(R28,'[80]Location Status'!$A$7:$D$178,3,0)</f>
        <v>DD60+0</v>
      </c>
      <c r="S32" s="385"/>
      <c r="V32" s="384" t="str">
        <f>VLOOKUP(V28,'[80]Location Status'!$A$7:$D$178,3,0)</f>
        <v>DD60+0</v>
      </c>
      <c r="W32" s="385"/>
      <c r="Z32" s="384" t="str">
        <f>VLOOKUP(Z28,'[80]Location Status'!$A$7:$D$178,3,0)</f>
        <v>DD45+0</v>
      </c>
      <c r="AA32" s="385"/>
      <c r="AD32" s="175" t="str">
        <f>VLOOKUP(AD28,'[80]Location Status'!$A$7:$D$178,3,0)</f>
        <v>DD60+0</v>
      </c>
      <c r="AE32" s="68"/>
      <c r="AH32" s="384" t="str">
        <f>VLOOKUP(AH28,'[80]Location Status'!$A$7:$D$178,3,0)</f>
        <v>DA+3</v>
      </c>
      <c r="AI32" s="385"/>
      <c r="AL32" s="384" t="str">
        <f>VLOOKUP(AL28,'[80]Location Status'!$A$7:$D$178,3,0)</f>
        <v>DA+3</v>
      </c>
      <c r="AM32" s="385"/>
      <c r="AP32" s="384" t="str">
        <f>VLOOKUP(AP28,'[80]Location Status'!$A$7:$D$178,3,0)</f>
        <v>DB2+0</v>
      </c>
      <c r="AQ32" s="385"/>
      <c r="AT32" s="140"/>
      <c r="AV32" s="344"/>
      <c r="AW32" s="344"/>
    </row>
    <row r="33" spans="1:56" x14ac:dyDescent="0.3">
      <c r="A33" s="139"/>
      <c r="AT33" s="140"/>
      <c r="AV33" s="344"/>
      <c r="AW33" s="344"/>
    </row>
    <row r="34" spans="1:56" x14ac:dyDescent="0.3">
      <c r="A34" s="139"/>
      <c r="B34" s="387" t="s">
        <v>593</v>
      </c>
      <c r="C34" s="387"/>
      <c r="D34" s="387"/>
      <c r="E34" s="387"/>
      <c r="F34" s="387"/>
      <c r="G34" s="387"/>
      <c r="H34" s="387"/>
      <c r="I34" s="387"/>
      <c r="J34" s="387"/>
      <c r="K34" s="387"/>
      <c r="L34" s="387"/>
      <c r="M34" s="387"/>
      <c r="N34" s="387"/>
      <c r="O34" s="387"/>
      <c r="P34" s="387"/>
      <c r="Q34" s="387"/>
      <c r="R34" s="387"/>
      <c r="S34" s="387"/>
      <c r="T34" s="387"/>
      <c r="U34" s="387"/>
      <c r="V34" s="387"/>
      <c r="W34" s="387"/>
      <c r="X34" s="387"/>
      <c r="Y34" s="387"/>
      <c r="Z34" s="387"/>
      <c r="AA34" s="387"/>
      <c r="AB34" s="387"/>
      <c r="AC34" s="387"/>
      <c r="AD34" s="387"/>
      <c r="AE34" s="387"/>
      <c r="AF34" s="387"/>
      <c r="AG34" s="387"/>
      <c r="AH34" s="387"/>
      <c r="AI34" s="387"/>
      <c r="AJ34" s="387"/>
      <c r="AK34" s="387"/>
      <c r="AL34" s="387"/>
      <c r="AM34" s="387"/>
      <c r="AN34" s="387"/>
      <c r="AO34" s="387"/>
      <c r="AP34" s="387"/>
      <c r="AQ34" s="387"/>
      <c r="AR34" s="387"/>
      <c r="AS34" s="387"/>
      <c r="AT34" s="140"/>
      <c r="AV34" s="344"/>
      <c r="AW34" s="344"/>
    </row>
    <row r="35" spans="1:56" x14ac:dyDescent="0.3">
      <c r="A35" s="139"/>
      <c r="V35" s="155" t="s">
        <v>594</v>
      </c>
      <c r="AT35" s="140"/>
      <c r="AV35" s="344"/>
      <c r="AW35" s="344"/>
    </row>
    <row r="36" spans="1:56" x14ac:dyDescent="0.3">
      <c r="A36" s="165"/>
      <c r="B36" s="384" t="str">
        <f>VLOOKUP(B38,'[80]Location Status'!$A$7:$D$178,2,0)</f>
        <v>5/1</v>
      </c>
      <c r="C36" s="385"/>
      <c r="D36" s="166"/>
      <c r="E36" s="166"/>
      <c r="F36" s="384" t="str">
        <f>VLOOKUP(F38,'[80]Location Status'!$A$7:$D$178,2,0)</f>
        <v>5/2</v>
      </c>
      <c r="G36" s="385"/>
      <c r="H36" s="166"/>
      <c r="I36" s="166"/>
      <c r="J36" s="384" t="str">
        <f>VLOOKUP(J38,'[80]Location Status'!$A$7:$D$178,2,0)</f>
        <v>5/3</v>
      </c>
      <c r="K36" s="385"/>
      <c r="L36" s="166"/>
      <c r="M36" s="166"/>
      <c r="N36" s="384" t="str">
        <f>VLOOKUP(N38,'[80]Location Status'!$A$7:$D$178,2,0)</f>
        <v>5/4</v>
      </c>
      <c r="O36" s="385"/>
      <c r="P36" s="166"/>
      <c r="Q36" s="166"/>
      <c r="R36" s="384" t="str">
        <f>VLOOKUP(R38,'[80]Location Status'!$A$7:$D$178,2,0)</f>
        <v>5A/0</v>
      </c>
      <c r="S36" s="385"/>
      <c r="T36" s="166"/>
      <c r="U36" s="166"/>
      <c r="V36" s="384" t="str">
        <f>VLOOKUP(V38,'[80]Location Status'!$A$7:$D$178,2,0)</f>
        <v>5A/1</v>
      </c>
      <c r="W36" s="385"/>
      <c r="X36" s="166"/>
      <c r="Y36" s="166"/>
      <c r="Z36" s="384" t="str">
        <f>VLOOKUP(Z38,'[80]Location Status'!$A$7:$D$178,2,0)</f>
        <v>5A/2</v>
      </c>
      <c r="AA36" s="385"/>
      <c r="AB36" s="166"/>
      <c r="AC36" s="166"/>
      <c r="AD36" s="384" t="str">
        <f>VLOOKUP(AD38,'[80]Location Status'!$A$7:$D$178,2,0)</f>
        <v>5A/3</v>
      </c>
      <c r="AE36" s="385"/>
      <c r="AF36" s="166"/>
      <c r="AG36" s="166"/>
      <c r="AH36" s="384" t="str">
        <f>VLOOKUP(AH38,'[80]Location Status'!$A$7:$D$178,2,0)</f>
        <v>5A/4</v>
      </c>
      <c r="AI36" s="385"/>
      <c r="AJ36" s="166"/>
      <c r="AK36" s="166"/>
      <c r="AL36" s="384" t="str">
        <f>VLOOKUP(AL38,'[80]Location Status'!$A$7:$D$178,2,0)</f>
        <v>5B/0</v>
      </c>
      <c r="AM36" s="385"/>
      <c r="AN36" s="166"/>
      <c r="AO36" s="166"/>
      <c r="AP36" s="384" t="str">
        <f>VLOOKUP(AP38,'[80]Location Status'!$A$7:$D$178,2,0)</f>
        <v>5B/1</v>
      </c>
      <c r="AQ36" s="385"/>
      <c r="AR36" s="166"/>
      <c r="AS36" s="166"/>
      <c r="AT36" s="168"/>
      <c r="AU36" s="166"/>
      <c r="AV36" s="344"/>
      <c r="AW36" s="344"/>
      <c r="AX36" s="166"/>
      <c r="AY36" s="166"/>
      <c r="AZ36" s="166"/>
    </row>
    <row r="37" spans="1:56" x14ac:dyDescent="0.3">
      <c r="A37" s="139"/>
      <c r="AT37" s="140"/>
      <c r="AV37" s="344"/>
      <c r="AW37" s="344"/>
    </row>
    <row r="38" spans="1:56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88"/>
      <c r="AW38" s="388"/>
    </row>
    <row r="39" spans="1:56" x14ac:dyDescent="0.3">
      <c r="A39" s="139"/>
      <c r="B39" s="71" t="s">
        <v>576</v>
      </c>
      <c r="C39" s="71" t="s">
        <v>577</v>
      </c>
      <c r="D39" s="372">
        <f>VLOOKUP(B38,'[80]Location Status'!$A$7:$D$178,4,0)</f>
        <v>390.072</v>
      </c>
      <c r="E39" s="371"/>
      <c r="F39" s="173" t="s">
        <v>576</v>
      </c>
      <c r="G39" s="173" t="s">
        <v>577</v>
      </c>
      <c r="H39" s="372">
        <f>VLOOKUP(F38,'[80]Location Status'!$A$7:$D$178,4,0)</f>
        <v>388.65199999999999</v>
      </c>
      <c r="I39" s="371"/>
      <c r="J39" s="173" t="s">
        <v>576</v>
      </c>
      <c r="K39" s="173" t="s">
        <v>577</v>
      </c>
      <c r="L39" s="372">
        <f>VLOOKUP(J38,'[80]Location Status'!$A$7:$D$178,4,0)</f>
        <v>404.43799999999999</v>
      </c>
      <c r="M39" s="371"/>
      <c r="N39" s="173" t="s">
        <v>576</v>
      </c>
      <c r="O39" s="173" t="s">
        <v>577</v>
      </c>
      <c r="P39" s="372">
        <f>VLOOKUP(N38,'[80]Location Status'!$A$7:$D$178,4,0)</f>
        <v>409.68200000000002</v>
      </c>
      <c r="Q39" s="371"/>
      <c r="R39" s="173" t="s">
        <v>576</v>
      </c>
      <c r="S39" s="173" t="s">
        <v>577</v>
      </c>
      <c r="T39" s="372">
        <f>VLOOKUP(R38,'[80]Location Status'!$A$7:$D$178,4,0)</f>
        <v>411.935</v>
      </c>
      <c r="U39" s="371"/>
      <c r="V39" s="173" t="s">
        <v>576</v>
      </c>
      <c r="W39" s="173" t="s">
        <v>577</v>
      </c>
      <c r="X39" s="372">
        <f>VLOOKUP(V38,'[80]Location Status'!$A$7:$D$178,4,0)</f>
        <v>405.87900000000002</v>
      </c>
      <c r="Y39" s="371"/>
      <c r="Z39" s="173" t="s">
        <v>576</v>
      </c>
      <c r="AA39" s="173" t="s">
        <v>577</v>
      </c>
      <c r="AB39" s="372">
        <f>VLOOKUP(Z38,'[80]Location Status'!$A$7:$D$178,4,0)</f>
        <v>419.55900000000003</v>
      </c>
      <c r="AC39" s="371"/>
      <c r="AD39" s="173" t="s">
        <v>576</v>
      </c>
      <c r="AE39" s="173" t="s">
        <v>577</v>
      </c>
      <c r="AF39" s="372">
        <f>VLOOKUP(AD38,'[80]Location Status'!$A$7:$D$178,4,0)</f>
        <v>384.86200000000002</v>
      </c>
      <c r="AG39" s="371"/>
      <c r="AH39" s="173" t="s">
        <v>576</v>
      </c>
      <c r="AI39" s="173" t="s">
        <v>577</v>
      </c>
      <c r="AJ39" s="372">
        <f>VLOOKUP(AH38,'[80]Location Status'!$A$7:$D$178,4,0)</f>
        <v>386.18400000000003</v>
      </c>
      <c r="AK39" s="371"/>
      <c r="AL39" s="176" t="s">
        <v>576</v>
      </c>
      <c r="AM39" s="176" t="s">
        <v>577</v>
      </c>
      <c r="AN39" s="372">
        <f>VLOOKUP(AL38,'[80]Location Status'!$A$7:$D$178,4,0)</f>
        <v>411.63900000000001</v>
      </c>
      <c r="AO39" s="371"/>
      <c r="AP39" s="176" t="s">
        <v>576</v>
      </c>
      <c r="AQ39" s="176" t="s">
        <v>577</v>
      </c>
      <c r="AR39" s="389">
        <f>VLOOKUP(AP38,'[80]Location Status'!$A$7:$D$178,4,0)</f>
        <v>411.35899999999998</v>
      </c>
      <c r="AS39" s="390"/>
      <c r="AT39" s="140"/>
      <c r="AV39" s="344">
        <f>D39+H39+L39+P39+T39+X39+AB39+AF39+AJ39+AN39+AR39</f>
        <v>4424.2610000000004</v>
      </c>
      <c r="AW39" s="344"/>
      <c r="AY39">
        <v>11</v>
      </c>
    </row>
    <row r="40" spans="1:56" x14ac:dyDescent="0.3">
      <c r="A40" s="139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2" t="s">
        <v>580</v>
      </c>
      <c r="AM40" s="152" t="s">
        <v>581</v>
      </c>
      <c r="AP40" s="152" t="s">
        <v>580</v>
      </c>
      <c r="AQ40" s="152" t="s">
        <v>581</v>
      </c>
      <c r="AT40" s="140"/>
      <c r="AV40" s="344"/>
      <c r="AW40" s="344"/>
    </row>
    <row r="41" spans="1:56" x14ac:dyDescent="0.3">
      <c r="A41" s="139"/>
      <c r="B41" s="382"/>
      <c r="C41" s="382"/>
      <c r="F41" s="382"/>
      <c r="G41" s="382"/>
      <c r="J41" s="382"/>
      <c r="K41" s="382"/>
      <c r="N41" s="382"/>
      <c r="O41" s="382"/>
      <c r="R41" s="382"/>
      <c r="S41" s="382"/>
      <c r="V41" s="382"/>
      <c r="W41" s="382"/>
      <c r="Z41" s="382"/>
      <c r="AA41" s="382"/>
      <c r="AD41" s="382"/>
      <c r="AE41" s="382"/>
      <c r="AH41" s="382"/>
      <c r="AI41" s="382"/>
      <c r="AL41" s="382"/>
      <c r="AM41" s="382"/>
      <c r="AP41" s="382" t="s">
        <v>595</v>
      </c>
      <c r="AQ41" s="382"/>
      <c r="AT41" s="140"/>
      <c r="AV41" s="344"/>
      <c r="AW41" s="344"/>
    </row>
    <row r="42" spans="1:56" x14ac:dyDescent="0.3">
      <c r="A42" s="139"/>
      <c r="B42" s="175" t="str">
        <f>VLOOKUP(B38,'[80]Location Status'!$A$7:$D$178,3,0)</f>
        <v>DA+0</v>
      </c>
      <c r="C42" s="68"/>
      <c r="F42" s="384" t="str">
        <f>VLOOKUP(F38,'[80]Location Status'!$A$7:$D$178,3,0)</f>
        <v>DA+0</v>
      </c>
      <c r="G42" s="385"/>
      <c r="J42" s="384" t="str">
        <f>VLOOKUP(J38,'[80]Location Status'!$A$7:$D$178,3,0)</f>
        <v>DA+0</v>
      </c>
      <c r="K42" s="385"/>
      <c r="N42" s="384" t="str">
        <f>VLOOKUP(N38,'[80]Location Status'!$A$7:$D$178,3,0)</f>
        <v>DA+3</v>
      </c>
      <c r="O42" s="385"/>
      <c r="R42" s="384" t="str">
        <f>VLOOKUP(R38,'[80]Location Status'!$A$7:$D$178,3,0)</f>
        <v>DC1+0</v>
      </c>
      <c r="S42" s="385"/>
      <c r="V42" s="384" t="str">
        <f>VLOOKUP(V38,'[80]Location Status'!$A$7:$D$178,3,0)</f>
        <v>DA+3</v>
      </c>
      <c r="W42" s="385"/>
      <c r="Z42" s="384" t="str">
        <f>VLOOKUP(Z38,'[80]Location Status'!$A$7:$D$178,3,0)</f>
        <v>DA+0</v>
      </c>
      <c r="AA42" s="385"/>
      <c r="AD42" s="384" t="str">
        <f>VLOOKUP(AD38,'[80]Location Status'!$A$7:$D$178,3,0)</f>
        <v>DA+3</v>
      </c>
      <c r="AE42" s="385"/>
      <c r="AH42" s="384" t="str">
        <f>VLOOKUP(AH38,'[80]Location Status'!$A$7:$D$178,3,0)</f>
        <v>DA+0</v>
      </c>
      <c r="AI42" s="385"/>
      <c r="AL42" s="384" t="str">
        <f>VLOOKUP(AL38,'[80]Location Status'!$A$7:$D$178,3,0)</f>
        <v>DB2+0</v>
      </c>
      <c r="AM42" s="385"/>
      <c r="AP42" s="384" t="str">
        <f>VLOOKUP(AP38,'[80]Location Status'!$A$7:$D$178,3,0)</f>
        <v>DA+3</v>
      </c>
      <c r="AQ42" s="385"/>
      <c r="AT42" s="140"/>
      <c r="AV42" s="344"/>
      <c r="AW42" s="344"/>
    </row>
    <row r="43" spans="1:56" x14ac:dyDescent="0.3">
      <c r="A43" s="139"/>
      <c r="Z43" s="163"/>
      <c r="AT43" s="140"/>
      <c r="AV43" s="344"/>
      <c r="AW43" s="344"/>
    </row>
    <row r="44" spans="1:56" x14ac:dyDescent="0.3">
      <c r="B44" s="387" t="s">
        <v>593</v>
      </c>
      <c r="C44" s="387"/>
      <c r="D44" s="387"/>
      <c r="E44" s="387"/>
      <c r="F44" s="387"/>
      <c r="G44" s="387"/>
      <c r="H44" s="387"/>
      <c r="I44" s="387"/>
      <c r="J44" s="387"/>
      <c r="K44" s="387"/>
      <c r="L44" s="387"/>
      <c r="M44" s="387"/>
      <c r="N44" s="387"/>
      <c r="O44" s="387"/>
      <c r="P44" s="387"/>
      <c r="Q44" s="387"/>
      <c r="R44" s="387"/>
      <c r="S44" s="387"/>
      <c r="T44" s="387"/>
      <c r="U44" s="387"/>
      <c r="V44" s="387"/>
      <c r="W44" s="387"/>
      <c r="X44" s="387"/>
      <c r="Y44" s="387"/>
      <c r="Z44" s="387"/>
      <c r="AA44" s="387"/>
      <c r="AB44" s="387"/>
      <c r="AC44" s="387"/>
      <c r="AD44" s="387"/>
      <c r="AE44" s="387"/>
      <c r="AF44" s="387"/>
      <c r="AG44" s="387"/>
      <c r="AH44" s="387"/>
      <c r="AI44" s="387"/>
      <c r="AJ44" s="387"/>
      <c r="AK44" s="387"/>
      <c r="AL44" s="387"/>
      <c r="AM44" s="387"/>
      <c r="AN44" s="387"/>
      <c r="AO44" s="387"/>
      <c r="AP44" s="387"/>
      <c r="AQ44" s="387"/>
      <c r="AR44" s="387"/>
      <c r="AS44" s="387"/>
      <c r="AT44" s="140"/>
      <c r="AV44" s="344"/>
      <c r="AW44" s="344"/>
    </row>
    <row r="45" spans="1:56" x14ac:dyDescent="0.3">
      <c r="A45" s="165"/>
      <c r="B45" s="384" t="str">
        <f>VLOOKUP(B47,'[80]Location Status'!$A$7:$D$178,2,0)</f>
        <v>5B/2</v>
      </c>
      <c r="C45" s="385"/>
      <c r="D45" s="166"/>
      <c r="E45" s="166"/>
      <c r="F45" s="384" t="str">
        <f>VLOOKUP(F47,'[80]Location Status'!$A$7:$D$178,2,0)</f>
        <v>5B/3</v>
      </c>
      <c r="G45" s="385"/>
      <c r="H45" s="166"/>
      <c r="I45" s="166"/>
      <c r="J45" s="384" t="str">
        <f>VLOOKUP(J47,'[80]Location Status'!$A$7:$D$178,2,0)</f>
        <v>5B/4</v>
      </c>
      <c r="K45" s="385"/>
      <c r="L45" s="166"/>
      <c r="M45" s="166"/>
      <c r="N45" s="384" t="str">
        <f>VLOOKUP(N47,'[80]Location Status'!$A$7:$D$178,2,0)</f>
        <v>5B/5</v>
      </c>
      <c r="O45" s="385"/>
      <c r="P45" s="166"/>
      <c r="Q45" s="166"/>
      <c r="R45" s="384" t="str">
        <f>VLOOKUP(R47,'[80]Location Status'!$A$7:$D$178,2,0)</f>
        <v>5B/6</v>
      </c>
      <c r="S45" s="385"/>
      <c r="T45" s="166"/>
      <c r="U45" s="166"/>
      <c r="V45" s="384" t="str">
        <f>VLOOKUP(V47,'[80]Location Status'!$A$7:$D$178,2,0)</f>
        <v>5B/7</v>
      </c>
      <c r="W45" s="385"/>
      <c r="X45" s="166"/>
      <c r="Y45" s="166"/>
      <c r="Z45" s="384" t="str">
        <f>VLOOKUP(Z47,'[80]Location Status'!$A$7:$D$178,2,0)</f>
        <v>5B/8</v>
      </c>
      <c r="AA45" s="385"/>
      <c r="AB45" s="166"/>
      <c r="AC45" s="166"/>
      <c r="AD45" s="384" t="str">
        <f>VLOOKUP(AD47,'[80]Location Status'!$A$7:$D$178,2,0)</f>
        <v>5B/9</v>
      </c>
      <c r="AE45" s="385"/>
      <c r="AF45" s="166"/>
      <c r="AG45" s="166"/>
      <c r="AH45" s="384" t="str">
        <f>VLOOKUP(AH47,'[80]Location Status'!$A$7:$D$178,2,0)</f>
        <v>5B/10</v>
      </c>
      <c r="AI45" s="385"/>
      <c r="AJ45" s="166"/>
      <c r="AK45" s="166"/>
      <c r="AL45" s="384" t="str">
        <f>VLOOKUP(AL47,'[80]Location Status'!$A$7:$D$178,2,0)</f>
        <v>5B/11</v>
      </c>
      <c r="AM45" s="385"/>
      <c r="AN45" s="166"/>
      <c r="AO45" s="166"/>
      <c r="AP45" s="384" t="str">
        <f>VLOOKUP(AP47,'[80]Location Status'!$A$7:$D$178,2,0)</f>
        <v>5C/0</v>
      </c>
      <c r="AQ45" s="385"/>
      <c r="AT45" s="140"/>
      <c r="AU45" s="166"/>
      <c r="AV45" s="344"/>
      <c r="AW45" s="344"/>
      <c r="AX45" s="166"/>
      <c r="AY45" s="166"/>
      <c r="AZ45" s="166"/>
    </row>
    <row r="46" spans="1:56" x14ac:dyDescent="0.3">
      <c r="A46" s="139"/>
      <c r="AT46" s="140"/>
      <c r="AV46" s="344"/>
      <c r="AW46" s="344"/>
    </row>
    <row r="47" spans="1:56" s="170" customFormat="1" ht="13.2" x14ac:dyDescent="0.25">
      <c r="A47" s="169"/>
      <c r="B47" s="170">
        <f>1+AP38</f>
        <v>19</v>
      </c>
      <c r="F47" s="170">
        <f>1+B47</f>
        <v>20</v>
      </c>
      <c r="J47" s="170">
        <f>1+F47</f>
        <v>21</v>
      </c>
      <c r="N47" s="170">
        <f>1+J47</f>
        <v>22</v>
      </c>
      <c r="R47" s="170">
        <f>1+N47</f>
        <v>23</v>
      </c>
      <c r="V47" s="170">
        <f>1+R47</f>
        <v>24</v>
      </c>
      <c r="Z47" s="170">
        <f>1+V47</f>
        <v>25</v>
      </c>
      <c r="AD47" s="170">
        <f>1+Z47</f>
        <v>26</v>
      </c>
      <c r="AH47" s="170">
        <f>1+AD47</f>
        <v>27</v>
      </c>
      <c r="AL47" s="170">
        <f>1+AH47</f>
        <v>28</v>
      </c>
      <c r="AP47" s="170">
        <f>1+AL47</f>
        <v>29</v>
      </c>
      <c r="AT47" s="171"/>
      <c r="AV47" s="388"/>
      <c r="AW47" s="388"/>
    </row>
    <row r="48" spans="1:56" x14ac:dyDescent="0.3">
      <c r="A48" s="139"/>
      <c r="B48" s="152" t="s">
        <v>576</v>
      </c>
      <c r="C48" s="152" t="s">
        <v>577</v>
      </c>
      <c r="D48" s="372">
        <f>VLOOKUP(B47,'[80]Location Status'!$A$7:$D$178,4,0)</f>
        <v>423.904</v>
      </c>
      <c r="E48" s="371"/>
      <c r="F48" s="177" t="s">
        <v>576</v>
      </c>
      <c r="G48" s="177" t="s">
        <v>577</v>
      </c>
      <c r="H48" s="372">
        <f>VLOOKUP(F47,'[80]Location Status'!$A$7:$D$178,4,0)</f>
        <v>412</v>
      </c>
      <c r="I48" s="371"/>
      <c r="J48" s="177" t="s">
        <v>576</v>
      </c>
      <c r="K48" s="177" t="s">
        <v>577</v>
      </c>
      <c r="L48" s="372">
        <f>VLOOKUP(J47,'[80]Location Status'!$A$7:$D$178,4,0)</f>
        <v>428.06099999999998</v>
      </c>
      <c r="M48" s="371"/>
      <c r="N48" s="176" t="s">
        <v>576</v>
      </c>
      <c r="O48" s="176" t="s">
        <v>577</v>
      </c>
      <c r="P48" s="372">
        <f>VLOOKUP(N47,'[80]Location Status'!$A$7:$D$178,4,0)</f>
        <v>407.06799999999998</v>
      </c>
      <c r="Q48" s="371"/>
      <c r="R48" s="173" t="s">
        <v>576</v>
      </c>
      <c r="S48" s="173" t="s">
        <v>577</v>
      </c>
      <c r="T48" s="372">
        <f>VLOOKUP(R47,'[80]Location Status'!$A$7:$D$178,4,0)</f>
        <v>431.339</v>
      </c>
      <c r="U48" s="371"/>
      <c r="V48" s="177" t="s">
        <v>576</v>
      </c>
      <c r="W48" s="177" t="s">
        <v>577</v>
      </c>
      <c r="X48" s="372">
        <f>VLOOKUP(V47,'[80]Location Status'!$A$7:$D$178,4,0)</f>
        <v>397.42700000000002</v>
      </c>
      <c r="Y48" s="371"/>
      <c r="Z48" s="177" t="s">
        <v>576</v>
      </c>
      <c r="AA48" s="177" t="s">
        <v>577</v>
      </c>
      <c r="AB48" s="372">
        <f>VLOOKUP(Z47,'[80]Location Status'!$A$7:$D$178,4,0)</f>
        <v>412.54300000000001</v>
      </c>
      <c r="AC48" s="371"/>
      <c r="AD48" s="177" t="s">
        <v>576</v>
      </c>
      <c r="AE48" s="177" t="s">
        <v>577</v>
      </c>
      <c r="AF48" s="389">
        <f>VLOOKUP(AD47,'[80]Location Status'!$A$7:$D$178,4,0)</f>
        <v>406.31599999999997</v>
      </c>
      <c r="AG48" s="391"/>
      <c r="AH48" s="177" t="s">
        <v>576</v>
      </c>
      <c r="AI48" s="177" t="s">
        <v>577</v>
      </c>
      <c r="AJ48" s="372">
        <f>VLOOKUP(AH47,'[80]Location Status'!$A$7:$D$178,4,0)</f>
        <v>431.584</v>
      </c>
      <c r="AK48" s="371"/>
      <c r="AL48" s="176" t="s">
        <v>576</v>
      </c>
      <c r="AM48" s="176" t="s">
        <v>577</v>
      </c>
      <c r="AN48" s="372">
        <f>VLOOKUP(AL47,'[80]Location Status'!$A$7:$D$178,4,0)</f>
        <v>406.78300000000002</v>
      </c>
      <c r="AO48" s="371"/>
      <c r="AP48" s="176" t="s">
        <v>576</v>
      </c>
      <c r="AQ48" s="176" t="s">
        <v>577</v>
      </c>
      <c r="AR48" s="372">
        <f>VLOOKUP(AP47,'[80]Location Status'!$A$7:$D$178,4,0)</f>
        <v>481.77699999999999</v>
      </c>
      <c r="AS48" s="370"/>
      <c r="AT48" s="140"/>
      <c r="AV48" s="344">
        <f>D48+H48+L48+P48+T48+X48+AB48+AF48+AJ48+AN48+AR48</f>
        <v>4638.8019999999997</v>
      </c>
      <c r="AW48" s="344"/>
      <c r="AY48">
        <v>11</v>
      </c>
      <c r="BB48" s="178"/>
      <c r="BC48" s="179"/>
      <c r="BD48" s="180"/>
    </row>
    <row r="49" spans="1:56" x14ac:dyDescent="0.3">
      <c r="A49" s="139"/>
      <c r="B49" s="152" t="s">
        <v>580</v>
      </c>
      <c r="C49" s="152" t="s">
        <v>581</v>
      </c>
      <c r="F49" s="151" t="s">
        <v>580</v>
      </c>
      <c r="G49" s="151" t="s">
        <v>581</v>
      </c>
      <c r="J49" s="151" t="s">
        <v>580</v>
      </c>
      <c r="K49" s="151" t="s">
        <v>581</v>
      </c>
      <c r="N49" s="152" t="s">
        <v>580</v>
      </c>
      <c r="O49" s="152" t="s">
        <v>581</v>
      </c>
      <c r="R49" s="71" t="s">
        <v>580</v>
      </c>
      <c r="S49" s="71" t="s">
        <v>581</v>
      </c>
      <c r="V49" s="151" t="s">
        <v>580</v>
      </c>
      <c r="W49" s="151" t="s">
        <v>581</v>
      </c>
      <c r="Z49" s="151" t="s">
        <v>580</v>
      </c>
      <c r="AA49" s="151" t="s">
        <v>581</v>
      </c>
      <c r="AD49" s="151" t="s">
        <v>580</v>
      </c>
      <c r="AE49" s="151" t="s">
        <v>581</v>
      </c>
      <c r="AH49" s="151" t="s">
        <v>580</v>
      </c>
      <c r="AI49" s="151" t="s">
        <v>581</v>
      </c>
      <c r="AL49" s="152" t="s">
        <v>580</v>
      </c>
      <c r="AM49" s="152" t="s">
        <v>581</v>
      </c>
      <c r="AP49" s="152" t="s">
        <v>580</v>
      </c>
      <c r="AQ49" s="152" t="s">
        <v>581</v>
      </c>
      <c r="AT49" s="140"/>
      <c r="AV49" s="344"/>
      <c r="AW49" s="344"/>
      <c r="BB49" s="178"/>
      <c r="BC49" s="179"/>
      <c r="BD49" s="180"/>
    </row>
    <row r="50" spans="1:56" x14ac:dyDescent="0.3">
      <c r="A50" s="139"/>
      <c r="B50" s="382" t="s">
        <v>595</v>
      </c>
      <c r="C50" s="382"/>
      <c r="F50" s="382" t="s">
        <v>441</v>
      </c>
      <c r="G50" s="382"/>
      <c r="J50" s="382" t="s">
        <v>441</v>
      </c>
      <c r="K50" s="382"/>
      <c r="N50" s="382" t="s">
        <v>441</v>
      </c>
      <c r="O50" s="382"/>
      <c r="R50" s="382"/>
      <c r="S50" s="382"/>
      <c r="V50" s="382" t="s">
        <v>441</v>
      </c>
      <c r="W50" s="382"/>
      <c r="Z50" s="382" t="s">
        <v>595</v>
      </c>
      <c r="AA50" s="382"/>
      <c r="AD50" s="382" t="s">
        <v>441</v>
      </c>
      <c r="AE50" s="382"/>
      <c r="AH50" s="382" t="s">
        <v>595</v>
      </c>
      <c r="AI50" s="382"/>
      <c r="AL50" s="382" t="s">
        <v>441</v>
      </c>
      <c r="AM50" s="382"/>
      <c r="AP50" s="382"/>
      <c r="AQ50" s="382"/>
      <c r="AT50" s="140"/>
      <c r="AV50" s="344"/>
      <c r="AW50" s="344"/>
      <c r="BB50" s="178"/>
      <c r="BC50" s="179"/>
      <c r="BD50" s="180"/>
    </row>
    <row r="51" spans="1:56" x14ac:dyDescent="0.3">
      <c r="A51" s="139"/>
      <c r="B51" s="175" t="str">
        <f>VLOOKUP(B47,'[80]Location Status'!$A$7:$D$178,3,0)</f>
        <v>DA+0</v>
      </c>
      <c r="C51" s="68"/>
      <c r="F51" s="175" t="str">
        <f>VLOOKUP(F47,'[80]Location Status'!$A$7:$D$178,3,0)</f>
        <v>DA+6</v>
      </c>
      <c r="G51" s="181"/>
      <c r="H51" s="182"/>
      <c r="I51" s="182"/>
      <c r="J51" s="175" t="str">
        <f>VLOOKUP(J47,'[80]Location Status'!$A$7:$D$178,3,0)</f>
        <v>DA+3</v>
      </c>
      <c r="K51" s="181"/>
      <c r="L51" s="182"/>
      <c r="M51" s="182"/>
      <c r="N51" s="175" t="str">
        <f>VLOOKUP(N47,'[80]Location Status'!$A$7:$D$178,3,0)</f>
        <v>DA+3</v>
      </c>
      <c r="O51" s="181"/>
      <c r="P51" s="182"/>
      <c r="Q51" s="182"/>
      <c r="R51" s="175" t="str">
        <f>VLOOKUP(R47,'[80]Location Status'!$A$7:$D$178,3,0)</f>
        <v>DA+3</v>
      </c>
      <c r="S51" s="181"/>
      <c r="T51" s="182"/>
      <c r="U51" s="182"/>
      <c r="V51" s="175" t="str">
        <f>VLOOKUP(V47,'[80]Location Status'!$A$7:$D$178,3,0)</f>
        <v>DA+6</v>
      </c>
      <c r="W51" s="181"/>
      <c r="X51" s="182"/>
      <c r="Y51" s="182"/>
      <c r="Z51" s="175" t="str">
        <f>VLOOKUP(Z47,'[80]Location Status'!$A$7:$D$178,3,0)</f>
        <v>DA+0</v>
      </c>
      <c r="AA51" s="181"/>
      <c r="AB51" s="182"/>
      <c r="AC51" s="182"/>
      <c r="AD51" s="175" t="str">
        <f>VLOOKUP(AD47,'[80]Location Status'!$A$7:$D$178,3,0)</f>
        <v>DA+3</v>
      </c>
      <c r="AE51" s="181"/>
      <c r="AF51" s="182"/>
      <c r="AG51" s="182"/>
      <c r="AH51" s="175" t="str">
        <f>VLOOKUP(AH47,'[80]Location Status'!$A$7:$D$178,3,0)</f>
        <v>DA+3</v>
      </c>
      <c r="AI51" s="181"/>
      <c r="AJ51" s="182"/>
      <c r="AK51" s="182"/>
      <c r="AL51" s="175" t="str">
        <f>VLOOKUP(AL47,'[80]Location Status'!$A$7:$D$178,3,0)</f>
        <v>DA+3</v>
      </c>
      <c r="AM51" s="181"/>
      <c r="AN51" s="182"/>
      <c r="AO51" s="182"/>
      <c r="AP51" s="175" t="str">
        <f>VLOOKUP(AP47,'[80]Location Status'!$A$7:$D$178,3,0)</f>
        <v>DC1+9</v>
      </c>
      <c r="AQ51" s="181"/>
      <c r="AT51" s="140"/>
      <c r="AV51" s="344"/>
      <c r="AW51" s="344"/>
      <c r="BB51" s="178"/>
      <c r="BC51" s="179"/>
      <c r="BD51" s="180"/>
    </row>
    <row r="52" spans="1:56" x14ac:dyDescent="0.3">
      <c r="A52" s="139"/>
      <c r="B52" s="153"/>
      <c r="C52" s="153"/>
      <c r="F52" s="153"/>
      <c r="G52" s="153"/>
      <c r="J52" s="153"/>
      <c r="K52" s="153"/>
      <c r="N52" s="153"/>
      <c r="O52" s="153"/>
      <c r="R52" s="153"/>
      <c r="S52" s="182"/>
      <c r="V52" s="153"/>
      <c r="W52" s="153"/>
      <c r="AA52" s="153"/>
      <c r="AD52" s="153"/>
      <c r="AE52" s="153"/>
      <c r="AH52" s="153"/>
      <c r="AI52" s="153"/>
      <c r="AL52" s="153"/>
      <c r="AM52" s="153"/>
      <c r="AP52" s="153"/>
      <c r="AQ52" s="153"/>
      <c r="AT52" s="140"/>
      <c r="AV52" s="344"/>
      <c r="AW52" s="344"/>
    </row>
    <row r="53" spans="1:56" x14ac:dyDescent="0.3">
      <c r="B53" s="387" t="s">
        <v>593</v>
      </c>
      <c r="C53" s="387"/>
      <c r="D53" s="387"/>
      <c r="E53" s="387"/>
      <c r="F53" s="387"/>
      <c r="G53" s="387"/>
      <c r="H53" s="387"/>
      <c r="I53" s="387"/>
      <c r="J53" s="387"/>
      <c r="K53" s="387"/>
      <c r="L53" s="387"/>
      <c r="M53" s="387"/>
      <c r="N53" s="387"/>
      <c r="AD53" s="183" t="s">
        <v>464</v>
      </c>
      <c r="AE53" s="183"/>
      <c r="AT53" s="140"/>
      <c r="AV53" s="344"/>
      <c r="AW53" s="344"/>
    </row>
    <row r="54" spans="1:56" x14ac:dyDescent="0.3">
      <c r="A54" s="165"/>
      <c r="B54" s="384" t="str">
        <f>VLOOKUP(B56,'[80]Location Status'!$A$7:$D$178,2,0)</f>
        <v>5C/1</v>
      </c>
      <c r="C54" s="385"/>
      <c r="D54" s="166"/>
      <c r="E54" s="166"/>
      <c r="F54" s="384" t="str">
        <f>VLOOKUP(F56,'[80]Location Status'!$A$7:$D$178,2,0)</f>
        <v>5C/2</v>
      </c>
      <c r="G54" s="385"/>
      <c r="H54" s="166"/>
      <c r="I54" s="166"/>
      <c r="J54" s="384" t="str">
        <f>VLOOKUP(J56,'[80]Location Status'!$A$7:$D$178,2,0)</f>
        <v>5C/3</v>
      </c>
      <c r="K54" s="385"/>
      <c r="L54" s="166"/>
      <c r="M54" s="166"/>
      <c r="N54" s="384" t="str">
        <f>VLOOKUP(N56,'[80]Location Status'!$A$7:$D$178,2,0)</f>
        <v>6/0</v>
      </c>
      <c r="O54" s="385"/>
      <c r="P54" s="166"/>
      <c r="Q54" s="166"/>
      <c r="R54" s="384" t="str">
        <f>VLOOKUP(R56,'[80]Location Status'!$A$7:$D$178,2,0)</f>
        <v>7/0</v>
      </c>
      <c r="S54" s="385"/>
      <c r="T54" s="166"/>
      <c r="U54" s="166"/>
      <c r="V54" s="384" t="str">
        <f>VLOOKUP(V56,'[80]Location Status'!$A$7:$D$178,2,0)</f>
        <v>7/1</v>
      </c>
      <c r="W54" s="385"/>
      <c r="X54" s="166"/>
      <c r="Y54" s="166"/>
      <c r="Z54" s="384" t="str">
        <f>VLOOKUP(Z56,'[80]Location Status'!$A$7:$D$178,2,0)</f>
        <v>7/2</v>
      </c>
      <c r="AA54" s="385"/>
      <c r="AB54" s="166"/>
      <c r="AC54" s="166"/>
      <c r="AD54" s="384" t="str">
        <f>VLOOKUP(AD56,'[80]Location Status'!$A$7:$D$178,2,0)</f>
        <v>8/0</v>
      </c>
      <c r="AE54" s="385"/>
      <c r="AF54" s="166"/>
      <c r="AG54" s="166"/>
      <c r="AH54" s="384" t="str">
        <f>VLOOKUP(AH56,'[80]Location Status'!$A$7:$D$178,2,0)</f>
        <v>8/1</v>
      </c>
      <c r="AI54" s="385"/>
      <c r="AJ54" s="166"/>
      <c r="AK54" s="166"/>
      <c r="AL54" s="384" t="str">
        <f>VLOOKUP(AL56,'[80]Location Status'!$A$7:$D$178,2,0)</f>
        <v>8/2</v>
      </c>
      <c r="AM54" s="385"/>
      <c r="AN54" s="166"/>
      <c r="AO54" s="166"/>
      <c r="AP54" s="384" t="str">
        <f>VLOOKUP(AP56,'[80]Location Status'!$A$7:$D$178,2,0)</f>
        <v>8/3</v>
      </c>
      <c r="AQ54" s="385"/>
      <c r="AR54" s="166"/>
      <c r="AS54" s="166"/>
      <c r="AT54" s="168"/>
      <c r="AU54" s="166"/>
      <c r="AV54" s="344"/>
      <c r="AW54" s="344"/>
      <c r="AX54" s="166"/>
      <c r="AY54" s="166"/>
      <c r="AZ54" s="166"/>
    </row>
    <row r="55" spans="1:56" x14ac:dyDescent="0.3">
      <c r="A55" s="139"/>
      <c r="AT55" s="140"/>
      <c r="AV55" s="344"/>
      <c r="AW55" s="344"/>
    </row>
    <row r="56" spans="1:56" s="170" customFormat="1" ht="13.2" x14ac:dyDescent="0.25">
      <c r="A56" s="169"/>
      <c r="B56" s="170">
        <f>1+AP47</f>
        <v>30</v>
      </c>
      <c r="F56" s="170">
        <f>1+B56</f>
        <v>31</v>
      </c>
      <c r="J56" s="170">
        <f>1+F56</f>
        <v>32</v>
      </c>
      <c r="N56" s="170">
        <f>1+J56</f>
        <v>33</v>
      </c>
      <c r="R56" s="170">
        <f>1+N56</f>
        <v>34</v>
      </c>
      <c r="V56" s="170">
        <f>1+R56</f>
        <v>35</v>
      </c>
      <c r="Z56" s="170">
        <f>1+V56</f>
        <v>36</v>
      </c>
      <c r="AD56" s="170">
        <f>1+Z56</f>
        <v>37</v>
      </c>
      <c r="AH56" s="170">
        <f>1+AD56</f>
        <v>38</v>
      </c>
      <c r="AL56" s="170">
        <f>1+AH56</f>
        <v>39</v>
      </c>
      <c r="AP56" s="170">
        <f>1+AL56</f>
        <v>40</v>
      </c>
      <c r="AT56" s="171"/>
      <c r="AV56" s="388"/>
      <c r="AW56" s="388"/>
    </row>
    <row r="57" spans="1:56" x14ac:dyDescent="0.3">
      <c r="A57" s="139"/>
      <c r="B57" s="152" t="s">
        <v>576</v>
      </c>
      <c r="C57" s="152" t="s">
        <v>577</v>
      </c>
      <c r="D57" s="372">
        <f>VLOOKUP(B56,'[80]Location Status'!$A$7:$D$178,4,0)</f>
        <v>357.09899999999999</v>
      </c>
      <c r="E57" s="371"/>
      <c r="F57" s="177" t="s">
        <v>576</v>
      </c>
      <c r="G57" s="177" t="s">
        <v>577</v>
      </c>
      <c r="H57" s="372">
        <f>VLOOKUP(F56,'[80]Location Status'!$A$7:$D$178,4,0)</f>
        <v>479.70499999999998</v>
      </c>
      <c r="I57" s="371"/>
      <c r="J57" s="173" t="s">
        <v>576</v>
      </c>
      <c r="K57" s="173" t="s">
        <v>577</v>
      </c>
      <c r="L57" s="372">
        <f>VLOOKUP(J56,'[80]Location Status'!$A$7:$D$178,4,0)</f>
        <v>343.28800000000001</v>
      </c>
      <c r="M57" s="371"/>
      <c r="N57" s="173" t="s">
        <v>576</v>
      </c>
      <c r="O57" s="173" t="s">
        <v>577</v>
      </c>
      <c r="P57" s="389">
        <f>VLOOKUP(N56,'[80]Location Status'!$A$7:$D$178,4,0)</f>
        <v>233.81</v>
      </c>
      <c r="Q57" s="391"/>
      <c r="R57" s="173" t="s">
        <v>576</v>
      </c>
      <c r="S57" s="173" t="s">
        <v>577</v>
      </c>
      <c r="T57" s="372">
        <f>VLOOKUP(R56,'[80]Location Status'!$A$7:$D$178,4,0)</f>
        <v>370.22199999999998</v>
      </c>
      <c r="U57" s="371"/>
      <c r="V57" s="173" t="s">
        <v>576</v>
      </c>
      <c r="W57" s="173" t="s">
        <v>577</v>
      </c>
      <c r="X57" s="372">
        <f>VLOOKUP(V56,'[80]Location Status'!$A$7:$D$178,4,0)</f>
        <v>361.27300000000002</v>
      </c>
      <c r="Y57" s="371"/>
      <c r="Z57" s="177" t="s">
        <v>576</v>
      </c>
      <c r="AA57" s="177" t="s">
        <v>577</v>
      </c>
      <c r="AB57" s="372">
        <f>VLOOKUP(Z56,'[80]Location Status'!$A$7:$D$178,4,0)</f>
        <v>424.95800000000003</v>
      </c>
      <c r="AC57" s="371"/>
      <c r="AD57" s="177" t="s">
        <v>576</v>
      </c>
      <c r="AE57" s="177" t="s">
        <v>577</v>
      </c>
      <c r="AF57" s="389">
        <f>VLOOKUP(AD56,'[80]Location Status'!$A$7:$D$178,4,0)</f>
        <v>385.685</v>
      </c>
      <c r="AG57" s="391"/>
      <c r="AH57" s="177" t="s">
        <v>576</v>
      </c>
      <c r="AI57" s="177" t="s">
        <v>577</v>
      </c>
      <c r="AJ57" s="372">
        <f>VLOOKUP(AH56,'[80]Location Status'!$A$7:$D$178,4,0)</f>
        <v>365.00299999999999</v>
      </c>
      <c r="AK57" s="371"/>
      <c r="AL57" s="177" t="s">
        <v>576</v>
      </c>
      <c r="AM57" s="177" t="s">
        <v>577</v>
      </c>
      <c r="AN57" s="372">
        <f>VLOOKUP(AL56,'[80]Location Status'!$A$7:$D$178,4,0)</f>
        <v>345.87700000000001</v>
      </c>
      <c r="AO57" s="371"/>
      <c r="AP57" s="177" t="s">
        <v>576</v>
      </c>
      <c r="AQ57" s="177" t="s">
        <v>577</v>
      </c>
      <c r="AR57" s="372">
        <f>VLOOKUP(AP56,'[80]Location Status'!$A$7:$D$178,4,0)</f>
        <v>346.53800000000001</v>
      </c>
      <c r="AS57" s="370"/>
      <c r="AT57" s="140"/>
      <c r="AV57" s="344">
        <f>D57+H57+L57+P57+T57+X57+AB57+AF57+AJ57+AN57+AR57</f>
        <v>4013.4580000000001</v>
      </c>
      <c r="AW57" s="344"/>
      <c r="AY57">
        <v>11</v>
      </c>
      <c r="BB57" s="178"/>
      <c r="BC57" s="179"/>
      <c r="BD57" s="180"/>
    </row>
    <row r="58" spans="1:56" x14ac:dyDescent="0.3">
      <c r="A58" s="139"/>
      <c r="B58" s="152" t="s">
        <v>580</v>
      </c>
      <c r="C58" s="152" t="s">
        <v>581</v>
      </c>
      <c r="F58" s="151" t="s">
        <v>580</v>
      </c>
      <c r="G58" s="151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1" t="s">
        <v>580</v>
      </c>
      <c r="AA58" s="151" t="s">
        <v>581</v>
      </c>
      <c r="AD58" s="151" t="s">
        <v>580</v>
      </c>
      <c r="AE58" s="151" t="s">
        <v>581</v>
      </c>
      <c r="AH58" s="151" t="s">
        <v>580</v>
      </c>
      <c r="AI58" s="151" t="s">
        <v>581</v>
      </c>
      <c r="AL58" s="151" t="s">
        <v>580</v>
      </c>
      <c r="AM58" s="151" t="s">
        <v>581</v>
      </c>
      <c r="AP58" s="151" t="s">
        <v>580</v>
      </c>
      <c r="AQ58" s="151" t="s">
        <v>581</v>
      </c>
      <c r="AT58" s="140"/>
      <c r="AV58" s="344"/>
      <c r="AW58" s="344"/>
      <c r="BB58" s="178"/>
      <c r="BC58" s="179"/>
      <c r="BD58" s="180"/>
    </row>
    <row r="59" spans="1:56" x14ac:dyDescent="0.3">
      <c r="A59" s="139"/>
      <c r="B59" s="382" t="s">
        <v>441</v>
      </c>
      <c r="C59" s="382"/>
      <c r="F59" s="382" t="s">
        <v>441</v>
      </c>
      <c r="G59" s="382"/>
      <c r="J59" s="382"/>
      <c r="K59" s="382"/>
      <c r="N59" s="382"/>
      <c r="O59" s="382"/>
      <c r="R59" s="382"/>
      <c r="S59" s="382"/>
      <c r="V59" s="382"/>
      <c r="W59" s="382"/>
      <c r="Z59" s="392" t="s">
        <v>441</v>
      </c>
      <c r="AA59" s="393"/>
      <c r="AD59" s="382" t="s">
        <v>441</v>
      </c>
      <c r="AE59" s="382"/>
      <c r="AH59" s="382" t="s">
        <v>441</v>
      </c>
      <c r="AI59" s="382"/>
      <c r="AL59" s="382" t="s">
        <v>441</v>
      </c>
      <c r="AM59" s="382"/>
      <c r="AP59" s="382" t="s">
        <v>595</v>
      </c>
      <c r="AQ59" s="382"/>
      <c r="AT59" s="140"/>
      <c r="AV59" s="344"/>
      <c r="AW59" s="344"/>
      <c r="BB59" s="178"/>
      <c r="BC59" s="179"/>
      <c r="BD59" s="180"/>
    </row>
    <row r="60" spans="1:56" x14ac:dyDescent="0.3">
      <c r="A60" s="139"/>
      <c r="B60" s="175" t="str">
        <f>VLOOKUP(B56,'[80]Location Status'!$A$7:$D$178,3,0)</f>
        <v>DA+9</v>
      </c>
      <c r="C60" s="68"/>
      <c r="F60" s="175" t="str">
        <f>VLOOKUP(F56,'[80]Location Status'!$A$7:$D$178,3,0)</f>
        <v>DA+6</v>
      </c>
      <c r="G60" s="181"/>
      <c r="H60" s="182"/>
      <c r="I60" s="182"/>
      <c r="J60" s="175" t="str">
        <f>VLOOKUP(J56,'[80]Location Status'!$A$7:$D$178,3,0)</f>
        <v>DA+6</v>
      </c>
      <c r="K60" s="181"/>
      <c r="L60" s="182"/>
      <c r="M60" s="182"/>
      <c r="N60" s="175" t="str">
        <f>VLOOKUP(N56,'[80]Location Status'!$A$7:$D$178,3,0)</f>
        <v>DC2+6</v>
      </c>
      <c r="O60" s="181"/>
      <c r="P60" s="182"/>
      <c r="Q60" s="182"/>
      <c r="R60" s="175" t="str">
        <f>VLOOKUP(R56,'[80]Location Status'!$A$7:$D$178,3,0)</f>
        <v>DD45+6</v>
      </c>
      <c r="S60" s="181"/>
      <c r="T60" s="182"/>
      <c r="U60" s="182"/>
      <c r="V60" s="175" t="str">
        <f>VLOOKUP(V56,'[80]Location Status'!$A$7:$D$178,3,0)</f>
        <v>DA-3</v>
      </c>
      <c r="W60" s="181"/>
      <c r="X60" s="182"/>
      <c r="Y60" s="182"/>
      <c r="Z60" s="175" t="str">
        <f>VLOOKUP(Z56,'[80]Location Status'!$A$7:$D$178,3,0)</f>
        <v>DA+3</v>
      </c>
      <c r="AA60" s="181"/>
      <c r="AB60" s="182"/>
      <c r="AC60" s="182"/>
      <c r="AD60" s="175" t="str">
        <f>VLOOKUP(AD56,'[80]Location Status'!$A$7:$D$178,3,0)</f>
        <v>DC1+0</v>
      </c>
      <c r="AE60" s="181"/>
      <c r="AF60" s="182"/>
      <c r="AG60" s="182"/>
      <c r="AH60" s="175" t="str">
        <f>VLOOKUP(AH56,'[80]Location Status'!$A$7:$D$178,3,0)</f>
        <v>DA+0</v>
      </c>
      <c r="AI60" s="181"/>
      <c r="AJ60" s="182"/>
      <c r="AK60" s="182"/>
      <c r="AL60" s="175" t="str">
        <f>VLOOKUP(AL56,'[80]Location Status'!$A$7:$D$178,3,0)</f>
        <v>DA-3</v>
      </c>
      <c r="AM60" s="181"/>
      <c r="AN60" s="182"/>
      <c r="AO60" s="182"/>
      <c r="AP60" s="175" t="str">
        <f>VLOOKUP(AP56,'[80]Location Status'!$A$7:$D$178,3,0)</f>
        <v>DB1+6</v>
      </c>
      <c r="AQ60" s="181"/>
      <c r="AT60" s="140"/>
      <c r="AV60" s="344"/>
      <c r="AW60" s="344"/>
      <c r="BB60" s="178"/>
      <c r="BC60" s="179"/>
      <c r="BD60" s="180"/>
    </row>
    <row r="61" spans="1:56" x14ac:dyDescent="0.3">
      <c r="A61" s="139"/>
      <c r="AT61" s="140"/>
      <c r="AV61" s="344"/>
      <c r="AW61" s="344"/>
      <c r="BB61" s="178"/>
      <c r="BC61" s="179"/>
      <c r="BD61" s="180"/>
    </row>
    <row r="62" spans="1:56" x14ac:dyDescent="0.3">
      <c r="A62" s="139"/>
      <c r="B62" t="s">
        <v>596</v>
      </c>
      <c r="J62" s="183" t="s">
        <v>464</v>
      </c>
      <c r="K62" s="183"/>
      <c r="R62" s="183" t="s">
        <v>464</v>
      </c>
      <c r="S62" s="183"/>
      <c r="V62" s="183" t="s">
        <v>464</v>
      </c>
      <c r="W62" s="183"/>
      <c r="AC62" s="174"/>
      <c r="AG62" s="174"/>
      <c r="AH62" s="174"/>
      <c r="AK62" s="174"/>
      <c r="AL62" s="174"/>
      <c r="AT62" s="140"/>
      <c r="AV62" s="344"/>
      <c r="AW62" s="344"/>
      <c r="BB62" s="178"/>
      <c r="BC62" s="179"/>
      <c r="BD62" s="180"/>
    </row>
    <row r="63" spans="1:56" x14ac:dyDescent="0.3">
      <c r="A63" s="139"/>
      <c r="B63" s="384" t="str">
        <f>VLOOKUP(B65,'[80]Location Status'!$A$7:$D$178,2,0)</f>
        <v>9/0</v>
      </c>
      <c r="C63" s="384"/>
      <c r="F63" s="384" t="str">
        <f>VLOOKUP(F65,'[80]Location Status'!$A$7:$D$178,2,0)</f>
        <v>10/0</v>
      </c>
      <c r="G63" s="384"/>
      <c r="J63" s="384" t="str">
        <f>VLOOKUP(J65,'[80]Location Status'!$A$7:$D$178,2,0)</f>
        <v>10/1</v>
      </c>
      <c r="K63" s="384"/>
      <c r="N63" s="384" t="str">
        <f>VLOOKUP(N65,'[80]Location Status'!$A$7:$D$178,2,0)</f>
        <v>10/2</v>
      </c>
      <c r="O63" s="384"/>
      <c r="R63" s="384" t="str">
        <f>VLOOKUP(R65,'[80]Location Status'!$A$7:$D$178,2,0)</f>
        <v>10/3</v>
      </c>
      <c r="S63" s="384"/>
      <c r="V63" s="384" t="str">
        <f>VLOOKUP(V65,'[80]Location Status'!$A$7:$D$178,2,0)</f>
        <v>10/4</v>
      </c>
      <c r="W63" s="384"/>
      <c r="Z63" s="384" t="str">
        <f>VLOOKUP(Z65,'[80]Location Status'!$A$7:$D$178,2,0)</f>
        <v>11/0</v>
      </c>
      <c r="AA63" s="384"/>
      <c r="AD63" s="384" t="str">
        <f>VLOOKUP(AD65,'[80]Location Status'!$A$7:$D$178,2,0)</f>
        <v>11/1</v>
      </c>
      <c r="AE63" s="384"/>
      <c r="AH63" s="384" t="str">
        <f>VLOOKUP(AH65,'[80]Location Status'!$A$7:$D$178,2,0)</f>
        <v>11/2</v>
      </c>
      <c r="AI63" s="384"/>
      <c r="AL63" s="384" t="str">
        <f>VLOOKUP(AL65,'[80]Location Status'!$A$7:$D$178,2,0)</f>
        <v>11/3</v>
      </c>
      <c r="AM63" s="384"/>
      <c r="AP63" s="384" t="str">
        <f>VLOOKUP(AP65,'[80]Location Status'!$A$7:$D$178,2,0)</f>
        <v>11/4</v>
      </c>
      <c r="AQ63" s="384"/>
      <c r="AT63" s="140"/>
      <c r="AV63" s="344"/>
      <c r="AW63" s="344"/>
      <c r="BB63" s="178"/>
      <c r="BC63" s="179"/>
      <c r="BD63" s="180"/>
    </row>
    <row r="64" spans="1:56" x14ac:dyDescent="0.3">
      <c r="A64" s="139"/>
      <c r="AT64" s="140"/>
      <c r="AV64" s="344"/>
      <c r="AW64" s="344"/>
      <c r="BB64" s="178"/>
      <c r="BC64" s="179"/>
      <c r="BD64" s="180"/>
    </row>
    <row r="65" spans="1:56" s="170" customFormat="1" ht="13.2" x14ac:dyDescent="0.25">
      <c r="A65" s="169"/>
      <c r="B65" s="170">
        <f>1+AP56</f>
        <v>41</v>
      </c>
      <c r="F65" s="170">
        <f>1+B65</f>
        <v>42</v>
      </c>
      <c r="J65" s="170">
        <f>1+F65</f>
        <v>43</v>
      </c>
      <c r="N65" s="170">
        <f>1+J65</f>
        <v>44</v>
      </c>
      <c r="R65" s="170">
        <f>1+N65</f>
        <v>45</v>
      </c>
      <c r="V65" s="170">
        <f>1+R65</f>
        <v>46</v>
      </c>
      <c r="Z65" s="170">
        <f>1+V65</f>
        <v>47</v>
      </c>
      <c r="AD65" s="170">
        <f>1+Z65</f>
        <v>48</v>
      </c>
      <c r="AH65" s="170">
        <f>1+AD65</f>
        <v>49</v>
      </c>
      <c r="AL65" s="170">
        <f>1+AH65</f>
        <v>50</v>
      </c>
      <c r="AP65" s="170">
        <f>1+AL65</f>
        <v>51</v>
      </c>
      <c r="AT65" s="171"/>
      <c r="AV65" s="388"/>
      <c r="AW65" s="388"/>
    </row>
    <row r="66" spans="1:56" x14ac:dyDescent="0.3">
      <c r="A66" s="139"/>
      <c r="B66" s="151" t="s">
        <v>576</v>
      </c>
      <c r="C66" s="151" t="s">
        <v>577</v>
      </c>
      <c r="D66" s="389">
        <f>VLOOKUP(B65,'[80]Location Status'!$A$7:$D$178,4,0)</f>
        <v>195.429</v>
      </c>
      <c r="E66" s="391"/>
      <c r="F66" s="177" t="s">
        <v>576</v>
      </c>
      <c r="G66" s="177" t="s">
        <v>577</v>
      </c>
      <c r="H66" s="372">
        <f>VLOOKUP(F65,'[80]Location Status'!$A$7:$D$178,4,0)</f>
        <v>327.43</v>
      </c>
      <c r="I66" s="371"/>
      <c r="J66" s="177" t="s">
        <v>576</v>
      </c>
      <c r="K66" s="177" t="s">
        <v>577</v>
      </c>
      <c r="L66" s="372">
        <f>VLOOKUP(J65,'[80]Location Status'!$A$7:$D$178,4,0)</f>
        <v>437.142</v>
      </c>
      <c r="M66" s="371"/>
      <c r="N66" s="177" t="s">
        <v>576</v>
      </c>
      <c r="O66" s="177" t="s">
        <v>577</v>
      </c>
      <c r="P66" s="372">
        <f>VLOOKUP(N65,'[80]Location Status'!$A$7:$D$178,4,0)</f>
        <v>398.44499999999999</v>
      </c>
      <c r="Q66" s="371"/>
      <c r="R66" s="177" t="s">
        <v>576</v>
      </c>
      <c r="S66" s="177" t="s">
        <v>577</v>
      </c>
      <c r="T66" s="372">
        <f>VLOOKUP(R65,'[80]Location Status'!$A$7:$D$178,4,0)</f>
        <v>385.096</v>
      </c>
      <c r="U66" s="371"/>
      <c r="V66" s="173" t="s">
        <v>576</v>
      </c>
      <c r="W66" s="173" t="s">
        <v>577</v>
      </c>
      <c r="X66" s="372">
        <f>VLOOKUP(V65,'[80]Location Status'!$A$7:$D$178,4,0)</f>
        <v>418.04500000000002</v>
      </c>
      <c r="Y66" s="371"/>
      <c r="Z66" s="177" t="s">
        <v>576</v>
      </c>
      <c r="AA66" s="177" t="s">
        <v>577</v>
      </c>
      <c r="AB66" s="372">
        <f>VLOOKUP(Z65,'[80]Location Status'!$A$7:$D$178,4,0)</f>
        <v>356.43</v>
      </c>
      <c r="AC66" s="371"/>
      <c r="AD66" s="177" t="s">
        <v>576</v>
      </c>
      <c r="AE66" s="177" t="s">
        <v>577</v>
      </c>
      <c r="AF66" s="372">
        <f>VLOOKUP(AD65,'[80]Location Status'!$A$7:$D$178,4,0)</f>
        <v>400.90300000000002</v>
      </c>
      <c r="AG66" s="371"/>
      <c r="AH66" s="177" t="s">
        <v>576</v>
      </c>
      <c r="AI66" s="177" t="s">
        <v>577</v>
      </c>
      <c r="AJ66" s="372">
        <f>VLOOKUP(AH65,'[80]Location Status'!$A$7:$D$178,4,0)</f>
        <v>414.95100000000002</v>
      </c>
      <c r="AK66" s="371"/>
      <c r="AL66" s="177" t="s">
        <v>576</v>
      </c>
      <c r="AM66" s="177" t="s">
        <v>577</v>
      </c>
      <c r="AN66" s="372">
        <f>VLOOKUP(AL65,'[80]Location Status'!$A$7:$D$178,4,0)</f>
        <v>418.08800000000002</v>
      </c>
      <c r="AO66" s="371"/>
      <c r="AP66" s="177" t="s">
        <v>576</v>
      </c>
      <c r="AQ66" s="177" t="s">
        <v>577</v>
      </c>
      <c r="AR66" s="372">
        <f>VLOOKUP(AP65,'[80]Location Status'!$A$7:$D$178,4,0)</f>
        <v>397.64</v>
      </c>
      <c r="AS66" s="370"/>
      <c r="AT66" s="140"/>
      <c r="AV66" s="344">
        <f>D66+H66+L66+P66+T66+X66+AB66+AF66+AJ66+AN66+AR66</f>
        <v>4149.5990000000002</v>
      </c>
      <c r="AW66" s="344"/>
      <c r="AY66">
        <v>11</v>
      </c>
      <c r="BB66" s="179"/>
      <c r="BC66" s="179"/>
      <c r="BD66" s="180"/>
    </row>
    <row r="67" spans="1:56" x14ac:dyDescent="0.3">
      <c r="A67" s="139"/>
      <c r="B67" s="151" t="s">
        <v>580</v>
      </c>
      <c r="C67" s="151" t="s">
        <v>581</v>
      </c>
      <c r="F67" s="151" t="s">
        <v>580</v>
      </c>
      <c r="G67" s="151" t="s">
        <v>581</v>
      </c>
      <c r="J67" s="151" t="s">
        <v>580</v>
      </c>
      <c r="K67" s="151" t="s">
        <v>581</v>
      </c>
      <c r="N67" s="151" t="s">
        <v>580</v>
      </c>
      <c r="O67" s="151" t="s">
        <v>581</v>
      </c>
      <c r="R67" s="151" t="s">
        <v>580</v>
      </c>
      <c r="S67" s="151" t="s">
        <v>581</v>
      </c>
      <c r="V67" s="71" t="s">
        <v>580</v>
      </c>
      <c r="W67" s="71" t="s">
        <v>581</v>
      </c>
      <c r="Z67" s="151" t="s">
        <v>580</v>
      </c>
      <c r="AA67" s="151" t="s">
        <v>581</v>
      </c>
      <c r="AD67" s="151" t="s">
        <v>580</v>
      </c>
      <c r="AE67" s="151" t="s">
        <v>581</v>
      </c>
      <c r="AH67" s="151" t="s">
        <v>580</v>
      </c>
      <c r="AI67" s="151" t="s">
        <v>581</v>
      </c>
      <c r="AL67" s="151" t="s">
        <v>580</v>
      </c>
      <c r="AM67" s="151" t="s">
        <v>581</v>
      </c>
      <c r="AP67" s="151" t="s">
        <v>580</v>
      </c>
      <c r="AQ67" s="151" t="s">
        <v>581</v>
      </c>
      <c r="AT67" s="140"/>
      <c r="AV67" s="344"/>
      <c r="AW67" s="344"/>
      <c r="BB67" s="179"/>
      <c r="BC67" s="179"/>
      <c r="BD67" s="180"/>
    </row>
    <row r="68" spans="1:56" x14ac:dyDescent="0.3">
      <c r="A68" s="139"/>
      <c r="B68" s="382"/>
      <c r="C68" s="382"/>
      <c r="F68" s="382"/>
      <c r="G68" s="382"/>
      <c r="J68" s="392" t="s">
        <v>595</v>
      </c>
      <c r="K68" s="393"/>
      <c r="N68" s="392" t="s">
        <v>441</v>
      </c>
      <c r="O68" s="393"/>
      <c r="R68" s="392" t="s">
        <v>441</v>
      </c>
      <c r="S68" s="393"/>
      <c r="V68" s="382"/>
      <c r="W68" s="382"/>
      <c r="Z68" s="394" t="s">
        <v>441</v>
      </c>
      <c r="AA68" s="394"/>
      <c r="AD68" s="392" t="s">
        <v>595</v>
      </c>
      <c r="AE68" s="393"/>
      <c r="AH68" s="392" t="s">
        <v>595</v>
      </c>
      <c r="AI68" s="393"/>
      <c r="AL68" s="394" t="s">
        <v>441</v>
      </c>
      <c r="AM68" s="394"/>
      <c r="AP68" s="394" t="s">
        <v>441</v>
      </c>
      <c r="AQ68" s="394"/>
      <c r="AT68" s="140"/>
      <c r="AV68" s="344"/>
      <c r="AW68" s="344"/>
      <c r="BB68" s="179"/>
      <c r="BC68" s="179"/>
      <c r="BD68" s="180"/>
    </row>
    <row r="69" spans="1:56" x14ac:dyDescent="0.3">
      <c r="A69" s="139"/>
      <c r="B69" s="175" t="str">
        <f>VLOOKUP(B65,'[80]Location Status'!$A$7:$D$178,3,0)</f>
        <v>DD60+35</v>
      </c>
      <c r="C69" s="175"/>
      <c r="F69" s="175" t="str">
        <f>VLOOKUP(F65,'[80]Location Status'!$A$7:$D$178,3,0)</f>
        <v>DD60+35</v>
      </c>
      <c r="G69" s="175"/>
      <c r="J69" s="175" t="str">
        <f>VLOOKUP(J65,'[80]Location Status'!$A$7:$D$178,3,0)</f>
        <v>DB1+6</v>
      </c>
      <c r="K69" s="175"/>
      <c r="N69" s="175" t="str">
        <f>VLOOKUP(N65,'[80]Location Status'!$A$7:$D$178,3,0)</f>
        <v>DA+0</v>
      </c>
      <c r="O69" s="175"/>
      <c r="R69" s="175" t="str">
        <f>VLOOKUP(R65,'[80]Location Status'!$A$7:$D$178,3,0)</f>
        <v>DA+0</v>
      </c>
      <c r="S69" s="175"/>
      <c r="V69" s="175" t="str">
        <f>VLOOKUP(V65,'[80]Location Status'!$A$7:$D$178,3,0)</f>
        <v>DA+3</v>
      </c>
      <c r="W69" s="175"/>
      <c r="Z69" s="175" t="str">
        <f>VLOOKUP(Z65,'[80]Location Status'!$A$7:$D$178,3,0)</f>
        <v>DB2+0</v>
      </c>
      <c r="AA69" s="175"/>
      <c r="AD69" s="175" t="str">
        <f>VLOOKUP(AD65,'[80]Location Status'!$A$7:$D$178,3,0)</f>
        <v>DA+0</v>
      </c>
      <c r="AE69" s="175"/>
      <c r="AH69" s="175" t="str">
        <f>VLOOKUP(AH65,'[80]Location Status'!$A$7:$D$178,3,0)</f>
        <v>DA+0</v>
      </c>
      <c r="AI69" s="175"/>
      <c r="AL69" s="175" t="str">
        <f>VLOOKUP(AL65,'[80]Location Status'!$A$7:$D$178,3,0)</f>
        <v>DA+3</v>
      </c>
      <c r="AM69" s="175"/>
      <c r="AP69" s="175" t="str">
        <f>VLOOKUP(AP65,'[80]Location Status'!$A$7:$D$178,3,0)</f>
        <v>DA+0</v>
      </c>
      <c r="AQ69" s="175"/>
      <c r="AT69" s="140"/>
      <c r="AV69" s="344"/>
      <c r="AW69" s="344"/>
      <c r="BB69" s="179"/>
      <c r="BC69" s="179"/>
      <c r="BD69" s="180"/>
    </row>
    <row r="70" spans="1:56" x14ac:dyDescent="0.3">
      <c r="A70" s="139"/>
      <c r="D70" s="174" t="s">
        <v>597</v>
      </c>
      <c r="AT70" s="140"/>
      <c r="AV70" s="344"/>
      <c r="AW70" s="344"/>
      <c r="BB70" s="179"/>
      <c r="BC70" s="179"/>
      <c r="BD70" s="180"/>
    </row>
    <row r="71" spans="1:56" x14ac:dyDescent="0.3">
      <c r="A71" s="139"/>
      <c r="AT71" s="140"/>
      <c r="AV71" s="344"/>
      <c r="AW71" s="344"/>
      <c r="BB71" s="179"/>
      <c r="BC71" s="179"/>
      <c r="BD71" s="180"/>
    </row>
    <row r="72" spans="1:56" x14ac:dyDescent="0.3">
      <c r="A72" s="139"/>
      <c r="F72" s="183" t="s">
        <v>464</v>
      </c>
      <c r="G72" s="183"/>
      <c r="R72" s="174"/>
      <c r="Y72" s="174"/>
      <c r="AC72" s="174"/>
      <c r="AD72" s="174"/>
      <c r="AG72" s="174"/>
      <c r="AH72" s="174"/>
      <c r="AP72" s="183" t="s">
        <v>464</v>
      </c>
      <c r="AQ72" s="183"/>
      <c r="AT72" s="140"/>
      <c r="AV72" s="344"/>
      <c r="AW72" s="344"/>
      <c r="BB72" s="179"/>
      <c r="BC72" s="179"/>
      <c r="BD72" s="180"/>
    </row>
    <row r="73" spans="1:56" x14ac:dyDescent="0.3">
      <c r="A73" s="139"/>
      <c r="B73" s="384" t="str">
        <f>VLOOKUP(B75,'[80]Location Status'!$A$7:$D$178,2,0)</f>
        <v>11/5</v>
      </c>
      <c r="C73" s="385"/>
      <c r="F73" s="384" t="str">
        <f>VLOOKUP(F75,'[80]Location Status'!$A$7:$D$178,2,0)</f>
        <v>11/6</v>
      </c>
      <c r="G73" s="385"/>
      <c r="J73" s="384" t="str">
        <f>VLOOKUP(J75,'[80]Location Status'!$A$7:$D$178,2,0)</f>
        <v>12/0</v>
      </c>
      <c r="K73" s="385"/>
      <c r="N73" s="384" t="str">
        <f>VLOOKUP(N75,'[80]Location Status'!$A$7:$D$178,2,0)</f>
        <v>12/1</v>
      </c>
      <c r="O73" s="385"/>
      <c r="R73" s="384" t="str">
        <f>VLOOKUP(R75,'[80]Location Status'!$A$7:$D$178,2,0)</f>
        <v>12/2</v>
      </c>
      <c r="S73" s="385"/>
      <c r="V73" s="384" t="str">
        <f>VLOOKUP(V75,'[80]Location Status'!$A$7:$D$178,2,0)</f>
        <v>12/3</v>
      </c>
      <c r="W73" s="385"/>
      <c r="Z73" s="384" t="str">
        <f>VLOOKUP(Z75,'[80]Location Status'!$A$7:$D$178,2,0)</f>
        <v>12/4</v>
      </c>
      <c r="AA73" s="385"/>
      <c r="AD73" s="384" t="str">
        <f>VLOOKUP(AD75,'[80]Location Status'!$A$7:$D$178,2,0)</f>
        <v>12/5</v>
      </c>
      <c r="AE73" s="385"/>
      <c r="AH73" s="384" t="str">
        <f>VLOOKUP(AH75,'[80]Location Status'!$A$7:$D$178,2,0)</f>
        <v>13/0</v>
      </c>
      <c r="AI73" s="385"/>
      <c r="AL73" s="384" t="str">
        <f>VLOOKUP(AL75,'[80]Location Status'!$A$7:$D$178,2,0)</f>
        <v>13/1</v>
      </c>
      <c r="AM73" s="385"/>
      <c r="AP73" s="384" t="str">
        <f>VLOOKUP(AP75,'[80]Location Status'!$A$7:$D$178,2,0)</f>
        <v>13/2</v>
      </c>
      <c r="AQ73" s="385"/>
      <c r="AT73" s="140"/>
      <c r="AV73" s="344"/>
      <c r="AW73" s="344"/>
      <c r="BB73" s="178"/>
      <c r="BC73" s="179"/>
      <c r="BD73" s="180"/>
    </row>
    <row r="74" spans="1:56" x14ac:dyDescent="0.3">
      <c r="A74" s="139"/>
      <c r="AT74" s="140"/>
      <c r="AV74" s="344"/>
      <c r="AW74" s="344"/>
      <c r="BB74" s="179"/>
      <c r="BC74" s="179"/>
      <c r="BD74" s="180"/>
    </row>
    <row r="75" spans="1:56" s="170" customFormat="1" ht="13.2" x14ac:dyDescent="0.25">
      <c r="A75" s="169"/>
      <c r="B75" s="170">
        <f>1+AP65</f>
        <v>52</v>
      </c>
      <c r="F75" s="170">
        <f>1+B75</f>
        <v>53</v>
      </c>
      <c r="J75" s="170">
        <f>1+F75</f>
        <v>54</v>
      </c>
      <c r="N75" s="170">
        <f>1+J75</f>
        <v>55</v>
      </c>
      <c r="R75" s="170">
        <f>1+N75</f>
        <v>56</v>
      </c>
      <c r="V75" s="170">
        <f>1+R75</f>
        <v>57</v>
      </c>
      <c r="Z75" s="170">
        <f>1+V75</f>
        <v>58</v>
      </c>
      <c r="AD75" s="170">
        <f>1+Z75</f>
        <v>59</v>
      </c>
      <c r="AH75" s="170">
        <f>1+AD75</f>
        <v>60</v>
      </c>
      <c r="AL75" s="170">
        <f>1+AH75</f>
        <v>61</v>
      </c>
      <c r="AP75" s="170">
        <f>1+AL75</f>
        <v>62</v>
      </c>
      <c r="AT75" s="171"/>
      <c r="AV75" s="388"/>
      <c r="AW75" s="388"/>
    </row>
    <row r="76" spans="1:56" x14ac:dyDescent="0.3">
      <c r="A76" s="139"/>
      <c r="B76" s="177" t="s">
        <v>576</v>
      </c>
      <c r="C76" s="177" t="s">
        <v>577</v>
      </c>
      <c r="D76" s="370">
        <f>VLOOKUP(B75,'[80]Location Status'!$A$7:$D$178,4,0)</f>
        <v>416.399</v>
      </c>
      <c r="E76" s="395"/>
      <c r="F76" s="177" t="s">
        <v>576</v>
      </c>
      <c r="G76" s="177" t="s">
        <v>577</v>
      </c>
      <c r="H76" s="370">
        <f>VLOOKUP(F75,'[80]Location Status'!$A$7:$D$178,4,0)</f>
        <v>328.48899999999998</v>
      </c>
      <c r="I76" s="395"/>
      <c r="J76" s="177" t="s">
        <v>576</v>
      </c>
      <c r="K76" s="177" t="s">
        <v>577</v>
      </c>
      <c r="L76" s="370">
        <f>VLOOKUP(J75,'[80]Location Status'!$A$7:$D$178,4,0)</f>
        <v>369</v>
      </c>
      <c r="M76" s="395"/>
      <c r="N76" s="177" t="s">
        <v>576</v>
      </c>
      <c r="O76" s="177" t="s">
        <v>577</v>
      </c>
      <c r="P76" s="370">
        <f>VLOOKUP(N75,'[80]Location Status'!$A$7:$D$178,4,0)</f>
        <v>381</v>
      </c>
      <c r="Q76" s="395"/>
      <c r="R76" s="177" t="s">
        <v>576</v>
      </c>
      <c r="S76" s="177" t="s">
        <v>577</v>
      </c>
      <c r="T76" s="370">
        <f>VLOOKUP(R75,'[80]Location Status'!$A$7:$D$178,4,0)</f>
        <v>385</v>
      </c>
      <c r="U76" s="395"/>
      <c r="V76" s="177" t="s">
        <v>576</v>
      </c>
      <c r="W76" s="177" t="s">
        <v>577</v>
      </c>
      <c r="X76" s="370">
        <f>VLOOKUP(V75,'[80]Location Status'!$A$7:$D$178,4,0)</f>
        <v>403</v>
      </c>
      <c r="Y76" s="395"/>
      <c r="Z76" s="177" t="s">
        <v>576</v>
      </c>
      <c r="AA76" s="177" t="s">
        <v>577</v>
      </c>
      <c r="AB76" s="370">
        <f>VLOOKUP(Z75,'[80]Location Status'!$A$7:$D$178,4,0)</f>
        <v>436</v>
      </c>
      <c r="AC76" s="395"/>
      <c r="AD76" s="177" t="s">
        <v>576</v>
      </c>
      <c r="AE76" s="177" t="s">
        <v>577</v>
      </c>
      <c r="AF76" s="370">
        <f>VLOOKUP(AD75,'[80]Location Status'!$A$7:$D$178,4,0)</f>
        <v>398.42599999999999</v>
      </c>
      <c r="AG76" s="395"/>
      <c r="AH76" s="177" t="s">
        <v>576</v>
      </c>
      <c r="AI76" s="177" t="s">
        <v>577</v>
      </c>
      <c r="AJ76" s="370">
        <f>VLOOKUP(AH75,'[80]Location Status'!$A$7:$D$178,4,0)</f>
        <v>387.00400000000002</v>
      </c>
      <c r="AK76" s="395"/>
      <c r="AL76" s="177" t="s">
        <v>576</v>
      </c>
      <c r="AM76" s="177" t="s">
        <v>577</v>
      </c>
      <c r="AN76" s="370">
        <f>VLOOKUP(AL75,'[80]Location Status'!$A$7:$D$178,4,0)</f>
        <v>361</v>
      </c>
      <c r="AO76" s="395"/>
      <c r="AP76" s="173" t="s">
        <v>576</v>
      </c>
      <c r="AQ76" s="173" t="s">
        <v>577</v>
      </c>
      <c r="AR76" s="370">
        <f>VLOOKUP(AP75,'[80]Location Status'!$A$7:$D$178,4,0)</f>
        <v>371</v>
      </c>
      <c r="AS76" s="395"/>
      <c r="AT76" s="140"/>
      <c r="AV76" s="344">
        <f>D76+H76+L76+P76+T76+X76+AB76+AF76+AJ76+AN76+AR76</f>
        <v>4236.3179999999993</v>
      </c>
      <c r="AW76" s="344"/>
      <c r="AY76">
        <v>11</v>
      </c>
      <c r="BB76" s="179"/>
      <c r="BC76" s="179"/>
      <c r="BD76" s="180"/>
    </row>
    <row r="77" spans="1:56" x14ac:dyDescent="0.3">
      <c r="A77" s="139"/>
      <c r="B77" s="151" t="s">
        <v>580</v>
      </c>
      <c r="C77" s="151" t="s">
        <v>581</v>
      </c>
      <c r="F77" s="151" t="s">
        <v>580</v>
      </c>
      <c r="G77" s="151" t="s">
        <v>581</v>
      </c>
      <c r="J77" s="151" t="s">
        <v>580</v>
      </c>
      <c r="K77" s="151" t="s">
        <v>581</v>
      </c>
      <c r="N77" s="151" t="s">
        <v>580</v>
      </c>
      <c r="O77" s="151" t="s">
        <v>581</v>
      </c>
      <c r="R77" s="151" t="s">
        <v>580</v>
      </c>
      <c r="S77" s="151" t="s">
        <v>581</v>
      </c>
      <c r="V77" s="151" t="s">
        <v>580</v>
      </c>
      <c r="W77" s="151" t="s">
        <v>581</v>
      </c>
      <c r="Z77" s="151" t="s">
        <v>580</v>
      </c>
      <c r="AA77" s="151" t="s">
        <v>581</v>
      </c>
      <c r="AD77" s="151" t="s">
        <v>580</v>
      </c>
      <c r="AE77" s="151" t="s">
        <v>581</v>
      </c>
      <c r="AH77" s="151" t="s">
        <v>580</v>
      </c>
      <c r="AI77" s="151" t="s">
        <v>581</v>
      </c>
      <c r="AL77" s="151" t="s">
        <v>580</v>
      </c>
      <c r="AM77" s="151" t="s">
        <v>581</v>
      </c>
      <c r="AP77" s="71" t="s">
        <v>580</v>
      </c>
      <c r="AQ77" s="71" t="s">
        <v>581</v>
      </c>
      <c r="AT77" s="140"/>
      <c r="AV77" s="344"/>
      <c r="AW77" s="344"/>
      <c r="BB77" s="179"/>
      <c r="BC77" s="179"/>
      <c r="BD77" s="180"/>
    </row>
    <row r="78" spans="1:56" x14ac:dyDescent="0.3">
      <c r="A78" s="139"/>
      <c r="B78" s="394" t="s">
        <v>441</v>
      </c>
      <c r="C78" s="394"/>
      <c r="F78" s="392" t="s">
        <v>441</v>
      </c>
      <c r="G78" s="393"/>
      <c r="J78" s="392" t="s">
        <v>595</v>
      </c>
      <c r="K78" s="393"/>
      <c r="N78" s="394" t="s">
        <v>441</v>
      </c>
      <c r="O78" s="394"/>
      <c r="R78" s="394" t="s">
        <v>441</v>
      </c>
      <c r="S78" s="394"/>
      <c r="V78" s="392" t="s">
        <v>595</v>
      </c>
      <c r="W78" s="393"/>
      <c r="Z78" s="392" t="s">
        <v>595</v>
      </c>
      <c r="AA78" s="393"/>
      <c r="AD78" s="394" t="s">
        <v>441</v>
      </c>
      <c r="AE78" s="394"/>
      <c r="AH78" s="392" t="s">
        <v>441</v>
      </c>
      <c r="AI78" s="393"/>
      <c r="AL78" s="394" t="s">
        <v>441</v>
      </c>
      <c r="AM78" s="394"/>
      <c r="AP78" s="382"/>
      <c r="AQ78" s="382"/>
      <c r="AT78" s="140"/>
      <c r="AV78" s="344"/>
      <c r="AW78" s="344"/>
      <c r="BB78" s="179"/>
      <c r="BC78" s="179"/>
      <c r="BD78" s="180"/>
    </row>
    <row r="79" spans="1:56" x14ac:dyDescent="0.3">
      <c r="A79" s="139"/>
      <c r="B79" s="175" t="str">
        <f>VLOOKUP(B75,'[80]Location Status'!$A$7:$D$178,3,0)</f>
        <v>DA+3</v>
      </c>
      <c r="C79" s="175"/>
      <c r="F79" s="175" t="str">
        <f>VLOOKUP(F75,'[80]Location Status'!$A$7:$D$178,3,0)</f>
        <v>DA+0</v>
      </c>
      <c r="G79" s="175"/>
      <c r="J79" s="175" t="str">
        <f>VLOOKUP(J75,'[80]Location Status'!$A$7:$D$178,3,0)</f>
        <v>DB2+0</v>
      </c>
      <c r="K79" s="175"/>
      <c r="N79" s="175" t="str">
        <f>VLOOKUP(N75,'[80]Location Status'!$A$7:$D$178,3,0)</f>
        <v>DA-3</v>
      </c>
      <c r="O79" s="175"/>
      <c r="R79" s="175" t="str">
        <f>VLOOKUP(R75,'[80]Location Status'!$A$7:$D$178,3,0)</f>
        <v>DA+0</v>
      </c>
      <c r="S79" s="175"/>
      <c r="V79" s="175" t="str">
        <f>VLOOKUP(V75,'[80]Location Status'!$A$7:$D$178,3,0)</f>
        <v>DA+0</v>
      </c>
      <c r="W79" s="175"/>
      <c r="Z79" s="175" t="str">
        <f>VLOOKUP(Z75,'[80]Location Status'!$A$7:$D$178,3,0)</f>
        <v>DA+6</v>
      </c>
      <c r="AA79" s="175"/>
      <c r="AD79" s="175" t="str">
        <f>VLOOKUP(AD75,'[80]Location Status'!$A$7:$D$178,3,0)</f>
        <v>DA+6</v>
      </c>
      <c r="AE79" s="175"/>
      <c r="AH79" s="175" t="str">
        <f>VLOOKUP(AH75,'[80]Location Status'!$A$7:$D$178,3,0)</f>
        <v>DB2+0</v>
      </c>
      <c r="AI79" s="175"/>
      <c r="AL79" s="175" t="str">
        <f>VLOOKUP(AL75,'[80]Location Status'!$A$7:$D$178,3,0)</f>
        <v>DA+0</v>
      </c>
      <c r="AM79" s="175"/>
      <c r="AP79" s="175" t="str">
        <f>VLOOKUP(AP75,'[80]Location Status'!$A$7:$D$178,3,0)</f>
        <v>DA+0</v>
      </c>
      <c r="AQ79" s="175"/>
      <c r="AT79" s="140"/>
      <c r="AV79" s="344"/>
      <c r="AW79" s="344"/>
      <c r="BB79" s="179"/>
      <c r="BC79" s="179"/>
      <c r="BD79" s="180"/>
    </row>
    <row r="80" spans="1:56" x14ac:dyDescent="0.3">
      <c r="AT80" s="140"/>
      <c r="AV80" s="344"/>
      <c r="AW80" s="344"/>
      <c r="BB80" s="179"/>
      <c r="BC80" s="179"/>
      <c r="BD80" s="180"/>
    </row>
    <row r="81" spans="1:56" x14ac:dyDescent="0.3">
      <c r="A81" s="139"/>
      <c r="B81" s="384" t="str">
        <f>VLOOKUP(B83,'[80]Location Status'!$A$7:$D$178,2,0)</f>
        <v>13/3</v>
      </c>
      <c r="C81" s="385"/>
      <c r="F81" s="384" t="str">
        <f>VLOOKUP(F83,'[80]Location Status'!$A$7:$D$178,2,0)</f>
        <v>13/4</v>
      </c>
      <c r="G81" s="385"/>
      <c r="J81" s="384" t="str">
        <f>VLOOKUP(J83,'[80]Location Status'!$A$7:$D$178,2,0)</f>
        <v>13/5</v>
      </c>
      <c r="K81" s="385"/>
      <c r="N81" s="384" t="str">
        <f>VLOOKUP(N83,'[80]Location Status'!$A$7:$D$178,2,0)</f>
        <v>13/6</v>
      </c>
      <c r="O81" s="385"/>
      <c r="R81" s="384" t="str">
        <f>VLOOKUP(R83,'[80]Location Status'!$A$7:$D$178,2,0)</f>
        <v>14/0</v>
      </c>
      <c r="S81" s="385"/>
      <c r="V81" s="384" t="str">
        <f>VLOOKUP(V83,'[80]Location Status'!$A$7:$D$178,2,0)</f>
        <v>14/1</v>
      </c>
      <c r="W81" s="385"/>
      <c r="Z81" s="384" t="str">
        <f>VLOOKUP(Z83,'[80]Location Status'!$A$7:$D$178,2,0)</f>
        <v>14/2</v>
      </c>
      <c r="AA81" s="385"/>
      <c r="AD81" s="384" t="str">
        <f>VLOOKUP(AD83,'[80]Location Status'!$A$7:$D$178,2,0)</f>
        <v>14/3</v>
      </c>
      <c r="AE81" s="385"/>
      <c r="AH81" s="384" t="str">
        <f>VLOOKUP(AH83,'[80]Location Status'!$A$7:$D$178,2,0)</f>
        <v>14/4</v>
      </c>
      <c r="AI81" s="385"/>
      <c r="AL81" s="384" t="str">
        <f>VLOOKUP(AL83,'[80]Location Status'!$A$7:$D$178,2,0)</f>
        <v>14/5</v>
      </c>
      <c r="AM81" s="385"/>
      <c r="AP81" s="384" t="str">
        <f>VLOOKUP(AP83,'[80]Location Status'!$A$7:$D$178,2,0)</f>
        <v>14/6</v>
      </c>
      <c r="AQ81" s="385"/>
      <c r="AT81" s="140"/>
      <c r="AV81" s="344"/>
      <c r="AW81" s="344"/>
      <c r="BB81" s="178"/>
      <c r="BC81" s="179"/>
      <c r="BD81" s="180"/>
    </row>
    <row r="82" spans="1:56" x14ac:dyDescent="0.3">
      <c r="A82" s="139"/>
      <c r="AT82" s="140"/>
      <c r="AV82" s="344"/>
      <c r="AW82" s="344"/>
      <c r="BB82" s="179"/>
      <c r="BC82" s="179"/>
      <c r="BD82" s="180"/>
    </row>
    <row r="83" spans="1:56" s="170" customFormat="1" ht="13.2" x14ac:dyDescent="0.25">
      <c r="A83" s="169"/>
      <c r="B83" s="170">
        <f>1+AP75</f>
        <v>63</v>
      </c>
      <c r="F83" s="170">
        <f>1+B83</f>
        <v>64</v>
      </c>
      <c r="J83" s="170">
        <f>1+F83</f>
        <v>65</v>
      </c>
      <c r="N83" s="170">
        <f>1+J83</f>
        <v>66</v>
      </c>
      <c r="R83" s="170">
        <f>1+N83</f>
        <v>67</v>
      </c>
      <c r="V83" s="170">
        <f>1+R83</f>
        <v>68</v>
      </c>
      <c r="Z83" s="170">
        <f>1+V83</f>
        <v>69</v>
      </c>
      <c r="AD83" s="170">
        <f>1+Z83</f>
        <v>70</v>
      </c>
      <c r="AH83" s="170">
        <f>1+AD83</f>
        <v>71</v>
      </c>
      <c r="AL83" s="170">
        <f>1+AH83</f>
        <v>72</v>
      </c>
      <c r="AP83" s="170">
        <f>1+AL83</f>
        <v>73</v>
      </c>
      <c r="AT83" s="171"/>
      <c r="AV83" s="388"/>
      <c r="AW83" s="388"/>
    </row>
    <row r="84" spans="1:56" x14ac:dyDescent="0.3">
      <c r="A84" s="139"/>
      <c r="B84" s="177" t="s">
        <v>576</v>
      </c>
      <c r="C84" s="177" t="s">
        <v>577</v>
      </c>
      <c r="D84" s="384">
        <f>VLOOKUP(B83,'[80]Location Status'!$A$7:$D$178,4,0)</f>
        <v>374</v>
      </c>
      <c r="E84" s="385"/>
      <c r="F84" s="177" t="s">
        <v>576</v>
      </c>
      <c r="G84" s="177" t="s">
        <v>577</v>
      </c>
      <c r="H84" s="384">
        <f>VLOOKUP(F83,'[80]Location Status'!$A$7:$D$178,4,0)</f>
        <v>441</v>
      </c>
      <c r="I84" s="385"/>
      <c r="J84" s="177" t="s">
        <v>576</v>
      </c>
      <c r="K84" s="177" t="s">
        <v>577</v>
      </c>
      <c r="L84" s="384">
        <f>VLOOKUP(J83,'[80]Location Status'!$A$7:$D$178,4,0)</f>
        <v>376</v>
      </c>
      <c r="M84" s="385"/>
      <c r="N84" s="177" t="s">
        <v>576</v>
      </c>
      <c r="O84" s="177" t="s">
        <v>577</v>
      </c>
      <c r="P84" s="384">
        <f>VLOOKUP(N83,'[80]Location Status'!$A$7:$D$178,4,0)</f>
        <v>409.10300000000001</v>
      </c>
      <c r="Q84" s="385"/>
      <c r="R84" s="177" t="s">
        <v>576</v>
      </c>
      <c r="S84" s="177" t="s">
        <v>577</v>
      </c>
      <c r="T84" s="384">
        <f>VLOOKUP(R83,'[80]Location Status'!$A$7:$D$178,4,0)</f>
        <v>387.99700000000001</v>
      </c>
      <c r="U84" s="385"/>
      <c r="V84" s="177" t="s">
        <v>576</v>
      </c>
      <c r="W84" s="177" t="s">
        <v>577</v>
      </c>
      <c r="X84" s="384">
        <f>VLOOKUP(V83,'[80]Location Status'!$A$7:$D$178,4,0)</f>
        <v>393</v>
      </c>
      <c r="Y84" s="385"/>
      <c r="Z84" s="177" t="s">
        <v>576</v>
      </c>
      <c r="AA84" s="177" t="s">
        <v>577</v>
      </c>
      <c r="AB84" s="384">
        <f>VLOOKUP(Z83,'[80]Location Status'!$A$7:$D$178,4,0)</f>
        <v>399</v>
      </c>
      <c r="AC84" s="385"/>
      <c r="AD84" s="177" t="s">
        <v>576</v>
      </c>
      <c r="AE84" s="177" t="s">
        <v>577</v>
      </c>
      <c r="AF84" s="370">
        <f>VLOOKUP(AD83,'[80]Location Status'!$A$7:$D$178,4,0)</f>
        <v>395</v>
      </c>
      <c r="AG84" s="395"/>
      <c r="AH84" s="177" t="s">
        <v>576</v>
      </c>
      <c r="AI84" s="177" t="s">
        <v>577</v>
      </c>
      <c r="AJ84" s="384">
        <f>VLOOKUP(AH83,'[80]Location Status'!$A$7:$D$178,4,0)</f>
        <v>395</v>
      </c>
      <c r="AK84" s="385"/>
      <c r="AL84" s="177" t="s">
        <v>576</v>
      </c>
      <c r="AM84" s="177" t="s">
        <v>577</v>
      </c>
      <c r="AN84" s="384">
        <f>VLOOKUP(AL83,'[80]Location Status'!$A$7:$D$178,4,0)</f>
        <v>417</v>
      </c>
      <c r="AO84" s="385"/>
      <c r="AP84" s="177" t="s">
        <v>576</v>
      </c>
      <c r="AQ84" s="177" t="s">
        <v>577</v>
      </c>
      <c r="AR84" s="384">
        <f>VLOOKUP(AP83,'[80]Location Status'!$A$7:$D$178,4,0)</f>
        <v>415</v>
      </c>
      <c r="AS84" s="385"/>
      <c r="AT84" s="140"/>
      <c r="AV84" s="344">
        <f>D84+H84+L84+P84+T84+X84+AB84+AF84+AJ84+AN84+AR84</f>
        <v>4402.1000000000004</v>
      </c>
      <c r="AW84" s="344"/>
      <c r="AY84">
        <v>11</v>
      </c>
      <c r="BB84" s="179"/>
      <c r="BC84" s="179"/>
      <c r="BD84" s="180"/>
    </row>
    <row r="85" spans="1:56" x14ac:dyDescent="0.3">
      <c r="A85" s="139"/>
      <c r="B85" s="151" t="s">
        <v>580</v>
      </c>
      <c r="C85" s="151" t="s">
        <v>581</v>
      </c>
      <c r="F85" s="151" t="s">
        <v>580</v>
      </c>
      <c r="G85" s="151" t="s">
        <v>581</v>
      </c>
      <c r="J85" s="151" t="s">
        <v>580</v>
      </c>
      <c r="K85" s="151" t="s">
        <v>581</v>
      </c>
      <c r="N85" s="151" t="s">
        <v>580</v>
      </c>
      <c r="O85" s="151" t="s">
        <v>581</v>
      </c>
      <c r="R85" s="151" t="s">
        <v>580</v>
      </c>
      <c r="S85" s="151" t="s">
        <v>581</v>
      </c>
      <c r="V85" s="151" t="s">
        <v>580</v>
      </c>
      <c r="W85" s="151" t="s">
        <v>581</v>
      </c>
      <c r="Z85" s="151" t="s">
        <v>580</v>
      </c>
      <c r="AA85" s="151" t="s">
        <v>581</v>
      </c>
      <c r="AD85" s="151" t="s">
        <v>580</v>
      </c>
      <c r="AE85" s="151" t="s">
        <v>581</v>
      </c>
      <c r="AH85" s="151" t="s">
        <v>580</v>
      </c>
      <c r="AI85" s="151" t="s">
        <v>581</v>
      </c>
      <c r="AL85" s="151" t="s">
        <v>580</v>
      </c>
      <c r="AM85" s="151" t="s">
        <v>581</v>
      </c>
      <c r="AP85" s="151" t="s">
        <v>580</v>
      </c>
      <c r="AQ85" s="151" t="s">
        <v>581</v>
      </c>
      <c r="AT85" s="140"/>
      <c r="AV85" s="344"/>
      <c r="AW85" s="344"/>
      <c r="BB85" s="179"/>
      <c r="BC85" s="179"/>
      <c r="BD85" s="180"/>
    </row>
    <row r="86" spans="1:56" x14ac:dyDescent="0.3">
      <c r="A86" s="139"/>
      <c r="B86" s="382"/>
      <c r="C86" s="382"/>
      <c r="F86" s="396" t="s">
        <v>441</v>
      </c>
      <c r="G86" s="397"/>
      <c r="J86" s="394" t="s">
        <v>441</v>
      </c>
      <c r="K86" s="394"/>
      <c r="N86" s="394" t="s">
        <v>441</v>
      </c>
      <c r="O86" s="394"/>
      <c r="R86" s="394" t="s">
        <v>441</v>
      </c>
      <c r="S86" s="394"/>
      <c r="V86" s="382"/>
      <c r="W86" s="382"/>
      <c r="Z86" s="394" t="s">
        <v>441</v>
      </c>
      <c r="AA86" s="394"/>
      <c r="AD86" s="392" t="s">
        <v>595</v>
      </c>
      <c r="AE86" s="393"/>
      <c r="AH86" s="394" t="s">
        <v>441</v>
      </c>
      <c r="AI86" s="394"/>
      <c r="AL86" s="394" t="s">
        <v>441</v>
      </c>
      <c r="AM86" s="394"/>
      <c r="AP86" s="394" t="s">
        <v>441</v>
      </c>
      <c r="AQ86" s="394"/>
      <c r="AT86" s="140"/>
      <c r="AV86" s="344"/>
      <c r="AW86" s="344"/>
      <c r="BB86" s="179"/>
      <c r="BC86" s="179"/>
      <c r="BD86" s="180"/>
    </row>
    <row r="87" spans="1:56" x14ac:dyDescent="0.3">
      <c r="A87" s="139"/>
      <c r="B87" s="175" t="str">
        <f>VLOOKUP(B83,'[80]Location Status'!$A$7:$D$178,3,0)</f>
        <v>DA+0</v>
      </c>
      <c r="C87" s="175"/>
      <c r="F87" s="175" t="str">
        <f>VLOOKUP(F83,'[80]Location Status'!$A$7:$D$178,3,0)</f>
        <v>DA+3</v>
      </c>
      <c r="G87" s="175"/>
      <c r="J87" s="175" t="str">
        <f>VLOOKUP(J83,'[80]Location Status'!$A$7:$D$178,3,0)</f>
        <v>DA+3</v>
      </c>
      <c r="K87" s="175"/>
      <c r="N87" s="175" t="str">
        <f>VLOOKUP(N83,'[80]Location Status'!$A$7:$D$178,3,0)</f>
        <v>DA+3</v>
      </c>
      <c r="O87" s="175"/>
      <c r="R87" s="175" t="str">
        <f>VLOOKUP(R83,'[80]Location Status'!$A$7:$D$178,3,0)</f>
        <v>DD45+0</v>
      </c>
      <c r="S87" s="175"/>
      <c r="V87" s="175" t="str">
        <f>VLOOKUP(V83,'[80]Location Status'!$A$7:$D$178,3,0)</f>
        <v>DA+0</v>
      </c>
      <c r="W87" s="175"/>
      <c r="Z87" s="175" t="str">
        <f>VLOOKUP(Z83,'[80]Location Status'!$A$7:$D$178,3,0)</f>
        <v>DA+0</v>
      </c>
      <c r="AA87" s="175"/>
      <c r="AD87" s="175" t="str">
        <f>VLOOKUP(AD83,'[80]Location Status'!$A$7:$D$178,3,0)</f>
        <v>DA+0</v>
      </c>
      <c r="AE87" s="175"/>
      <c r="AH87" s="175" t="str">
        <f>VLOOKUP(AH83,'[80]Location Status'!$A$7:$D$178,3,0)</f>
        <v>DA+0</v>
      </c>
      <c r="AI87" s="175"/>
      <c r="AL87" s="175" t="str">
        <f>VLOOKUP(AL83,'[80]Location Status'!$A$7:$D$178,3,0)</f>
        <v>DA+3</v>
      </c>
      <c r="AM87" s="175"/>
      <c r="AP87" s="175" t="str">
        <f>VLOOKUP(AP83,'[80]Location Status'!$A$7:$D$178,3,0)</f>
        <v>DA+0</v>
      </c>
      <c r="AQ87" s="175"/>
      <c r="AT87" s="140"/>
      <c r="AV87" s="344"/>
      <c r="AW87" s="344"/>
      <c r="BB87" s="179"/>
      <c r="BC87" s="179"/>
      <c r="BD87" s="180"/>
    </row>
    <row r="88" spans="1:56" x14ac:dyDescent="0.3">
      <c r="A88" s="139"/>
      <c r="AT88" s="140"/>
      <c r="AV88" s="344"/>
      <c r="AW88" s="344"/>
      <c r="BB88" s="179"/>
      <c r="BC88" s="179"/>
      <c r="BD88" s="180"/>
    </row>
    <row r="89" spans="1:56" x14ac:dyDescent="0.3">
      <c r="A89" s="139"/>
      <c r="B89" s="384" t="str">
        <f>VLOOKUP(B91,'[80]Location Status'!$A$7:$D$178,2,0)</f>
        <v>14/7</v>
      </c>
      <c r="C89" s="385"/>
      <c r="F89" s="384" t="str">
        <f>VLOOKUP(F91,'[80]Location Status'!$A$7:$D$178,2,0)</f>
        <v>15/0</v>
      </c>
      <c r="G89" s="385"/>
      <c r="J89" s="384" t="str">
        <f>VLOOKUP(J91,'[80]Location Status'!$A$7:$D$178,2,0)</f>
        <v>15/1</v>
      </c>
      <c r="K89" s="385"/>
      <c r="N89" s="384" t="str">
        <f>VLOOKUP(N91,'[80]Location Status'!$A$7:$D$178,2,0)</f>
        <v>15/2</v>
      </c>
      <c r="O89" s="385"/>
      <c r="R89" s="384" t="str">
        <f>VLOOKUP(R91,'[80]Location Status'!$A$7:$D$178,2,0)</f>
        <v>15/3</v>
      </c>
      <c r="S89" s="385"/>
      <c r="V89" s="384" t="str">
        <f>VLOOKUP(V91,'[80]Location Status'!$A$7:$D$178,2,0)</f>
        <v>15/4</v>
      </c>
      <c r="W89" s="385"/>
      <c r="Z89" s="384" t="str">
        <f>VLOOKUP(Z91,'[80]Location Status'!$A$7:$D$178,2,0)</f>
        <v>15/5</v>
      </c>
      <c r="AA89" s="385"/>
      <c r="AD89" s="384" t="str">
        <f>VLOOKUP(AD91,'[80]Location Status'!$A$7:$D$178,2,0)</f>
        <v>15/6</v>
      </c>
      <c r="AE89" s="385"/>
      <c r="AH89" s="384" t="str">
        <f>VLOOKUP(AH91,'[80]Location Status'!$A$7:$D$178,2,0)</f>
        <v>15/7</v>
      </c>
      <c r="AI89" s="385"/>
      <c r="AL89" s="384" t="str">
        <f>VLOOKUP(AL91,'[80]Location Status'!$A$7:$D$178,2,0)</f>
        <v>16/0</v>
      </c>
      <c r="AM89" s="385"/>
      <c r="AP89" s="384" t="str">
        <f>VLOOKUP(AP91,'[80]Location Status'!$A$7:$D$178,2,0)</f>
        <v>16/1</v>
      </c>
      <c r="AQ89" s="385"/>
      <c r="AT89" s="140"/>
      <c r="AV89" s="344"/>
      <c r="AW89" s="344"/>
      <c r="BB89" s="178"/>
      <c r="BC89" s="179"/>
      <c r="BD89" s="180"/>
    </row>
    <row r="90" spans="1:56" x14ac:dyDescent="0.3">
      <c r="A90" s="139"/>
      <c r="AT90" s="140"/>
      <c r="AV90" s="344"/>
      <c r="AW90" s="344"/>
      <c r="BB90" s="179"/>
      <c r="BC90" s="179"/>
      <c r="BD90" s="180"/>
    </row>
    <row r="91" spans="1:56" s="170" customFormat="1" ht="13.2" x14ac:dyDescent="0.25">
      <c r="A91" s="169"/>
      <c r="B91" s="170">
        <f>1+AP83</f>
        <v>74</v>
      </c>
      <c r="F91" s="170">
        <f>1+B91</f>
        <v>75</v>
      </c>
      <c r="J91" s="170">
        <f>1+F91</f>
        <v>76</v>
      </c>
      <c r="N91" s="170">
        <f>1+J91</f>
        <v>77</v>
      </c>
      <c r="R91" s="170">
        <f>1+N91</f>
        <v>78</v>
      </c>
      <c r="V91" s="170">
        <f>1+R91</f>
        <v>79</v>
      </c>
      <c r="Z91" s="170">
        <f>1+V91</f>
        <v>80</v>
      </c>
      <c r="AD91" s="170">
        <f>1+Z91</f>
        <v>81</v>
      </c>
      <c r="AH91" s="170">
        <f>1+AD91</f>
        <v>82</v>
      </c>
      <c r="AL91" s="170">
        <f>1+AH91</f>
        <v>83</v>
      </c>
      <c r="AP91" s="170">
        <f>1+AL91</f>
        <v>84</v>
      </c>
      <c r="AT91" s="171"/>
      <c r="AV91" s="388"/>
      <c r="AW91" s="388"/>
    </row>
    <row r="92" spans="1:56" x14ac:dyDescent="0.3">
      <c r="A92" s="139"/>
      <c r="B92" s="177" t="s">
        <v>576</v>
      </c>
      <c r="C92" s="177" t="s">
        <v>577</v>
      </c>
      <c r="D92" s="384">
        <f>VLOOKUP(B91,'[80]Location Status'!$A$7:$D$178,4,0)</f>
        <v>417.392</v>
      </c>
      <c r="E92" s="385"/>
      <c r="F92" s="177" t="s">
        <v>576</v>
      </c>
      <c r="G92" s="177" t="s">
        <v>577</v>
      </c>
      <c r="H92" s="384">
        <f>VLOOKUP(F91,'[80]Location Status'!$A$7:$D$178,4,0)</f>
        <v>482</v>
      </c>
      <c r="I92" s="385"/>
      <c r="J92" s="177" t="s">
        <v>576</v>
      </c>
      <c r="K92" s="177" t="s">
        <v>577</v>
      </c>
      <c r="L92" s="384">
        <f>VLOOKUP(J91,'[80]Location Status'!$A$7:$D$178,4,0)</f>
        <v>357</v>
      </c>
      <c r="M92" s="385"/>
      <c r="N92" s="177" t="s">
        <v>576</v>
      </c>
      <c r="O92" s="177" t="s">
        <v>577</v>
      </c>
      <c r="P92" s="384">
        <f>VLOOKUP(N91,'[80]Location Status'!$A$7:$D$178,4,0)</f>
        <v>401</v>
      </c>
      <c r="Q92" s="385"/>
      <c r="R92" s="177" t="s">
        <v>576</v>
      </c>
      <c r="S92" s="177" t="s">
        <v>577</v>
      </c>
      <c r="T92" s="370">
        <f>VLOOKUP(R91,'[80]Location Status'!$A$7:$D$178,4,0)</f>
        <v>413</v>
      </c>
      <c r="U92" s="395"/>
      <c r="V92" s="177" t="s">
        <v>576</v>
      </c>
      <c r="W92" s="177" t="s">
        <v>577</v>
      </c>
      <c r="X92" s="384">
        <f>VLOOKUP(V91,'[80]Location Status'!$A$7:$D$178,4,0)</f>
        <v>380</v>
      </c>
      <c r="Y92" s="385"/>
      <c r="Z92" s="177" t="s">
        <v>576</v>
      </c>
      <c r="AA92" s="177" t="s">
        <v>577</v>
      </c>
      <c r="AB92" s="384">
        <f>VLOOKUP(Z91,'[80]Location Status'!$A$7:$D$178,4,0)</f>
        <v>364</v>
      </c>
      <c r="AC92" s="385"/>
      <c r="AD92" s="177" t="s">
        <v>576</v>
      </c>
      <c r="AE92" s="177" t="s">
        <v>577</v>
      </c>
      <c r="AF92" s="384">
        <f>VLOOKUP(AD91,'[80]Location Status'!$A$7:$D$178,4,0)</f>
        <v>443</v>
      </c>
      <c r="AG92" s="385"/>
      <c r="AH92" s="177" t="s">
        <v>576</v>
      </c>
      <c r="AI92" s="177" t="s">
        <v>577</v>
      </c>
      <c r="AJ92" s="370">
        <f>VLOOKUP(AH91,'[80]Location Status'!$A$7:$D$178,4,0)</f>
        <v>389.72500000000002</v>
      </c>
      <c r="AK92" s="395"/>
      <c r="AL92" s="177" t="s">
        <v>576</v>
      </c>
      <c r="AM92" s="177" t="s">
        <v>577</v>
      </c>
      <c r="AN92" s="384">
        <f>VLOOKUP(AL91,'[80]Location Status'!$A$7:$D$178,4,0)</f>
        <v>439.99599999999998</v>
      </c>
      <c r="AO92" s="385"/>
      <c r="AP92" s="177" t="s">
        <v>576</v>
      </c>
      <c r="AQ92" s="177" t="s">
        <v>577</v>
      </c>
      <c r="AR92" s="384">
        <f>VLOOKUP(AP91,'[80]Location Status'!$A$7:$D$178,4,0)</f>
        <v>398</v>
      </c>
      <c r="AS92" s="385"/>
      <c r="AT92" s="140"/>
      <c r="AV92" s="344">
        <f>D92+H92+L92+P92+T92+X92+AB92+AF92+AJ92+AN92+AR92</f>
        <v>4485.1129999999994</v>
      </c>
      <c r="AW92" s="344"/>
      <c r="AY92">
        <v>11</v>
      </c>
      <c r="BB92" s="170"/>
      <c r="BC92" s="170"/>
      <c r="BD92" s="170"/>
    </row>
    <row r="93" spans="1:56" x14ac:dyDescent="0.3">
      <c r="A93" s="139"/>
      <c r="B93" s="151" t="s">
        <v>580</v>
      </c>
      <c r="C93" s="151" t="s">
        <v>581</v>
      </c>
      <c r="F93" s="151" t="s">
        <v>580</v>
      </c>
      <c r="G93" s="151" t="s">
        <v>581</v>
      </c>
      <c r="J93" s="151" t="s">
        <v>580</v>
      </c>
      <c r="K93" s="151" t="s">
        <v>581</v>
      </c>
      <c r="N93" s="151" t="s">
        <v>580</v>
      </c>
      <c r="O93" s="151" t="s">
        <v>581</v>
      </c>
      <c r="R93" s="151" t="s">
        <v>580</v>
      </c>
      <c r="S93" s="151" t="s">
        <v>581</v>
      </c>
      <c r="V93" s="151" t="s">
        <v>580</v>
      </c>
      <c r="W93" s="151" t="s">
        <v>581</v>
      </c>
      <c r="Z93" s="151" t="s">
        <v>580</v>
      </c>
      <c r="AA93" s="151" t="s">
        <v>581</v>
      </c>
      <c r="AD93" s="151" t="s">
        <v>580</v>
      </c>
      <c r="AE93" s="151" t="s">
        <v>581</v>
      </c>
      <c r="AH93" s="151" t="s">
        <v>580</v>
      </c>
      <c r="AI93" s="151" t="s">
        <v>581</v>
      </c>
      <c r="AL93" s="151" t="s">
        <v>580</v>
      </c>
      <c r="AM93" s="151" t="s">
        <v>581</v>
      </c>
      <c r="AP93" s="151" t="s">
        <v>580</v>
      </c>
      <c r="AQ93" s="151" t="s">
        <v>581</v>
      </c>
      <c r="AT93" s="140"/>
      <c r="AV93" s="344"/>
      <c r="AW93" s="344"/>
      <c r="BB93" s="170"/>
      <c r="BC93" s="170"/>
      <c r="BD93" s="170"/>
    </row>
    <row r="94" spans="1:56" x14ac:dyDescent="0.3">
      <c r="A94" s="139"/>
      <c r="B94" s="394" t="s">
        <v>441</v>
      </c>
      <c r="C94" s="394"/>
      <c r="F94" s="394" t="s">
        <v>441</v>
      </c>
      <c r="G94" s="394"/>
      <c r="J94" s="392" t="s">
        <v>595</v>
      </c>
      <c r="K94" s="393"/>
      <c r="N94" s="394" t="s">
        <v>441</v>
      </c>
      <c r="O94" s="394"/>
      <c r="R94" s="394" t="s">
        <v>441</v>
      </c>
      <c r="S94" s="394"/>
      <c r="V94" s="394" t="s">
        <v>441</v>
      </c>
      <c r="W94" s="394"/>
      <c r="Z94" s="394" t="s">
        <v>441</v>
      </c>
      <c r="AA94" s="394"/>
      <c r="AD94" s="394" t="s">
        <v>441</v>
      </c>
      <c r="AE94" s="394"/>
      <c r="AH94" s="394" t="s">
        <v>441</v>
      </c>
      <c r="AI94" s="394"/>
      <c r="AL94" s="394" t="s">
        <v>441</v>
      </c>
      <c r="AM94" s="394"/>
      <c r="AP94" s="394" t="s">
        <v>441</v>
      </c>
      <c r="AQ94" s="394"/>
      <c r="AT94" s="140"/>
      <c r="AV94" s="344"/>
      <c r="AW94" s="344"/>
      <c r="BB94" s="170"/>
      <c r="BC94" s="170"/>
      <c r="BD94" s="170"/>
    </row>
    <row r="95" spans="1:56" x14ac:dyDescent="0.3">
      <c r="A95" s="139"/>
      <c r="B95" s="175" t="str">
        <f>VLOOKUP(B91,'[80]Location Status'!$A$7:$D$178,3,0)</f>
        <v>DA+3</v>
      </c>
      <c r="C95" s="175"/>
      <c r="F95" s="175" t="str">
        <f>VLOOKUP(F91,'[80]Location Status'!$A$7:$D$178,3,0)</f>
        <v>DB1+9</v>
      </c>
      <c r="G95" s="175"/>
      <c r="J95" s="175" t="str">
        <f>VLOOKUP(J91,'[80]Location Status'!$A$7:$D$178,3,0)</f>
        <v>DA+9</v>
      </c>
      <c r="K95" s="175"/>
      <c r="N95" s="175" t="str">
        <f>VLOOKUP(N91,'[80]Location Status'!$A$7:$D$178,3,0)</f>
        <v>DA+3</v>
      </c>
      <c r="O95" s="175"/>
      <c r="R95" s="175" t="str">
        <f>VLOOKUP(R91,'[80]Location Status'!$A$7:$D$178,3,0)</f>
        <v>DA+0</v>
      </c>
      <c r="S95" s="175"/>
      <c r="V95" s="175" t="str">
        <f>VLOOKUP(V91,'[80]Location Status'!$A$7:$D$178,3,0)</f>
        <v>DA+3</v>
      </c>
      <c r="W95" s="175"/>
      <c r="Z95" s="175" t="str">
        <f>VLOOKUP(Z91,'[80]Location Status'!$A$7:$D$178,3,0)</f>
        <v>DA-3</v>
      </c>
      <c r="AA95" s="175"/>
      <c r="AD95" s="175" t="str">
        <f>VLOOKUP(AD91,'[80]Location Status'!$A$7:$D$178,3,0)</f>
        <v>DA+3</v>
      </c>
      <c r="AE95" s="175"/>
      <c r="AH95" s="175" t="str">
        <f>VLOOKUP(AH91,'[80]Location Status'!$A$7:$D$178,3,0)</f>
        <v>DA+6</v>
      </c>
      <c r="AI95" s="175"/>
      <c r="AL95" s="175" t="str">
        <f>VLOOKUP(AL91,'[80]Location Status'!$A$7:$D$178,3,0)</f>
        <v>DB2+3</v>
      </c>
      <c r="AM95" s="175"/>
      <c r="AP95" s="175" t="str">
        <f>VLOOKUP(AP91,'[80]Location Status'!$A$7:$D$178,3,0)</f>
        <v>DA+6</v>
      </c>
      <c r="AQ95" s="175"/>
      <c r="AT95" s="140"/>
      <c r="AV95" s="344"/>
      <c r="AW95" s="344"/>
      <c r="BB95" s="170"/>
      <c r="BC95" s="170"/>
      <c r="BD95" s="170"/>
    </row>
    <row r="96" spans="1:56" x14ac:dyDescent="0.3">
      <c r="A96" s="139"/>
      <c r="B96" s="153"/>
      <c r="C96" s="153"/>
      <c r="F96" s="153"/>
      <c r="G96" s="153"/>
      <c r="J96" s="153"/>
      <c r="K96" s="153"/>
      <c r="N96" s="153"/>
      <c r="O96" s="153"/>
      <c r="R96" s="153"/>
      <c r="S96" s="182"/>
      <c r="V96" s="153"/>
      <c r="W96" s="153"/>
      <c r="Z96" s="153"/>
      <c r="AA96" s="153"/>
      <c r="AD96" s="153"/>
      <c r="AE96" s="153"/>
      <c r="AH96" s="153"/>
      <c r="AI96" s="153"/>
      <c r="AL96" s="153"/>
      <c r="AM96" s="153"/>
      <c r="AP96" s="153"/>
      <c r="AQ96" s="153"/>
      <c r="AT96" s="140"/>
      <c r="AV96" s="344"/>
      <c r="AW96" s="344"/>
      <c r="BB96" s="170"/>
      <c r="BC96" s="170"/>
      <c r="BD96" s="170"/>
    </row>
    <row r="97" spans="1:56" x14ac:dyDescent="0.3">
      <c r="A97" s="139"/>
      <c r="B97" s="384" t="str">
        <f>VLOOKUP(B99,'[80]Location Status'!$A$7:$D$178,2,0)</f>
        <v>16/2</v>
      </c>
      <c r="C97" s="385"/>
      <c r="F97" s="384" t="str">
        <f>VLOOKUP(F99,'[80]Location Status'!$A$7:$D$178,2,0)</f>
        <v>16/3</v>
      </c>
      <c r="G97" s="385"/>
      <c r="J97" s="384" t="str">
        <f>VLOOKUP(J99,'[80]Location Status'!$A$7:$D$178,2,0)</f>
        <v>16/4</v>
      </c>
      <c r="K97" s="385"/>
      <c r="N97" s="384" t="str">
        <f>VLOOKUP(N99,'[80]Location Status'!$A$7:$D$178,2,0)</f>
        <v>16/5</v>
      </c>
      <c r="O97" s="385"/>
      <c r="R97" s="384" t="str">
        <f>VLOOKUP(R99,'[80]Location Status'!$A$7:$D$178,2,0)</f>
        <v>16/6</v>
      </c>
      <c r="S97" s="385"/>
      <c r="V97" s="384" t="str">
        <f>VLOOKUP(V99,'[80]Location Status'!$A$7:$D$178,2,0)</f>
        <v>17/0</v>
      </c>
      <c r="W97" s="385"/>
      <c r="Z97" s="384" t="str">
        <f>VLOOKUP(Z99,'[80]Location Status'!$A$7:$D$178,2,0)</f>
        <v>17/1</v>
      </c>
      <c r="AA97" s="385"/>
      <c r="AD97" s="384" t="str">
        <f>VLOOKUP(AD99,'[80]Location Status'!$A$7:$D$178,2,0)</f>
        <v>17/2</v>
      </c>
      <c r="AE97" s="385"/>
      <c r="AH97" s="384" t="str">
        <f>VLOOKUP(AH99,'[80]Location Status'!$A$7:$D$178,2,0)</f>
        <v>17/3</v>
      </c>
      <c r="AI97" s="385"/>
      <c r="AL97" s="384" t="str">
        <f>VLOOKUP(AL99,'[80]Location Status'!$A$7:$D$178,2,0)</f>
        <v>17/4</v>
      </c>
      <c r="AM97" s="385"/>
      <c r="AP97" s="384" t="str">
        <f>VLOOKUP(AP99,'[80]Location Status'!$A$7:$D$178,2,0)</f>
        <v>17/5</v>
      </c>
      <c r="AQ97" s="385"/>
      <c r="AT97" s="140"/>
      <c r="AV97" s="344"/>
      <c r="AW97" s="344"/>
      <c r="BB97" s="170"/>
      <c r="BC97" s="170"/>
      <c r="BD97" s="170"/>
    </row>
    <row r="98" spans="1:56" x14ac:dyDescent="0.3">
      <c r="A98" s="139"/>
      <c r="AT98" s="140"/>
      <c r="AV98" s="344"/>
      <c r="AW98" s="344"/>
      <c r="BB98" s="170"/>
      <c r="BC98" s="170"/>
      <c r="BD98" s="170"/>
    </row>
    <row r="99" spans="1:56" s="170" customFormat="1" ht="13.2" x14ac:dyDescent="0.25">
      <c r="A99" s="169"/>
      <c r="B99" s="170">
        <f>1+AP91</f>
        <v>85</v>
      </c>
      <c r="F99" s="170">
        <f>1+B99</f>
        <v>86</v>
      </c>
      <c r="J99" s="170">
        <f>1+F99</f>
        <v>87</v>
      </c>
      <c r="N99" s="170">
        <f>1+J99</f>
        <v>88</v>
      </c>
      <c r="R99" s="170">
        <f>1+N99</f>
        <v>89</v>
      </c>
      <c r="V99" s="170">
        <f>1+R99</f>
        <v>90</v>
      </c>
      <c r="Z99" s="170">
        <f>1+V99</f>
        <v>91</v>
      </c>
      <c r="AD99" s="170">
        <f>1+Z99</f>
        <v>92</v>
      </c>
      <c r="AH99" s="170">
        <f>1+AD99</f>
        <v>93</v>
      </c>
      <c r="AL99" s="170">
        <f>1+AH99</f>
        <v>94</v>
      </c>
      <c r="AP99" s="170">
        <f>1+AL99</f>
        <v>95</v>
      </c>
      <c r="AT99" s="171"/>
      <c r="AV99" s="388"/>
      <c r="AW99" s="388"/>
    </row>
    <row r="100" spans="1:56" x14ac:dyDescent="0.3">
      <c r="A100" s="139"/>
      <c r="B100" s="177" t="s">
        <v>576</v>
      </c>
      <c r="C100" s="177" t="s">
        <v>577</v>
      </c>
      <c r="D100" s="370">
        <f>VLOOKUP(B99,'[80]Location Status'!$A$7:$D$178,4,0)</f>
        <v>408</v>
      </c>
      <c r="E100" s="395"/>
      <c r="F100" s="177" t="s">
        <v>576</v>
      </c>
      <c r="G100" s="177" t="s">
        <v>577</v>
      </c>
      <c r="H100" s="384">
        <f>VLOOKUP(F99,'[80]Location Status'!$A$7:$D$178,4,0)</f>
        <v>481</v>
      </c>
      <c r="I100" s="385"/>
      <c r="J100" s="177" t="s">
        <v>576</v>
      </c>
      <c r="K100" s="177" t="s">
        <v>577</v>
      </c>
      <c r="L100" s="384">
        <f>VLOOKUP(J99,'[80]Location Status'!$A$7:$D$178,4,0)</f>
        <v>346</v>
      </c>
      <c r="M100" s="385"/>
      <c r="N100" s="177" t="s">
        <v>576</v>
      </c>
      <c r="O100" s="177" t="s">
        <v>577</v>
      </c>
      <c r="P100" s="384">
        <f>VLOOKUP(N99,'[80]Location Status'!$A$7:$D$178,4,0)</f>
        <v>291</v>
      </c>
      <c r="Q100" s="385"/>
      <c r="R100" s="177" t="s">
        <v>576</v>
      </c>
      <c r="S100" s="177" t="s">
        <v>577</v>
      </c>
      <c r="T100" s="370">
        <f>VLOOKUP(R99,'[80]Location Status'!$A$7:$D$178,4,0)</f>
        <v>348.60399999999998</v>
      </c>
      <c r="U100" s="395"/>
      <c r="V100" s="177" t="s">
        <v>576</v>
      </c>
      <c r="W100" s="177" t="s">
        <v>577</v>
      </c>
      <c r="X100" s="384">
        <f>VLOOKUP(V99,'[80]Location Status'!$A$7:$D$178,4,0)</f>
        <v>399.99599999999998</v>
      </c>
      <c r="Y100" s="385"/>
      <c r="Z100" s="177" t="s">
        <v>576</v>
      </c>
      <c r="AA100" s="177" t="s">
        <v>577</v>
      </c>
      <c r="AB100" s="384">
        <f>VLOOKUP(Z99,'[80]Location Status'!$A$7:$D$178,4,0)</f>
        <v>408</v>
      </c>
      <c r="AC100" s="385"/>
      <c r="AD100" s="177" t="s">
        <v>576</v>
      </c>
      <c r="AE100" s="177" t="s">
        <v>577</v>
      </c>
      <c r="AF100" s="384">
        <f>VLOOKUP(AD99,'[80]Location Status'!$A$7:$D$178,4,0)</f>
        <v>418</v>
      </c>
      <c r="AG100" s="385"/>
      <c r="AH100" s="177" t="s">
        <v>576</v>
      </c>
      <c r="AI100" s="177" t="s">
        <v>577</v>
      </c>
      <c r="AJ100" s="384">
        <f>VLOOKUP(AH99,'[80]Location Status'!$A$7:$D$178,4,0)</f>
        <v>421</v>
      </c>
      <c r="AK100" s="385"/>
      <c r="AL100" s="177" t="s">
        <v>576</v>
      </c>
      <c r="AM100" s="177" t="s">
        <v>577</v>
      </c>
      <c r="AN100" s="384">
        <f>VLOOKUP(AL99,'[80]Location Status'!$A$7:$D$178,4,0)</f>
        <v>503</v>
      </c>
      <c r="AO100" s="385"/>
      <c r="AP100" s="177" t="s">
        <v>576</v>
      </c>
      <c r="AQ100" s="177" t="s">
        <v>577</v>
      </c>
      <c r="AR100" s="370">
        <f>VLOOKUP(AP99,'[80]Location Status'!$A$7:$D$178,4,0)</f>
        <v>321</v>
      </c>
      <c r="AS100" s="395"/>
      <c r="AT100" s="140"/>
      <c r="AV100" s="344">
        <f>D100+H100+L100+P100+T100+X100+AB100+AF100+AJ100+AN100+AR100</f>
        <v>4345.6000000000004</v>
      </c>
      <c r="AW100" s="344"/>
      <c r="AY100">
        <v>11</v>
      </c>
      <c r="BB100" s="170"/>
      <c r="BC100" s="170"/>
      <c r="BD100" s="170"/>
    </row>
    <row r="101" spans="1:56" x14ac:dyDescent="0.3">
      <c r="A101" s="139"/>
      <c r="B101" s="151" t="s">
        <v>580</v>
      </c>
      <c r="C101" s="151" t="s">
        <v>581</v>
      </c>
      <c r="F101" s="151" t="s">
        <v>580</v>
      </c>
      <c r="G101" s="151" t="s">
        <v>581</v>
      </c>
      <c r="J101" s="151" t="s">
        <v>580</v>
      </c>
      <c r="K101" s="151" t="s">
        <v>581</v>
      </c>
      <c r="N101" s="151" t="s">
        <v>580</v>
      </c>
      <c r="O101" s="151" t="s">
        <v>581</v>
      </c>
      <c r="R101" s="151" t="s">
        <v>580</v>
      </c>
      <c r="S101" s="151" t="s">
        <v>581</v>
      </c>
      <c r="V101" s="151" t="s">
        <v>580</v>
      </c>
      <c r="W101" s="151" t="s">
        <v>581</v>
      </c>
      <c r="Z101" s="151" t="s">
        <v>580</v>
      </c>
      <c r="AA101" s="151" t="s">
        <v>581</v>
      </c>
      <c r="AD101" s="151" t="s">
        <v>580</v>
      </c>
      <c r="AE101" s="151" t="s">
        <v>581</v>
      </c>
      <c r="AH101" s="151" t="s">
        <v>580</v>
      </c>
      <c r="AI101" s="151" t="s">
        <v>581</v>
      </c>
      <c r="AL101" s="151" t="s">
        <v>580</v>
      </c>
      <c r="AM101" s="151" t="s">
        <v>581</v>
      </c>
      <c r="AP101" s="151" t="s">
        <v>580</v>
      </c>
      <c r="AQ101" s="151" t="s">
        <v>581</v>
      </c>
      <c r="AT101" s="140"/>
      <c r="AV101" s="344"/>
      <c r="AW101" s="344"/>
      <c r="BB101" s="170"/>
      <c r="BC101" s="170"/>
      <c r="BD101" s="170"/>
    </row>
    <row r="102" spans="1:56" x14ac:dyDescent="0.3">
      <c r="A102" s="139"/>
      <c r="B102" s="394" t="s">
        <v>441</v>
      </c>
      <c r="C102" s="394"/>
      <c r="F102" s="394" t="s">
        <v>441</v>
      </c>
      <c r="G102" s="394"/>
      <c r="J102" s="394" t="s">
        <v>441</v>
      </c>
      <c r="K102" s="394"/>
      <c r="N102" s="394" t="s">
        <v>441</v>
      </c>
      <c r="O102" s="394"/>
      <c r="R102" s="394" t="s">
        <v>441</v>
      </c>
      <c r="S102" s="394"/>
      <c r="V102" s="394" t="s">
        <v>441</v>
      </c>
      <c r="W102" s="394"/>
      <c r="Z102" s="394" t="s">
        <v>441</v>
      </c>
      <c r="AA102" s="394"/>
      <c r="AD102" s="394" t="s">
        <v>441</v>
      </c>
      <c r="AE102" s="394"/>
      <c r="AH102" s="392" t="s">
        <v>595</v>
      </c>
      <c r="AI102" s="393"/>
      <c r="AL102" s="392" t="s">
        <v>595</v>
      </c>
      <c r="AM102" s="393"/>
      <c r="AP102" s="394" t="s">
        <v>441</v>
      </c>
      <c r="AQ102" s="394"/>
      <c r="AT102" s="140"/>
      <c r="AV102" s="344"/>
      <c r="AW102" s="344"/>
      <c r="BB102" s="170"/>
      <c r="BC102" s="170"/>
      <c r="BD102" s="170"/>
    </row>
    <row r="103" spans="1:56" x14ac:dyDescent="0.3">
      <c r="A103" s="139"/>
      <c r="B103" s="175" t="str">
        <f>VLOOKUP(B99,'[80]Location Status'!$A$7:$D$178,3,0)</f>
        <v>DA-3</v>
      </c>
      <c r="C103" s="175"/>
      <c r="F103" s="175" t="str">
        <f>VLOOKUP(F99,'[80]Location Status'!$A$7:$D$178,3,0)</f>
        <v>DB1+6</v>
      </c>
      <c r="G103" s="175"/>
      <c r="J103" s="175" t="str">
        <f>VLOOKUP(J99,'[80]Location Status'!$A$7:$D$178,3,0)</f>
        <v>DA+9</v>
      </c>
      <c r="K103" s="175"/>
      <c r="N103" s="175" t="str">
        <f>VLOOKUP(N99,'[80]Location Status'!$A$7:$D$178,3,0)</f>
        <v>DA+0</v>
      </c>
      <c r="O103" s="175"/>
      <c r="R103" s="175" t="str">
        <f>VLOOKUP(R99,'[80]Location Status'!$A$7:$D$178,3,0)</f>
        <v>DA-3</v>
      </c>
      <c r="S103" s="175"/>
      <c r="V103" s="175" t="str">
        <f>VLOOKUP(V99,'[80]Location Status'!$A$7:$D$178,3,0)</f>
        <v>DB2+0</v>
      </c>
      <c r="W103" s="175"/>
      <c r="Z103" s="175" t="str">
        <f>VLOOKUP(Z99,'[80]Location Status'!$A$7:$D$178,3,0)</f>
        <v>DA+3</v>
      </c>
      <c r="AA103" s="175"/>
      <c r="AD103" s="175" t="str">
        <f>VLOOKUP(AD99,'[80]Location Status'!$A$7:$D$178,3,0)</f>
        <v>DA+0</v>
      </c>
      <c r="AE103" s="175"/>
      <c r="AH103" s="175" t="str">
        <f>VLOOKUP(AH99,'[80]Location Status'!$A$7:$D$178,3,0)</f>
        <v>DA+3</v>
      </c>
      <c r="AI103" s="175"/>
      <c r="AL103" s="175" t="str">
        <f>VLOOKUP(AL99,'[80]Location Status'!$A$7:$D$178,3,0)</f>
        <v>DB1+9</v>
      </c>
      <c r="AM103" s="175"/>
      <c r="AP103" s="175" t="str">
        <f>VLOOKUP(AP99,'[80]Location Status'!$A$7:$D$178,3,0)</f>
        <v>DA+9</v>
      </c>
      <c r="AQ103" s="175"/>
      <c r="AT103" s="140"/>
      <c r="AV103" s="344"/>
      <c r="AW103" s="344"/>
      <c r="BB103" s="179"/>
      <c r="BC103" s="179"/>
      <c r="BD103" s="180"/>
    </row>
    <row r="104" spans="1:56" x14ac:dyDescent="0.3">
      <c r="A104" s="139"/>
      <c r="R104" s="184"/>
      <c r="AT104" s="140"/>
      <c r="AV104" s="344"/>
      <c r="AW104" s="344"/>
    </row>
    <row r="105" spans="1:56" x14ac:dyDescent="0.3">
      <c r="A105" s="139"/>
      <c r="B105" s="384" t="str">
        <f>VLOOKUP(B107,'[80]Location Status'!$A$7:$D$178,2,0)</f>
        <v>17/6</v>
      </c>
      <c r="C105" s="385"/>
      <c r="F105" s="384" t="str">
        <f>VLOOKUP(F107,'[80]Location Status'!$A$7:$D$178,2,0)</f>
        <v>17/7</v>
      </c>
      <c r="G105" s="385"/>
      <c r="J105" s="384" t="str">
        <f>VLOOKUP(J107,'[80]Location Status'!$A$7:$D$178,2,0)</f>
        <v>17/8</v>
      </c>
      <c r="K105" s="385"/>
      <c r="N105" s="384" t="str">
        <f>VLOOKUP(N107,'[80]Location Status'!$A$7:$D$178,2,0)</f>
        <v>17/9</v>
      </c>
      <c r="O105" s="385"/>
      <c r="R105" s="384" t="str">
        <f>VLOOKUP(R107,'[80]Location Status'!$A$7:$D$178,2,0)</f>
        <v>18/0</v>
      </c>
      <c r="S105" s="385"/>
      <c r="V105" s="384" t="str">
        <f>VLOOKUP(V107,'[80]Location Status'!$A$7:$D$178,2,0)</f>
        <v>18/1</v>
      </c>
      <c r="W105" s="385"/>
      <c r="Z105" s="384" t="str">
        <f>VLOOKUP(Z107,'[80]Location Status'!$A$7:$D$178,2,0)</f>
        <v>18/2</v>
      </c>
      <c r="AA105" s="385"/>
      <c r="AD105" s="384" t="str">
        <f>VLOOKUP(AD107,'[80]Location Status'!$A$7:$D$178,2,0)</f>
        <v>18/3</v>
      </c>
      <c r="AE105" s="385"/>
      <c r="AH105" s="384" t="str">
        <f>VLOOKUP(AH107,'[80]Location Status'!$A$7:$D$178,2,0)</f>
        <v>18/4</v>
      </c>
      <c r="AI105" s="385"/>
      <c r="AL105" s="384" t="str">
        <f>VLOOKUP(AL107,'[80]Location Status'!$A$7:$D$178,2,0)</f>
        <v>18/5</v>
      </c>
      <c r="AM105" s="385"/>
      <c r="AP105" s="384" t="str">
        <f>VLOOKUP(AP107,'[80]Location Status'!$A$7:$D$178,2,0)</f>
        <v>18/6</v>
      </c>
      <c r="AQ105" s="385"/>
      <c r="AT105" s="140"/>
      <c r="AV105" s="344"/>
      <c r="AW105" s="344"/>
      <c r="BB105" s="178"/>
      <c r="BC105" s="179"/>
      <c r="BD105" s="180"/>
    </row>
    <row r="106" spans="1:56" x14ac:dyDescent="0.3">
      <c r="A106" s="139"/>
      <c r="AT106" s="140"/>
      <c r="AV106" s="344"/>
      <c r="AW106" s="344"/>
    </row>
    <row r="107" spans="1:56" s="170" customFormat="1" ht="13.2" x14ac:dyDescent="0.25">
      <c r="A107" s="169"/>
      <c r="B107" s="170">
        <f>1+AP99</f>
        <v>96</v>
      </c>
      <c r="F107" s="170">
        <f>1+B107</f>
        <v>97</v>
      </c>
      <c r="J107" s="170">
        <f>1+F107</f>
        <v>98</v>
      </c>
      <c r="N107" s="170">
        <f>1+J107</f>
        <v>99</v>
      </c>
      <c r="R107" s="170">
        <f>1+N107</f>
        <v>100</v>
      </c>
      <c r="V107" s="170">
        <f>1+R107</f>
        <v>101</v>
      </c>
      <c r="Z107" s="170">
        <f>1+V107</f>
        <v>102</v>
      </c>
      <c r="AD107" s="170">
        <f>1+Z107</f>
        <v>103</v>
      </c>
      <c r="AH107" s="170">
        <f>1+AD107</f>
        <v>104</v>
      </c>
      <c r="AL107" s="170">
        <f>1+AH107</f>
        <v>105</v>
      </c>
      <c r="AP107" s="170">
        <f>1+AL107</f>
        <v>106</v>
      </c>
      <c r="AT107" s="171"/>
      <c r="AV107" s="388"/>
      <c r="AW107" s="388"/>
    </row>
    <row r="108" spans="1:56" x14ac:dyDescent="0.3">
      <c r="A108" s="139"/>
      <c r="B108" s="177" t="s">
        <v>576</v>
      </c>
      <c r="C108" s="177" t="s">
        <v>577</v>
      </c>
      <c r="D108" s="384">
        <f>VLOOKUP(B107,'[80]Location Status'!$A$7:$D$178,4,0)</f>
        <v>389</v>
      </c>
      <c r="E108" s="385"/>
      <c r="F108" s="177" t="s">
        <v>576</v>
      </c>
      <c r="G108" s="177" t="s">
        <v>577</v>
      </c>
      <c r="H108" s="384">
        <f>VLOOKUP(F107,'[80]Location Status'!$A$7:$D$178,4,0)</f>
        <v>448</v>
      </c>
      <c r="I108" s="385"/>
      <c r="J108" s="177" t="s">
        <v>576</v>
      </c>
      <c r="K108" s="177" t="s">
        <v>577</v>
      </c>
      <c r="L108" s="384">
        <f>VLOOKUP(J107,'[80]Location Status'!$A$7:$D$178,4,0)</f>
        <v>304</v>
      </c>
      <c r="M108" s="385"/>
      <c r="N108" s="177" t="s">
        <v>576</v>
      </c>
      <c r="O108" s="177" t="s">
        <v>577</v>
      </c>
      <c r="P108" s="370">
        <f>VLOOKUP(N107,'[80]Location Status'!$A$7:$D$178,4,0)</f>
        <v>339.22800000000001</v>
      </c>
      <c r="Q108" s="395"/>
      <c r="R108" s="177" t="s">
        <v>576</v>
      </c>
      <c r="S108" s="177" t="s">
        <v>577</v>
      </c>
      <c r="T108" s="384">
        <f>VLOOKUP(R107,'[80]Location Status'!$A$7:$D$178,4,0)</f>
        <v>503.00200000000001</v>
      </c>
      <c r="U108" s="385"/>
      <c r="V108" s="177" t="s">
        <v>576</v>
      </c>
      <c r="W108" s="177" t="s">
        <v>577</v>
      </c>
      <c r="X108" s="384">
        <f>VLOOKUP(V107,'[80]Location Status'!$A$7:$D$178,4,0)</f>
        <v>433</v>
      </c>
      <c r="Y108" s="385"/>
      <c r="Z108" s="177" t="s">
        <v>576</v>
      </c>
      <c r="AA108" s="177" t="s">
        <v>577</v>
      </c>
      <c r="AB108" s="384">
        <f>VLOOKUP(Z107,'[80]Location Status'!$A$7:$D$178,4,0)</f>
        <v>405</v>
      </c>
      <c r="AC108" s="385"/>
      <c r="AD108" s="177" t="s">
        <v>576</v>
      </c>
      <c r="AE108" s="177" t="s">
        <v>577</v>
      </c>
      <c r="AF108" s="384">
        <f>VLOOKUP(AD107,'[80]Location Status'!$A$7:$D$178,4,0)</f>
        <v>418</v>
      </c>
      <c r="AG108" s="385"/>
      <c r="AH108" s="177" t="s">
        <v>576</v>
      </c>
      <c r="AI108" s="177" t="s">
        <v>577</v>
      </c>
      <c r="AJ108" s="370">
        <f>VLOOKUP(AH107,'[80]Location Status'!$A$7:$D$178,4,0)</f>
        <v>344</v>
      </c>
      <c r="AK108" s="395"/>
      <c r="AL108" s="177" t="s">
        <v>576</v>
      </c>
      <c r="AM108" s="177" t="s">
        <v>577</v>
      </c>
      <c r="AN108" s="384">
        <f>VLOOKUP(AL107,'[80]Location Status'!$A$7:$D$178,4,0)</f>
        <v>417</v>
      </c>
      <c r="AO108" s="385"/>
      <c r="AP108" s="177" t="s">
        <v>576</v>
      </c>
      <c r="AQ108" s="177" t="s">
        <v>577</v>
      </c>
      <c r="AR108" s="384">
        <f>VLOOKUP(AP107,'[80]Location Status'!$A$7:$D$178,4,0)</f>
        <v>384</v>
      </c>
      <c r="AS108" s="385"/>
      <c r="AT108" s="140"/>
      <c r="AV108" s="344">
        <f>D108+H108+L108+P108+T108+X108+AB108+AF108+AJ108+AN108+AR108</f>
        <v>4384.2299999999996</v>
      </c>
      <c r="AW108" s="344"/>
      <c r="AY108">
        <v>11</v>
      </c>
      <c r="BB108" s="179"/>
      <c r="BC108" s="179"/>
      <c r="BD108" s="180"/>
    </row>
    <row r="109" spans="1:56" x14ac:dyDescent="0.3">
      <c r="A109" s="139"/>
      <c r="B109" s="151" t="s">
        <v>580</v>
      </c>
      <c r="C109" s="151" t="s">
        <v>581</v>
      </c>
      <c r="F109" s="151" t="s">
        <v>580</v>
      </c>
      <c r="G109" s="151" t="s">
        <v>581</v>
      </c>
      <c r="J109" s="151" t="s">
        <v>580</v>
      </c>
      <c r="K109" s="151" t="s">
        <v>581</v>
      </c>
      <c r="N109" s="151" t="s">
        <v>580</v>
      </c>
      <c r="O109" s="151" t="s">
        <v>581</v>
      </c>
      <c r="R109" s="151" t="s">
        <v>580</v>
      </c>
      <c r="S109" s="151" t="s">
        <v>581</v>
      </c>
      <c r="V109" s="151" t="s">
        <v>580</v>
      </c>
      <c r="W109" s="151" t="s">
        <v>581</v>
      </c>
      <c r="Z109" s="151" t="s">
        <v>580</v>
      </c>
      <c r="AA109" s="151" t="s">
        <v>581</v>
      </c>
      <c r="AD109" s="151" t="s">
        <v>580</v>
      </c>
      <c r="AE109" s="151" t="s">
        <v>581</v>
      </c>
      <c r="AH109" s="151" t="s">
        <v>580</v>
      </c>
      <c r="AI109" s="151" t="s">
        <v>581</v>
      </c>
      <c r="AL109" s="151" t="s">
        <v>580</v>
      </c>
      <c r="AM109" s="151" t="s">
        <v>581</v>
      </c>
      <c r="AP109" s="151" t="s">
        <v>580</v>
      </c>
      <c r="AQ109" s="151" t="s">
        <v>581</v>
      </c>
      <c r="AT109" s="140"/>
      <c r="AV109" s="344"/>
      <c r="AW109" s="344"/>
    </row>
    <row r="110" spans="1:56" x14ac:dyDescent="0.3">
      <c r="A110" s="139"/>
      <c r="B110" s="394" t="s">
        <v>441</v>
      </c>
      <c r="C110" s="394"/>
      <c r="F110" s="392" t="s">
        <v>595</v>
      </c>
      <c r="G110" s="393"/>
      <c r="J110" s="392" t="s">
        <v>595</v>
      </c>
      <c r="K110" s="393"/>
      <c r="N110" s="392" t="s">
        <v>595</v>
      </c>
      <c r="O110" s="393"/>
      <c r="R110" s="392" t="s">
        <v>595</v>
      </c>
      <c r="S110" s="393"/>
      <c r="V110" s="392" t="s">
        <v>595</v>
      </c>
      <c r="W110" s="393"/>
      <c r="Z110" s="394" t="s">
        <v>441</v>
      </c>
      <c r="AA110" s="394"/>
      <c r="AD110" s="394" t="s">
        <v>441</v>
      </c>
      <c r="AE110" s="394"/>
      <c r="AH110" s="394" t="s">
        <v>441</v>
      </c>
      <c r="AI110" s="394"/>
      <c r="AL110" s="394" t="s">
        <v>441</v>
      </c>
      <c r="AM110" s="394"/>
      <c r="AP110" s="394" t="s">
        <v>441</v>
      </c>
      <c r="AQ110" s="394"/>
      <c r="AT110" s="140"/>
      <c r="AV110" s="344"/>
      <c r="AW110" s="344"/>
    </row>
    <row r="111" spans="1:56" x14ac:dyDescent="0.3">
      <c r="A111" s="139"/>
      <c r="B111" s="175" t="str">
        <f>VLOOKUP(B107,'[80]Location Status'!$A$7:$D$178,3,0)</f>
        <v>DA+3</v>
      </c>
      <c r="C111" s="175"/>
      <c r="F111" s="175" t="str">
        <f>VLOOKUP(F107,'[80]Location Status'!$A$7:$D$178,3,0)</f>
        <v>DA+9</v>
      </c>
      <c r="G111" s="175"/>
      <c r="J111" s="175" t="str">
        <f>VLOOKUP(J107,'[80]Location Status'!$A$7:$D$178,3,0)</f>
        <v>DA+0</v>
      </c>
      <c r="K111" s="175"/>
      <c r="N111" s="175" t="str">
        <f>VLOOKUP(N107,'[80]Location Status'!$A$7:$D$178,3,0)</f>
        <v>DA-1.5</v>
      </c>
      <c r="O111" s="175"/>
      <c r="R111" s="175" t="str">
        <f>VLOOKUP(R107,'[80]Location Status'!$A$7:$D$178,3,0)</f>
        <v>DB1+9</v>
      </c>
      <c r="S111" s="175"/>
      <c r="V111" s="175" t="str">
        <f>VLOOKUP(V107,'[80]Location Status'!$A$7:$D$178,3,0)</f>
        <v>DB1+9</v>
      </c>
      <c r="W111" s="175"/>
      <c r="Z111" s="175" t="str">
        <f>VLOOKUP(Z107,'[80]Location Status'!$A$7:$D$178,3,0)</f>
        <v>DA+0</v>
      </c>
      <c r="AA111" s="175"/>
      <c r="AD111" s="175" t="str">
        <f>VLOOKUP(AD107,'[80]Location Status'!$A$7:$D$178,3,0)</f>
        <v>DA+6</v>
      </c>
      <c r="AE111" s="175"/>
      <c r="AH111" s="175" t="str">
        <f>VLOOKUP(AH107,'[80]Location Status'!$A$7:$D$178,3,0)</f>
        <v>DA-1.5</v>
      </c>
      <c r="AI111" s="175"/>
      <c r="AL111" s="175" t="str">
        <f>VLOOKUP(AL107,'[80]Location Status'!$A$7:$D$178,3,0)</f>
        <v>DA+3</v>
      </c>
      <c r="AM111" s="175"/>
      <c r="AP111" s="175" t="str">
        <f>VLOOKUP(AP107,'[80]Location Status'!$A$7:$D$178,3,0)</f>
        <v>DA+3</v>
      </c>
      <c r="AQ111" s="175"/>
      <c r="AT111" s="140"/>
      <c r="AV111" s="344"/>
      <c r="AW111" s="344"/>
      <c r="BB111" s="179"/>
      <c r="BC111" s="179"/>
      <c r="BD111" s="180"/>
    </row>
    <row r="112" spans="1:56" x14ac:dyDescent="0.3">
      <c r="A112" s="139"/>
      <c r="AT112" s="140"/>
      <c r="AV112" s="344"/>
      <c r="AW112" s="344"/>
    </row>
    <row r="113" spans="1:56" x14ac:dyDescent="0.3">
      <c r="A113" s="139"/>
      <c r="B113" s="384" t="str">
        <f>VLOOKUP(B115,'[80]Location Status'!$A$7:$D$178,2,0)</f>
        <v>18/7</v>
      </c>
      <c r="C113" s="385"/>
      <c r="F113" s="384" t="str">
        <f>VLOOKUP(F115,'[80]Location Status'!$A$7:$D$178,2,0)</f>
        <v>18/8</v>
      </c>
      <c r="G113" s="385"/>
      <c r="J113" s="384" t="str">
        <f>VLOOKUP(J115,'[80]Location Status'!$A$7:$D$178,2,0)</f>
        <v>19/0</v>
      </c>
      <c r="K113" s="385"/>
      <c r="N113" s="384" t="str">
        <f>VLOOKUP(N115,'[80]Location Status'!$A$7:$D$178,2,0)</f>
        <v>19/1</v>
      </c>
      <c r="O113" s="385"/>
      <c r="R113" s="384" t="str">
        <f>VLOOKUP(R115,'[80]Location Status'!$A$7:$D$178,2,0)</f>
        <v>19/2</v>
      </c>
      <c r="S113" s="385"/>
      <c r="V113" s="384" t="str">
        <f>VLOOKUP(V114,'[80]Location Status'!$A$7:$D$178,2,0)</f>
        <v>19/3</v>
      </c>
      <c r="W113" s="385"/>
      <c r="Z113" s="167" t="str">
        <f>VLOOKUP(Z115,'[80]Location Status'!$A$7:$D$178,2,0)</f>
        <v>20/0</v>
      </c>
      <c r="AA113" s="166"/>
      <c r="AD113" s="384" t="str">
        <f>VLOOKUP(AD115,'[80]Location Status'!$A$7:$D$178,2,0)</f>
        <v>21/0</v>
      </c>
      <c r="AE113" s="385"/>
      <c r="AH113" s="384" t="str">
        <f>VLOOKUP(AH115,'[80]Location Status'!$A$7:$D$178,2,0)</f>
        <v>21/1</v>
      </c>
      <c r="AI113" s="385"/>
      <c r="AL113" s="384" t="str">
        <f>VLOOKUP(AL115,'[80]Location Status'!$A$7:$D$178,2,0)</f>
        <v>21/2</v>
      </c>
      <c r="AM113" s="385"/>
      <c r="AP113" s="384" t="str">
        <f>VLOOKUP(AP115,'[80]Location Status'!$A$7:$D$178,2,0)</f>
        <v>21/3</v>
      </c>
      <c r="AQ113" s="385"/>
      <c r="AT113" s="140"/>
      <c r="AV113" s="344"/>
      <c r="AW113" s="344"/>
      <c r="BB113" s="178"/>
      <c r="BC113" s="179"/>
      <c r="BD113" s="180"/>
    </row>
    <row r="114" spans="1:56" x14ac:dyDescent="0.3">
      <c r="A114" s="139"/>
      <c r="V114" s="170">
        <f>R115+1</f>
        <v>112</v>
      </c>
      <c r="AT114" s="140"/>
      <c r="AV114" s="344"/>
      <c r="AW114" s="344"/>
    </row>
    <row r="115" spans="1:56" s="170" customFormat="1" ht="13.2" x14ac:dyDescent="0.25">
      <c r="A115" s="169"/>
      <c r="B115" s="170">
        <f>1+AP107</f>
        <v>107</v>
      </c>
      <c r="F115" s="170">
        <f>1+B115</f>
        <v>108</v>
      </c>
      <c r="J115" s="170">
        <f>1+F115</f>
        <v>109</v>
      </c>
      <c r="N115" s="170">
        <f>1+J115</f>
        <v>110</v>
      </c>
      <c r="R115" s="170">
        <f>1+N115</f>
        <v>111</v>
      </c>
      <c r="V115" s="170">
        <f>1+R115</f>
        <v>112</v>
      </c>
      <c r="Z115" s="170">
        <f>1+V115</f>
        <v>113</v>
      </c>
      <c r="AD115" s="170">
        <f>1+Z115</f>
        <v>114</v>
      </c>
      <c r="AH115" s="170">
        <f>1+AD115</f>
        <v>115</v>
      </c>
      <c r="AL115" s="170">
        <f>1+AH115</f>
        <v>116</v>
      </c>
      <c r="AP115" s="170">
        <f>1+AL115</f>
        <v>117</v>
      </c>
      <c r="AT115" s="171"/>
      <c r="AV115" s="388"/>
      <c r="AW115" s="388"/>
    </row>
    <row r="116" spans="1:56" x14ac:dyDescent="0.3">
      <c r="A116" s="139"/>
      <c r="B116" s="177" t="s">
        <v>576</v>
      </c>
      <c r="C116" s="177" t="s">
        <v>577</v>
      </c>
      <c r="D116" s="384">
        <f>VLOOKUP(B115,'[80]Location Status'!$A$7:$D$178,4,0)</f>
        <v>326</v>
      </c>
      <c r="E116" s="385"/>
      <c r="F116" s="177" t="s">
        <v>576</v>
      </c>
      <c r="G116" s="177" t="s">
        <v>577</v>
      </c>
      <c r="H116" s="370">
        <f>VLOOKUP(F115,'[80]Location Status'!$A$7:$D$178,4,0)</f>
        <v>298.20600000000002</v>
      </c>
      <c r="I116" s="395"/>
      <c r="J116" s="177" t="s">
        <v>576</v>
      </c>
      <c r="K116" s="177" t="s">
        <v>577</v>
      </c>
      <c r="L116" s="370">
        <f>VLOOKUP(J115,'[80]Location Status'!$A$7:$D$178,4,0)</f>
        <v>415.00400000000002</v>
      </c>
      <c r="M116" s="395"/>
      <c r="N116" s="177" t="s">
        <v>576</v>
      </c>
      <c r="O116" s="177" t="s">
        <v>577</v>
      </c>
      <c r="P116" s="384">
        <f>VLOOKUP(N115,'[80]Location Status'!$A$7:$D$178,4,0)</f>
        <v>395</v>
      </c>
      <c r="Q116" s="385"/>
      <c r="R116" s="177" t="s">
        <v>576</v>
      </c>
      <c r="S116" s="177" t="s">
        <v>577</v>
      </c>
      <c r="T116" s="384">
        <f>VLOOKUP(R115,'[80]Location Status'!$A$7:$D$178,4,0)</f>
        <v>404</v>
      </c>
      <c r="U116" s="385"/>
      <c r="V116" s="177" t="s">
        <v>576</v>
      </c>
      <c r="W116" s="177" t="s">
        <v>577</v>
      </c>
      <c r="X116" s="370">
        <f>VLOOKUP(V114,'[80]Location Status'!$A$7:$D$178,4,0)</f>
        <v>359.55599999999998</v>
      </c>
      <c r="Y116" s="395"/>
      <c r="Z116" s="177" t="s">
        <v>576</v>
      </c>
      <c r="AA116" s="177" t="s">
        <v>577</v>
      </c>
      <c r="AB116" s="370">
        <f>VLOOKUP(Z115,'[80]Location Status'!$A$7:$D$178,4,0)</f>
        <v>460.68400000000003</v>
      </c>
      <c r="AC116" s="395"/>
      <c r="AD116" s="177" t="s">
        <v>576</v>
      </c>
      <c r="AE116" s="177" t="s">
        <v>577</v>
      </c>
      <c r="AF116" s="384">
        <f>VLOOKUP(AD115,'[80]Location Status'!$A$7:$D$178,4,0)</f>
        <v>431</v>
      </c>
      <c r="AG116" s="385"/>
      <c r="AH116" s="177" t="s">
        <v>576</v>
      </c>
      <c r="AI116" s="177" t="s">
        <v>577</v>
      </c>
      <c r="AJ116" s="370">
        <f>VLOOKUP(AH115,'[80]Location Status'!$A$7:$D$178,4,0)</f>
        <v>409</v>
      </c>
      <c r="AK116" s="395"/>
      <c r="AL116" s="177" t="s">
        <v>576</v>
      </c>
      <c r="AM116" s="177" t="s">
        <v>577</v>
      </c>
      <c r="AN116" s="384">
        <f>VLOOKUP(AL115,'[80]Location Status'!$A$7:$D$178,4,0)</f>
        <v>359</v>
      </c>
      <c r="AO116" s="385"/>
      <c r="AP116" s="177" t="s">
        <v>576</v>
      </c>
      <c r="AQ116" s="177" t="s">
        <v>577</v>
      </c>
      <c r="AR116" s="384">
        <f>VLOOKUP(AP115,'[80]Location Status'!$A$7:$D$178,4,0)</f>
        <v>414</v>
      </c>
      <c r="AS116" s="385"/>
      <c r="AT116" s="140"/>
      <c r="AV116" s="344">
        <f>D116+H116+L116+P116+T116+X116+AB116+AF116+AJ116+AN116+AR116</f>
        <v>4271.4500000000007</v>
      </c>
      <c r="AW116" s="344"/>
      <c r="AY116">
        <v>11</v>
      </c>
      <c r="BB116" s="179"/>
      <c r="BC116" s="179"/>
      <c r="BD116" s="180"/>
    </row>
    <row r="117" spans="1:56" x14ac:dyDescent="0.3">
      <c r="A117" s="139"/>
      <c r="B117" s="151" t="s">
        <v>580</v>
      </c>
      <c r="C117" s="151" t="s">
        <v>581</v>
      </c>
      <c r="F117" s="151" t="s">
        <v>580</v>
      </c>
      <c r="G117" s="151" t="s">
        <v>581</v>
      </c>
      <c r="J117" s="151" t="s">
        <v>580</v>
      </c>
      <c r="K117" s="151" t="s">
        <v>581</v>
      </c>
      <c r="N117" s="151" t="s">
        <v>580</v>
      </c>
      <c r="O117" s="151" t="s">
        <v>581</v>
      </c>
      <c r="R117" s="151" t="s">
        <v>580</v>
      </c>
      <c r="S117" s="151" t="s">
        <v>581</v>
      </c>
      <c r="V117" s="151" t="s">
        <v>580</v>
      </c>
      <c r="W117" s="151" t="s">
        <v>581</v>
      </c>
      <c r="Z117" s="151" t="s">
        <v>580</v>
      </c>
      <c r="AA117" s="151" t="s">
        <v>581</v>
      </c>
      <c r="AD117" s="151" t="s">
        <v>580</v>
      </c>
      <c r="AE117" s="151" t="s">
        <v>581</v>
      </c>
      <c r="AH117" s="151" t="s">
        <v>580</v>
      </c>
      <c r="AI117" s="151" t="s">
        <v>581</v>
      </c>
      <c r="AL117" s="151" t="s">
        <v>580</v>
      </c>
      <c r="AM117" s="151" t="s">
        <v>581</v>
      </c>
      <c r="AP117" s="151" t="s">
        <v>580</v>
      </c>
      <c r="AQ117" s="151" t="s">
        <v>581</v>
      </c>
      <c r="AT117" s="140"/>
      <c r="AV117" s="344"/>
      <c r="AW117" s="344"/>
    </row>
    <row r="118" spans="1:56" x14ac:dyDescent="0.3">
      <c r="A118" s="139"/>
      <c r="B118" s="394" t="s">
        <v>441</v>
      </c>
      <c r="C118" s="394"/>
      <c r="F118" s="394" t="s">
        <v>441</v>
      </c>
      <c r="G118" s="394"/>
      <c r="J118" s="394" t="s">
        <v>441</v>
      </c>
      <c r="K118" s="394"/>
      <c r="N118" s="392" t="s">
        <v>595</v>
      </c>
      <c r="O118" s="393"/>
      <c r="R118" s="394" t="s">
        <v>441</v>
      </c>
      <c r="S118" s="394"/>
      <c r="V118" s="394" t="s">
        <v>441</v>
      </c>
      <c r="W118" s="394"/>
      <c r="Z118" s="382" t="s">
        <v>441</v>
      </c>
      <c r="AA118" s="382"/>
      <c r="AD118" s="394" t="s">
        <v>441</v>
      </c>
      <c r="AE118" s="394"/>
      <c r="AH118" s="394" t="s">
        <v>441</v>
      </c>
      <c r="AI118" s="394"/>
      <c r="AL118" s="394" t="s">
        <v>441</v>
      </c>
      <c r="AM118" s="394"/>
      <c r="AP118" s="394" t="s">
        <v>441</v>
      </c>
      <c r="AQ118" s="394"/>
      <c r="AT118" s="140"/>
      <c r="AV118" s="344"/>
      <c r="AW118" s="344"/>
    </row>
    <row r="119" spans="1:56" x14ac:dyDescent="0.3">
      <c r="A119" s="139"/>
      <c r="B119" s="175" t="str">
        <f>VLOOKUP(B115,'[80]Location Status'!$A$7:$D$178,3,0)</f>
        <v>DA-1.5</v>
      </c>
      <c r="C119" s="175"/>
      <c r="F119" s="175" t="str">
        <f>VLOOKUP(F115,'[80]Location Status'!$A$7:$D$178,3,0)</f>
        <v>DA-3</v>
      </c>
      <c r="G119" s="175"/>
      <c r="J119" s="175" t="str">
        <f>VLOOKUP(J115,'[80]Location Status'!$A$7:$D$178,3,0)</f>
        <v>DD45+0</v>
      </c>
      <c r="K119" s="175"/>
      <c r="N119" s="175" t="str">
        <f>VLOOKUP(N115,'[80]Location Status'!$A$7:$D$178,3,0)</f>
        <v>DA+3</v>
      </c>
      <c r="O119" s="175"/>
      <c r="R119" s="175" t="str">
        <f>VLOOKUP(R115,'[80]Location Status'!$A$7:$D$178,3,0)</f>
        <v>DA+3</v>
      </c>
      <c r="S119" s="175"/>
      <c r="V119" s="175" t="str">
        <f>VLOOKUP(V114,'[80]Location Status'!$A$7:$D$178,3,0)</f>
        <v>DA+0</v>
      </c>
      <c r="W119" s="175"/>
      <c r="Z119" s="175" t="str">
        <f>VLOOKUP(Z115,'[80]Location Status'!$A$7:$D$178,3,0)</f>
        <v>DD45+6</v>
      </c>
      <c r="AA119" s="175"/>
      <c r="AD119" s="175" t="str">
        <f>VLOOKUP(AD115,'[80]Location Status'!$A$7:$D$178,3,0)</f>
        <v>DB2+6</v>
      </c>
      <c r="AE119" s="175"/>
      <c r="AH119" s="175" t="str">
        <f>VLOOKUP(AH115,'[80]Location Status'!$A$7:$D$178,3,0)</f>
        <v>DA+0</v>
      </c>
      <c r="AI119" s="175"/>
      <c r="AL119" s="175" t="str">
        <f>VLOOKUP(AL115,'[80]Location Status'!$A$7:$D$178,3,0)</f>
        <v>DA+3</v>
      </c>
      <c r="AM119" s="175"/>
      <c r="AP119" s="175" t="str">
        <f>VLOOKUP(AP115,'[80]Location Status'!$A$7:$D$178,3,0)</f>
        <v>DC1+0(T)</v>
      </c>
      <c r="AQ119" s="175"/>
      <c r="AT119" s="140"/>
      <c r="AV119" s="344"/>
      <c r="AW119" s="344"/>
      <c r="BB119" s="179"/>
      <c r="BC119" s="179"/>
      <c r="BD119" s="180"/>
    </row>
    <row r="120" spans="1:56" x14ac:dyDescent="0.3">
      <c r="A120" s="139"/>
      <c r="B120" s="153"/>
      <c r="C120" s="153"/>
      <c r="F120" s="153"/>
      <c r="G120" s="153"/>
      <c r="J120" s="153"/>
      <c r="K120" s="153"/>
      <c r="N120" s="153"/>
      <c r="O120" s="153"/>
      <c r="R120" s="153"/>
      <c r="S120" s="153"/>
      <c r="T120" s="174"/>
      <c r="V120" s="153"/>
      <c r="W120" s="153"/>
      <c r="AD120" s="153"/>
      <c r="AE120" s="153"/>
      <c r="AH120" s="153"/>
      <c r="AI120" s="153"/>
      <c r="AL120" s="153"/>
      <c r="AM120" s="153"/>
      <c r="AP120" s="182" t="s">
        <v>598</v>
      </c>
      <c r="AQ120" s="153"/>
      <c r="AT120" s="140"/>
      <c r="AV120" s="344"/>
      <c r="AW120" s="344"/>
    </row>
    <row r="121" spans="1:56" x14ac:dyDescent="0.3">
      <c r="A121" s="139"/>
      <c r="B121" s="384" t="str">
        <f>VLOOKUP(B123,'[80]Location Status'!$A$7:$D$178,2,0)</f>
        <v>21/4</v>
      </c>
      <c r="C121" s="385"/>
      <c r="F121" s="384" t="str">
        <f>VLOOKUP(F123,'[80]Location Status'!$A$7:$D$178,2,0)</f>
        <v>21/5</v>
      </c>
      <c r="G121" s="385"/>
      <c r="J121" s="384" t="str">
        <f>VLOOKUP(J123,'[80]Location Status'!$A$7:$D$178,2,0)</f>
        <v>22/0</v>
      </c>
      <c r="K121" s="385"/>
      <c r="N121" s="384" t="str">
        <f>VLOOKUP(N123,'[80]Location Status'!$A$7:$D$178,2,0)</f>
        <v>22/1</v>
      </c>
      <c r="O121" s="385"/>
      <c r="R121" s="384" t="str">
        <f>VLOOKUP(R123,'[80]Location Status'!$A$7:$D$178,2,0)</f>
        <v>22/2</v>
      </c>
      <c r="S121" s="385"/>
      <c r="V121" s="384" t="str">
        <f>VLOOKUP(V123,'[80]Location Status'!$A$7:$D$178,2,0)</f>
        <v>22/3</v>
      </c>
      <c r="W121" s="385"/>
      <c r="Z121" s="384" t="str">
        <f>VLOOKUP(Z123,'[80]Location Status'!$A$7:$D$178,2,0)</f>
        <v>22/4</v>
      </c>
      <c r="AA121" s="385"/>
      <c r="AD121" s="384" t="str">
        <f>VLOOKUP(AD123,'[80]Location Status'!$A$7:$D$178,2,0)</f>
        <v>23/0</v>
      </c>
      <c r="AE121" s="385"/>
      <c r="AH121" s="384" t="str">
        <f>VLOOKUP(AH123,'[80]Location Status'!$A$7:$D$178,2,0)</f>
        <v>23/1</v>
      </c>
      <c r="AI121" s="385"/>
      <c r="AL121" s="384" t="str">
        <f>VLOOKUP(AL123,'[80]Location Status'!$A$7:$D$178,2,0)</f>
        <v>23/2</v>
      </c>
      <c r="AM121" s="385"/>
      <c r="AP121" s="384" t="str">
        <f>VLOOKUP(AP123,'[80]Location Status'!$A$7:$D$178,2,0)</f>
        <v>23/3</v>
      </c>
      <c r="AQ121" s="385"/>
      <c r="AT121" s="140"/>
      <c r="AV121" s="344"/>
      <c r="AW121" s="344"/>
      <c r="BB121" s="178"/>
      <c r="BC121" s="179"/>
      <c r="BD121" s="180"/>
    </row>
    <row r="122" spans="1:56" x14ac:dyDescent="0.3">
      <c r="A122" s="139"/>
      <c r="AT122" s="140"/>
      <c r="AV122" s="344"/>
      <c r="AW122" s="344"/>
    </row>
    <row r="123" spans="1:56" s="170" customFormat="1" ht="13.2" x14ac:dyDescent="0.25">
      <c r="A123" s="169"/>
      <c r="B123" s="170">
        <f>1+AP115</f>
        <v>118</v>
      </c>
      <c r="F123" s="170">
        <f>1+B123</f>
        <v>119</v>
      </c>
      <c r="J123" s="170">
        <f>1+F123</f>
        <v>120</v>
      </c>
      <c r="N123" s="170">
        <f>1+J123</f>
        <v>121</v>
      </c>
      <c r="R123" s="170">
        <f>1+N123</f>
        <v>122</v>
      </c>
      <c r="V123" s="170">
        <f>1+R123</f>
        <v>123</v>
      </c>
      <c r="Z123" s="170">
        <f>1+V123</f>
        <v>124</v>
      </c>
      <c r="AD123" s="170">
        <f>1+Z123</f>
        <v>125</v>
      </c>
      <c r="AH123" s="170">
        <f>1+AD123</f>
        <v>126</v>
      </c>
      <c r="AL123" s="170">
        <f>1+AH123</f>
        <v>127</v>
      </c>
      <c r="AP123" s="170">
        <f>1+AL123</f>
        <v>128</v>
      </c>
      <c r="AT123" s="171"/>
      <c r="AV123" s="388"/>
      <c r="AW123" s="388"/>
    </row>
    <row r="124" spans="1:56" x14ac:dyDescent="0.3">
      <c r="A124" s="139"/>
      <c r="B124" s="177" t="s">
        <v>576</v>
      </c>
      <c r="C124" s="177" t="s">
        <v>577</v>
      </c>
      <c r="D124" s="370">
        <f>VLOOKUP(B123,'[80]Location Status'!$A$7:$D$178,4,0)</f>
        <v>425</v>
      </c>
      <c r="E124" s="395"/>
      <c r="F124" s="177" t="s">
        <v>576</v>
      </c>
      <c r="G124" s="177" t="s">
        <v>577</v>
      </c>
      <c r="H124" s="370">
        <f>VLOOKUP(F123,'[80]Location Status'!$A$7:$D$178,4,0)</f>
        <v>356.40600000000001</v>
      </c>
      <c r="I124" s="395"/>
      <c r="J124" s="177" t="s">
        <v>576</v>
      </c>
      <c r="K124" s="177" t="s">
        <v>577</v>
      </c>
      <c r="L124" s="370">
        <f>VLOOKUP(J123,'[80]Location Status'!$A$7:$D$178,4,0)</f>
        <v>409.00400000000002</v>
      </c>
      <c r="M124" s="395"/>
      <c r="N124" s="177" t="s">
        <v>576</v>
      </c>
      <c r="O124" s="177" t="s">
        <v>577</v>
      </c>
      <c r="P124" s="370">
        <f>VLOOKUP(N123,'[80]Location Status'!$A$7:$D$178,4,0)</f>
        <v>416</v>
      </c>
      <c r="Q124" s="395"/>
      <c r="R124" s="177" t="s">
        <v>576</v>
      </c>
      <c r="S124" s="177" t="s">
        <v>577</v>
      </c>
      <c r="T124" s="370">
        <f>VLOOKUP(R123,'[80]Location Status'!$A$7:$D$178,4,0)</f>
        <v>419</v>
      </c>
      <c r="U124" s="395"/>
      <c r="V124" s="177" t="s">
        <v>576</v>
      </c>
      <c r="W124" s="177" t="s">
        <v>577</v>
      </c>
      <c r="X124" s="370">
        <f>VLOOKUP(V123,'[80]Location Status'!$A$7:$D$178,4,0)</f>
        <v>413</v>
      </c>
      <c r="Y124" s="395"/>
      <c r="Z124" s="177" t="s">
        <v>576</v>
      </c>
      <c r="AA124" s="177" t="s">
        <v>577</v>
      </c>
      <c r="AB124" s="370">
        <f>VLOOKUP(Z123,'[80]Location Status'!$A$7:$D$178,4,0)</f>
        <v>315.50799999999998</v>
      </c>
      <c r="AC124" s="395"/>
      <c r="AD124" s="177" t="s">
        <v>576</v>
      </c>
      <c r="AE124" s="177" t="s">
        <v>577</v>
      </c>
      <c r="AF124" s="370">
        <f>VLOOKUP(AD123,'[80]Location Status'!$A$7:$D$178,4,0)</f>
        <v>431.00200000000001</v>
      </c>
      <c r="AG124" s="395"/>
      <c r="AH124" s="177" t="s">
        <v>576</v>
      </c>
      <c r="AI124" s="177" t="s">
        <v>577</v>
      </c>
      <c r="AJ124" s="370">
        <f>VLOOKUP(AH123,'[80]Location Status'!$A$7:$D$178,4,0)</f>
        <v>409</v>
      </c>
      <c r="AK124" s="395"/>
      <c r="AL124" s="177" t="s">
        <v>576</v>
      </c>
      <c r="AM124" s="177" t="s">
        <v>577</v>
      </c>
      <c r="AN124" s="370">
        <f>VLOOKUP(AL123,'[80]Location Status'!$A$7:$D$178,4,0)</f>
        <v>428</v>
      </c>
      <c r="AO124" s="395"/>
      <c r="AP124" s="177" t="s">
        <v>576</v>
      </c>
      <c r="AQ124" s="177" t="s">
        <v>577</v>
      </c>
      <c r="AR124" s="370">
        <f>VLOOKUP(AP123,'[80]Location Status'!$A$7:$D$178,4,0)</f>
        <v>412</v>
      </c>
      <c r="AS124" s="395"/>
      <c r="AT124" s="185"/>
      <c r="AV124" s="344">
        <f>D124+H124+L124+P124+T124+X124+AB124+AF124+AJ124+AN124+AR124</f>
        <v>4433.92</v>
      </c>
      <c r="AW124" s="344"/>
      <c r="AY124">
        <v>11</v>
      </c>
      <c r="BB124" s="179"/>
      <c r="BC124" s="179"/>
      <c r="BD124" s="180"/>
    </row>
    <row r="125" spans="1:56" x14ac:dyDescent="0.3">
      <c r="A125" s="139"/>
      <c r="B125" s="151" t="s">
        <v>580</v>
      </c>
      <c r="C125" s="151" t="s">
        <v>581</v>
      </c>
      <c r="F125" s="151" t="s">
        <v>580</v>
      </c>
      <c r="G125" s="151" t="s">
        <v>581</v>
      </c>
      <c r="J125" s="151" t="s">
        <v>580</v>
      </c>
      <c r="K125" s="151" t="s">
        <v>581</v>
      </c>
      <c r="N125" s="151" t="s">
        <v>580</v>
      </c>
      <c r="O125" s="151" t="s">
        <v>581</v>
      </c>
      <c r="R125" s="151" t="s">
        <v>580</v>
      </c>
      <c r="S125" s="151" t="s">
        <v>581</v>
      </c>
      <c r="V125" s="151" t="s">
        <v>580</v>
      </c>
      <c r="W125" s="151" t="s">
        <v>581</v>
      </c>
      <c r="Z125" s="151" t="s">
        <v>580</v>
      </c>
      <c r="AA125" s="151" t="s">
        <v>581</v>
      </c>
      <c r="AD125" s="151" t="s">
        <v>580</v>
      </c>
      <c r="AE125" s="151" t="s">
        <v>581</v>
      </c>
      <c r="AH125" s="151" t="s">
        <v>580</v>
      </c>
      <c r="AI125" s="151" t="s">
        <v>581</v>
      </c>
      <c r="AL125" s="151" t="s">
        <v>580</v>
      </c>
      <c r="AM125" s="151" t="s">
        <v>581</v>
      </c>
      <c r="AP125" s="151" t="s">
        <v>580</v>
      </c>
      <c r="AQ125" s="151" t="s">
        <v>581</v>
      </c>
      <c r="AT125" s="140"/>
      <c r="AV125" s="344"/>
      <c r="AW125" s="344"/>
    </row>
    <row r="126" spans="1:56" x14ac:dyDescent="0.3">
      <c r="A126" s="139"/>
      <c r="B126" s="394" t="s">
        <v>441</v>
      </c>
      <c r="C126" s="394"/>
      <c r="F126" s="394" t="s">
        <v>441</v>
      </c>
      <c r="G126" s="394"/>
      <c r="J126" s="394" t="s">
        <v>441</v>
      </c>
      <c r="K126" s="394"/>
      <c r="N126" s="394" t="s">
        <v>441</v>
      </c>
      <c r="O126" s="394"/>
      <c r="R126" s="394" t="s">
        <v>441</v>
      </c>
      <c r="S126" s="394"/>
      <c r="V126" s="394" t="s">
        <v>441</v>
      </c>
      <c r="W126" s="394"/>
      <c r="Z126" s="394" t="s">
        <v>441</v>
      </c>
      <c r="AA126" s="394"/>
      <c r="AD126" s="394" t="s">
        <v>441</v>
      </c>
      <c r="AE126" s="394"/>
      <c r="AH126" s="394" t="s">
        <v>441</v>
      </c>
      <c r="AI126" s="394"/>
      <c r="AL126" s="394" t="s">
        <v>441</v>
      </c>
      <c r="AM126" s="394"/>
      <c r="AP126" s="394" t="s">
        <v>599</v>
      </c>
      <c r="AQ126" s="394"/>
      <c r="AT126" s="140"/>
      <c r="AV126" s="344"/>
      <c r="AW126" s="344"/>
    </row>
    <row r="127" spans="1:56" x14ac:dyDescent="0.3">
      <c r="A127" s="139"/>
      <c r="B127" s="175" t="str">
        <f>VLOOKUP(B123,'[80]Location Status'!$A$7:$D$178,3,0)</f>
        <v>DA+3</v>
      </c>
      <c r="C127" s="175"/>
      <c r="F127" s="175" t="str">
        <f>VLOOKUP(F123,'[80]Location Status'!$A$7:$D$178,3,0)</f>
        <v>DA+3</v>
      </c>
      <c r="G127" s="175"/>
      <c r="J127" s="175" t="str">
        <f>VLOOKUP(J123,'[80]Location Status'!$A$7:$D$178,3,0)</f>
        <v>DD45+0</v>
      </c>
      <c r="K127" s="175"/>
      <c r="N127" s="175" t="str">
        <f>VLOOKUP(N123,'[80]Location Status'!$A$7:$D$178,3,0)</f>
        <v>DA+3</v>
      </c>
      <c r="O127" s="175"/>
      <c r="R127" s="175" t="str">
        <f>VLOOKUP(R123,'[80]Location Status'!$A$7:$D$178,3,0)</f>
        <v>DA-1.5</v>
      </c>
      <c r="S127" s="175"/>
      <c r="V127" s="175" t="str">
        <f>VLOOKUP(V123,'[80]Location Status'!$A$7:$D$178,3,0)</f>
        <v>DA+6</v>
      </c>
      <c r="W127" s="175"/>
      <c r="Z127" s="175" t="str">
        <f>VLOOKUP(Z123,'[80]Location Status'!$A$7:$D$178,3,0)</f>
        <v>DA+3</v>
      </c>
      <c r="AA127" s="175"/>
      <c r="AD127" s="175" t="str">
        <f>VLOOKUP(AD123,'[80]Location Status'!$A$7:$D$178,3,0)</f>
        <v>DC2+3</v>
      </c>
      <c r="AE127" s="175"/>
      <c r="AH127" s="175" t="str">
        <f>VLOOKUP(AH123,'[80]Location Status'!$A$7:$D$178,3,0)</f>
        <v>DA+9</v>
      </c>
      <c r="AI127" s="175"/>
      <c r="AL127" s="175" t="str">
        <f>VLOOKUP(AL123,'[80]Location Status'!$A$7:$D$178,3,0)</f>
        <v>DA+0</v>
      </c>
      <c r="AM127" s="175"/>
      <c r="AP127" s="175" t="str">
        <f>VLOOKUP(AP123,'[80]Location Status'!$A$7:$D$178,3,0)</f>
        <v>DA+6</v>
      </c>
      <c r="AQ127" s="175"/>
      <c r="AT127" s="140"/>
      <c r="AV127" s="344"/>
      <c r="AW127" s="344"/>
      <c r="BB127" s="179"/>
      <c r="BC127" s="179"/>
      <c r="BD127" s="180"/>
    </row>
    <row r="128" spans="1:56" x14ac:dyDescent="0.3">
      <c r="A128" s="139"/>
      <c r="AT128" s="140"/>
      <c r="AV128" s="344"/>
      <c r="AW128" s="344"/>
    </row>
    <row r="129" spans="1:56" x14ac:dyDescent="0.3">
      <c r="A129" s="139"/>
      <c r="B129" s="174"/>
      <c r="F129" s="174"/>
      <c r="I129" s="174"/>
      <c r="Q129" s="174"/>
      <c r="U129" s="174"/>
      <c r="Z129" s="186" t="s">
        <v>405</v>
      </c>
      <c r="AD129" s="183" t="s">
        <v>464</v>
      </c>
      <c r="AE129" s="183"/>
      <c r="AH129" s="186" t="s">
        <v>405</v>
      </c>
      <c r="AL129" s="186" t="s">
        <v>405</v>
      </c>
      <c r="AP129" s="174"/>
      <c r="AQ129" s="174"/>
      <c r="AT129" s="140"/>
      <c r="AV129" s="344"/>
      <c r="AW129" s="344"/>
    </row>
    <row r="130" spans="1:56" x14ac:dyDescent="0.3">
      <c r="A130" s="139"/>
      <c r="B130" s="384" t="str">
        <f>VLOOKUP(B132,'[80]Location Status'!$A$7:$D$178,2,0)</f>
        <v>23/4</v>
      </c>
      <c r="C130" s="385"/>
      <c r="F130" s="384" t="str">
        <f>VLOOKUP(F132,'[80]Location Status'!$A$7:$D$178,2,0)</f>
        <v>23/5</v>
      </c>
      <c r="G130" s="385"/>
      <c r="J130" s="384" t="str">
        <f>VLOOKUP(J132,'[80]Location Status'!$A$7:$D$178,2,0)</f>
        <v>23/6</v>
      </c>
      <c r="K130" s="385"/>
      <c r="N130" s="384" t="str">
        <f>VLOOKUP(N132,'[80]Location Status'!$A$7:$D$178,2,0)</f>
        <v>23/7</v>
      </c>
      <c r="O130" s="385"/>
      <c r="R130" s="384" t="str">
        <f>VLOOKUP(R132,'[80]Location Status'!$A$7:$D$178,2,0)</f>
        <v>24/0</v>
      </c>
      <c r="S130" s="385"/>
      <c r="V130" s="384" t="str">
        <f>VLOOKUP(V132,'[80]Location Status'!$A$7:$D$178,2,0)</f>
        <v>24/1</v>
      </c>
      <c r="W130" s="385"/>
      <c r="Z130" s="384" t="str">
        <f>VLOOKUP(Z132,'[80]Location Status'!$A$7:$D$178,2,0)</f>
        <v>24/2.</v>
      </c>
      <c r="AA130" s="385"/>
      <c r="AD130" s="384" t="str">
        <f>VLOOKUP(AD132,'[80]Location Status'!$A$7:$D$178,2,0)</f>
        <v>25/0</v>
      </c>
      <c r="AE130" s="385"/>
      <c r="AH130" s="384" t="str">
        <f>VLOOKUP(AH132,'[80]Location Status'!$A$7:$D$178,2,0)</f>
        <v>25/1</v>
      </c>
      <c r="AI130" s="385"/>
      <c r="AL130" s="384" t="str">
        <f>VLOOKUP(AL132,'[80]Location Status'!$A$7:$D$178,2,0)</f>
        <v>25/2.</v>
      </c>
      <c r="AM130" s="385"/>
      <c r="AP130" s="384" t="str">
        <f>VLOOKUP(AP132,'[80]Location Status'!$A$7:$D$178,2,0)</f>
        <v>25/3.</v>
      </c>
      <c r="AQ130" s="385"/>
      <c r="AT130" s="140"/>
      <c r="AV130" s="344"/>
      <c r="AW130" s="344"/>
      <c r="BB130" s="178"/>
      <c r="BC130" s="179"/>
      <c r="BD130" s="180"/>
    </row>
    <row r="131" spans="1:56" x14ac:dyDescent="0.3">
      <c r="A131" s="139"/>
      <c r="AT131" s="140"/>
      <c r="AV131" s="344"/>
      <c r="AW131" s="344"/>
    </row>
    <row r="132" spans="1:56" s="170" customFormat="1" ht="13.2" x14ac:dyDescent="0.25">
      <c r="A132" s="169"/>
      <c r="B132" s="170">
        <f>1+AP123</f>
        <v>129</v>
      </c>
      <c r="F132" s="170">
        <f>1+B132</f>
        <v>130</v>
      </c>
      <c r="J132" s="170">
        <f>1+F132</f>
        <v>131</v>
      </c>
      <c r="N132" s="170">
        <f>1+J132</f>
        <v>132</v>
      </c>
      <c r="R132" s="170">
        <f>1+N132</f>
        <v>133</v>
      </c>
      <c r="V132" s="170">
        <f>1+R132</f>
        <v>134</v>
      </c>
      <c r="Z132" s="170">
        <f>1+V132</f>
        <v>135</v>
      </c>
      <c r="AD132" s="170">
        <f>1+Z132</f>
        <v>136</v>
      </c>
      <c r="AH132" s="170">
        <f>1+AD132</f>
        <v>137</v>
      </c>
      <c r="AL132" s="170">
        <f>1+AH132</f>
        <v>138</v>
      </c>
      <c r="AP132" s="170">
        <f>1+AL132</f>
        <v>139</v>
      </c>
      <c r="AT132" s="171"/>
      <c r="AV132" s="388"/>
      <c r="AW132" s="388"/>
    </row>
    <row r="133" spans="1:56" x14ac:dyDescent="0.3">
      <c r="A133" s="139"/>
      <c r="B133" s="177" t="s">
        <v>576</v>
      </c>
      <c r="C133" s="177" t="s">
        <v>577</v>
      </c>
      <c r="D133" s="384">
        <f>VLOOKUP(B132,'[80]Location Status'!$A$7:$D$178,4,0)</f>
        <v>408</v>
      </c>
      <c r="E133" s="385"/>
      <c r="F133" s="177" t="s">
        <v>576</v>
      </c>
      <c r="G133" s="177" t="s">
        <v>577</v>
      </c>
      <c r="H133" s="384">
        <f>VLOOKUP(F132,'[80]Location Status'!$A$7:$D$178,4,0)</f>
        <v>362</v>
      </c>
      <c r="I133" s="385"/>
      <c r="J133" s="177" t="s">
        <v>576</v>
      </c>
      <c r="K133" s="177" t="s">
        <v>577</v>
      </c>
      <c r="L133" s="370">
        <f>VLOOKUP(J132,'[80]Location Status'!$A$7:$D$178,4,0)</f>
        <v>303</v>
      </c>
      <c r="M133" s="395"/>
      <c r="N133" s="177" t="s">
        <v>576</v>
      </c>
      <c r="O133" s="177" t="s">
        <v>577</v>
      </c>
      <c r="P133" s="370">
        <f>VLOOKUP(N132,'[80]Location Status'!$A$7:$D$178,4,0)</f>
        <v>336.96199999999999</v>
      </c>
      <c r="Q133" s="395"/>
      <c r="R133" s="177" t="s">
        <v>576</v>
      </c>
      <c r="S133" s="177" t="s">
        <v>577</v>
      </c>
      <c r="T133" s="370">
        <f>VLOOKUP(R132,'[80]Location Status'!$A$7:$D$178,4,0)</f>
        <v>431.99799999999999</v>
      </c>
      <c r="U133" s="395"/>
      <c r="V133" s="177" t="s">
        <v>576</v>
      </c>
      <c r="W133" s="177" t="s">
        <v>577</v>
      </c>
      <c r="X133" s="370">
        <f>VLOOKUP(V132,'[80]Location Status'!$A$7:$D$178,4,0)</f>
        <v>567</v>
      </c>
      <c r="Y133" s="395"/>
      <c r="Z133" s="177" t="s">
        <v>576</v>
      </c>
      <c r="AA133" s="177" t="s">
        <v>577</v>
      </c>
      <c r="AB133" s="370">
        <f>VLOOKUP(Z132,'[80]Location Status'!$A$7:$D$178,4,0)</f>
        <v>543.55399999999997</v>
      </c>
      <c r="AC133" s="395"/>
      <c r="AD133" s="177" t="s">
        <v>576</v>
      </c>
      <c r="AE133" s="177" t="s">
        <v>577</v>
      </c>
      <c r="AF133" s="384">
        <f>VLOOKUP(AD132,'[80]Location Status'!$A$7:$D$178,4,0)</f>
        <v>429</v>
      </c>
      <c r="AG133" s="385"/>
      <c r="AH133" s="177" t="s">
        <v>576</v>
      </c>
      <c r="AI133" s="177" t="s">
        <v>577</v>
      </c>
      <c r="AJ133" s="384">
        <f>VLOOKUP(AH132,'[80]Location Status'!$A$7:$D$178,4,0)</f>
        <v>346</v>
      </c>
      <c r="AK133" s="385"/>
      <c r="AL133" s="177" t="s">
        <v>576</v>
      </c>
      <c r="AM133" s="177" t="s">
        <v>577</v>
      </c>
      <c r="AN133" s="384">
        <f>VLOOKUP(AL132,'[80]Location Status'!$A$7:$D$178,4,0)</f>
        <v>381</v>
      </c>
      <c r="AO133" s="385"/>
      <c r="AP133" s="177" t="s">
        <v>576</v>
      </c>
      <c r="AQ133" s="177" t="s">
        <v>577</v>
      </c>
      <c r="AR133" s="384">
        <f>VLOOKUP(AP132,'[80]Location Status'!$A$7:$D$178,4,0)</f>
        <v>394</v>
      </c>
      <c r="AS133" s="385"/>
      <c r="AT133" s="140"/>
      <c r="AV133" s="344">
        <f>D133+H133+L133+P133+T133+X133+AB133+AF133+AJ133+AN133+AR133</f>
        <v>4502.5140000000001</v>
      </c>
      <c r="AW133" s="344"/>
      <c r="AY133">
        <v>11</v>
      </c>
      <c r="BB133" s="179"/>
      <c r="BC133" s="179"/>
      <c r="BD133" s="180"/>
    </row>
    <row r="134" spans="1:56" x14ac:dyDescent="0.3">
      <c r="A134" s="139"/>
      <c r="B134" s="151" t="s">
        <v>580</v>
      </c>
      <c r="C134" s="151" t="s">
        <v>581</v>
      </c>
      <c r="F134" s="151" t="s">
        <v>580</v>
      </c>
      <c r="G134" s="151" t="s">
        <v>581</v>
      </c>
      <c r="J134" s="151" t="s">
        <v>580</v>
      </c>
      <c r="K134" s="151" t="s">
        <v>581</v>
      </c>
      <c r="N134" s="151" t="s">
        <v>580</v>
      </c>
      <c r="O134" s="151" t="s">
        <v>581</v>
      </c>
      <c r="R134" s="151" t="s">
        <v>580</v>
      </c>
      <c r="S134" s="151" t="s">
        <v>581</v>
      </c>
      <c r="V134" s="151" t="s">
        <v>580</v>
      </c>
      <c r="W134" s="151" t="s">
        <v>581</v>
      </c>
      <c r="Z134" s="151" t="s">
        <v>580</v>
      </c>
      <c r="AA134" s="151" t="s">
        <v>581</v>
      </c>
      <c r="AD134" s="151" t="s">
        <v>580</v>
      </c>
      <c r="AE134" s="151" t="s">
        <v>581</v>
      </c>
      <c r="AH134" s="151" t="s">
        <v>580</v>
      </c>
      <c r="AI134" s="151" t="s">
        <v>581</v>
      </c>
      <c r="AL134" s="151" t="s">
        <v>580</v>
      </c>
      <c r="AM134" s="151" t="s">
        <v>581</v>
      </c>
      <c r="AP134" s="151" t="s">
        <v>580</v>
      </c>
      <c r="AQ134" s="151" t="s">
        <v>581</v>
      </c>
      <c r="AT134" s="140"/>
      <c r="AV134" s="344"/>
      <c r="AW134" s="344"/>
    </row>
    <row r="135" spans="1:56" x14ac:dyDescent="0.3">
      <c r="A135" s="139"/>
      <c r="B135" s="394" t="s">
        <v>441</v>
      </c>
      <c r="C135" s="394"/>
      <c r="F135" s="394" t="s">
        <v>441</v>
      </c>
      <c r="G135" s="394"/>
      <c r="J135" s="394" t="s">
        <v>441</v>
      </c>
      <c r="K135" s="394"/>
      <c r="N135" s="394" t="s">
        <v>441</v>
      </c>
      <c r="O135" s="394"/>
      <c r="R135" s="382" t="s">
        <v>441</v>
      </c>
      <c r="S135" s="382"/>
      <c r="V135" s="392" t="s">
        <v>595</v>
      </c>
      <c r="W135" s="393"/>
      <c r="Z135" s="394" t="s">
        <v>441</v>
      </c>
      <c r="AA135" s="394"/>
      <c r="AD135" s="392" t="s">
        <v>595</v>
      </c>
      <c r="AE135" s="393"/>
      <c r="AH135" s="382"/>
      <c r="AI135" s="382"/>
      <c r="AL135" s="382"/>
      <c r="AM135" s="382"/>
      <c r="AP135" s="394" t="s">
        <v>441</v>
      </c>
      <c r="AQ135" s="394"/>
      <c r="AT135" s="140"/>
      <c r="AV135" s="344"/>
      <c r="AW135" s="344"/>
    </row>
    <row r="136" spans="1:56" x14ac:dyDescent="0.3">
      <c r="A136" s="139"/>
      <c r="B136" s="175" t="str">
        <f>VLOOKUP(B132,'[80]Location Status'!$A$7:$D$178,3,0)</f>
        <v>DA-1.5</v>
      </c>
      <c r="C136" s="175"/>
      <c r="F136" s="175" t="str">
        <f>VLOOKUP(F132,'[80]Location Status'!$A$7:$D$178,3,0)</f>
        <v>DA+3</v>
      </c>
      <c r="G136" s="175"/>
      <c r="J136" s="175" t="str">
        <f>VLOOKUP(J132,'[80]Location Status'!$A$7:$D$178,3,0)</f>
        <v>DA-3</v>
      </c>
      <c r="K136" s="175"/>
      <c r="N136" s="175" t="str">
        <f>VLOOKUP(N132,'[80]Location Status'!$A$7:$D$178,3,0)</f>
        <v>DA-3</v>
      </c>
      <c r="O136" s="175"/>
      <c r="R136" s="175" t="str">
        <f>VLOOKUP(R132,'[80]Location Status'!$A$7:$D$178,3,0)</f>
        <v>DB2+0</v>
      </c>
      <c r="S136" s="175"/>
      <c r="V136" s="175" t="str">
        <f>VLOOKUP(V132,'[80]Location Status'!$A$7:$D$178,3,0)</f>
        <v>DB1+9</v>
      </c>
      <c r="W136" s="175"/>
      <c r="Z136" s="175" t="str">
        <f>VLOOKUP(Z132,'[80]Location Status'!$A$7:$D$178,3,0)</f>
        <v>DB1+0</v>
      </c>
      <c r="AA136" s="175"/>
      <c r="AD136" s="175" t="str">
        <f>VLOOKUP(AD132,'[80]Location Status'!$A$7:$D$178,3,0)</f>
        <v>DC1+9</v>
      </c>
      <c r="AE136" s="175"/>
      <c r="AH136" s="175" t="str">
        <f>VLOOKUP(AH132,'[80]Location Status'!$A$7:$D$178,3,0)</f>
        <v>DA+0</v>
      </c>
      <c r="AI136" s="175"/>
      <c r="AL136" s="175" t="str">
        <f>VLOOKUP(AL132,'[80]Location Status'!$A$7:$D$178,3,0)</f>
        <v>DA+0</v>
      </c>
      <c r="AM136" s="175"/>
      <c r="AP136" s="175" t="str">
        <f>VLOOKUP(AP132,'[80]Location Status'!$A$7:$D$178,3,0)</f>
        <v>DA+0</v>
      </c>
      <c r="AQ136" s="175"/>
      <c r="AT136" s="140"/>
      <c r="AV136" s="344"/>
      <c r="AW136" s="344"/>
      <c r="BB136" s="179"/>
      <c r="BC136" s="179"/>
      <c r="BD136" s="180"/>
    </row>
    <row r="137" spans="1:56" x14ac:dyDescent="0.3">
      <c r="A137" s="139"/>
      <c r="C137" s="182"/>
      <c r="AT137" s="140"/>
      <c r="AV137" s="344"/>
      <c r="AW137" s="344"/>
    </row>
    <row r="138" spans="1:56" x14ac:dyDescent="0.3">
      <c r="A138" s="139"/>
      <c r="N138" s="186" t="s">
        <v>405</v>
      </c>
      <c r="AP138" s="183" t="s">
        <v>464</v>
      </c>
      <c r="AQ138" s="183"/>
      <c r="AT138" s="140"/>
      <c r="AV138" s="344"/>
      <c r="AW138" s="344"/>
    </row>
    <row r="139" spans="1:56" x14ac:dyDescent="0.3">
      <c r="A139" s="139"/>
      <c r="B139" s="384" t="str">
        <f>VLOOKUP(B141,'[80]Location Status'!$A$7:$D$178,2,0)</f>
        <v>25/4</v>
      </c>
      <c r="C139" s="385"/>
      <c r="F139" s="384" t="str">
        <f>VLOOKUP(F141,'[80]Location Status'!$A$7:$D$178,2,0)</f>
        <v>26/0</v>
      </c>
      <c r="G139" s="385"/>
      <c r="J139" s="384" t="str">
        <f>VLOOKUP(J141,'[80]Location Status'!$A$7:$D$178,2,0)</f>
        <v>26/1</v>
      </c>
      <c r="K139" s="385"/>
      <c r="N139" s="384" t="str">
        <f>VLOOKUP(N141,'[80]Location Status'!$A$7:$D$178,2,0)</f>
        <v>26/2</v>
      </c>
      <c r="O139" s="385"/>
      <c r="R139" s="384" t="str">
        <f>VLOOKUP(R141,'[80]Location Status'!$A$7:$D$178,2,0)</f>
        <v>26/3</v>
      </c>
      <c r="S139" s="385"/>
      <c r="V139" s="384" t="str">
        <f>VLOOKUP(V141,'[80]Location Status'!$A$7:$D$178,2,0)</f>
        <v>26/4</v>
      </c>
      <c r="W139" s="385"/>
      <c r="Z139" s="384" t="str">
        <f>VLOOKUP(Z141,'[80]Location Status'!$A$7:$D$178,2,0)</f>
        <v>26/5</v>
      </c>
      <c r="AA139" s="385"/>
      <c r="AD139" s="384" t="str">
        <f>VLOOKUP(AD141,'[80]Location Status'!$A$7:$D$178,2,0)</f>
        <v>26/6</v>
      </c>
      <c r="AE139" s="385"/>
      <c r="AH139" s="384" t="str">
        <f>VLOOKUP(AH141,'[80]Location Status'!$A$7:$D$178,2,0)</f>
        <v>26/7</v>
      </c>
      <c r="AI139" s="385"/>
      <c r="AL139" s="384" t="str">
        <f>VLOOKUP(AL141,'[80]Location Status'!$A$7:$D$178,2,0)</f>
        <v>26/8</v>
      </c>
      <c r="AM139" s="385"/>
      <c r="AP139" s="384" t="str">
        <f>VLOOKUP(AP141,'[80]Location Status'!$A$7:$D$178,2,0)</f>
        <v>26/9</v>
      </c>
      <c r="AQ139" s="385"/>
      <c r="AT139" s="140"/>
      <c r="AV139" s="344"/>
      <c r="AW139" s="344"/>
      <c r="BB139" s="178"/>
      <c r="BC139" s="179"/>
      <c r="BD139" s="180"/>
    </row>
    <row r="140" spans="1:56" x14ac:dyDescent="0.3">
      <c r="A140" s="139"/>
      <c r="AT140" s="140"/>
      <c r="AV140" s="344"/>
      <c r="AW140" s="344"/>
    </row>
    <row r="141" spans="1:56" s="170" customFormat="1" ht="13.2" x14ac:dyDescent="0.25">
      <c r="A141" s="169"/>
      <c r="B141" s="170">
        <f>1+AP132</f>
        <v>140</v>
      </c>
      <c r="F141" s="170">
        <f>1+B141</f>
        <v>141</v>
      </c>
      <c r="J141" s="170">
        <f>1+F141</f>
        <v>142</v>
      </c>
      <c r="N141" s="170">
        <f>1+J141</f>
        <v>143</v>
      </c>
      <c r="R141" s="170">
        <f>1+N141</f>
        <v>144</v>
      </c>
      <c r="V141" s="170">
        <f>1+R141</f>
        <v>145</v>
      </c>
      <c r="Z141" s="170">
        <f>1+V141</f>
        <v>146</v>
      </c>
      <c r="AD141" s="170">
        <f>1+Z141</f>
        <v>147</v>
      </c>
      <c r="AH141" s="170">
        <f>1+AD141</f>
        <v>148</v>
      </c>
      <c r="AL141" s="170">
        <f>1+AH141</f>
        <v>149</v>
      </c>
      <c r="AP141" s="170">
        <f>1+AL141</f>
        <v>150</v>
      </c>
      <c r="AT141" s="171"/>
      <c r="AV141" s="388"/>
      <c r="AW141" s="388"/>
    </row>
    <row r="142" spans="1:56" x14ac:dyDescent="0.3">
      <c r="A142" s="139"/>
      <c r="B142" s="177" t="s">
        <v>576</v>
      </c>
      <c r="C142" s="177" t="s">
        <v>577</v>
      </c>
      <c r="D142" s="370">
        <f>VLOOKUP(B141,'[80]Location Status'!$A$7:$D$178,4,0)</f>
        <v>356.86900000000003</v>
      </c>
      <c r="E142" s="395"/>
      <c r="F142" s="177" t="s">
        <v>576</v>
      </c>
      <c r="G142" s="177" t="s">
        <v>577</v>
      </c>
      <c r="H142" s="370">
        <f>VLOOKUP(F141,'[80]Location Status'!$A$7:$D$178,4,0)</f>
        <v>438</v>
      </c>
      <c r="I142" s="395"/>
      <c r="J142" s="177" t="s">
        <v>576</v>
      </c>
      <c r="K142" s="177" t="s">
        <v>577</v>
      </c>
      <c r="L142" s="370">
        <f>VLOOKUP(J141,'[80]Location Status'!$A$7:$D$178,4,0)</f>
        <v>399</v>
      </c>
      <c r="M142" s="395"/>
      <c r="N142" s="177" t="s">
        <v>576</v>
      </c>
      <c r="O142" s="177" t="s">
        <v>577</v>
      </c>
      <c r="P142" s="370">
        <f>VLOOKUP(N141,'[80]Location Status'!$A$7:$D$178,4,0)</f>
        <v>347</v>
      </c>
      <c r="Q142" s="395"/>
      <c r="R142" s="177" t="s">
        <v>576</v>
      </c>
      <c r="S142" s="177" t="s">
        <v>577</v>
      </c>
      <c r="T142" s="370">
        <f>VLOOKUP(R141,'[80]Location Status'!$A$7:$D$178,4,0)</f>
        <v>400</v>
      </c>
      <c r="U142" s="395"/>
      <c r="V142" s="177" t="s">
        <v>576</v>
      </c>
      <c r="W142" s="177" t="s">
        <v>577</v>
      </c>
      <c r="X142" s="370">
        <f>VLOOKUP(V141,'[80]Location Status'!$A$7:$D$178,4,0)</f>
        <v>375</v>
      </c>
      <c r="Y142" s="395"/>
      <c r="Z142" s="177" t="s">
        <v>576</v>
      </c>
      <c r="AA142" s="177" t="s">
        <v>577</v>
      </c>
      <c r="AB142" s="370">
        <f>VLOOKUP(Z141,'[80]Location Status'!$A$7:$D$178,4,0)</f>
        <v>416</v>
      </c>
      <c r="AC142" s="395"/>
      <c r="AD142" s="177" t="s">
        <v>576</v>
      </c>
      <c r="AE142" s="177" t="s">
        <v>577</v>
      </c>
      <c r="AF142" s="370">
        <f>VLOOKUP(AD141,'[80]Location Status'!$A$7:$D$178,4,0)</f>
        <v>408</v>
      </c>
      <c r="AG142" s="395"/>
      <c r="AH142" s="177" t="s">
        <v>576</v>
      </c>
      <c r="AI142" s="177" t="s">
        <v>577</v>
      </c>
      <c r="AJ142" s="370">
        <f>VLOOKUP(AH141,'[80]Location Status'!$A$7:$D$178,4,0)</f>
        <v>404</v>
      </c>
      <c r="AK142" s="395"/>
      <c r="AL142" s="177" t="s">
        <v>576</v>
      </c>
      <c r="AM142" s="177" t="s">
        <v>577</v>
      </c>
      <c r="AN142" s="370">
        <f>VLOOKUP(AL141,'[80]Location Status'!$A$7:$D$178,4,0)</f>
        <v>391</v>
      </c>
      <c r="AO142" s="395"/>
      <c r="AP142" s="177" t="s">
        <v>576</v>
      </c>
      <c r="AQ142" s="177" t="s">
        <v>577</v>
      </c>
      <c r="AR142" s="370">
        <f>VLOOKUP(AP141,'[80]Location Status'!$A$7:$D$178,4,0)</f>
        <v>371</v>
      </c>
      <c r="AS142" s="395"/>
      <c r="AT142" s="140"/>
      <c r="AV142" s="344">
        <f>D142+H142+L142+P142+T142+X142+AB142+AF142+AJ142+AN142+AR142</f>
        <v>4305.8690000000006</v>
      </c>
      <c r="AW142" s="344"/>
      <c r="AY142">
        <v>11</v>
      </c>
      <c r="BB142" s="179"/>
      <c r="BC142" s="179"/>
      <c r="BD142" s="180"/>
    </row>
    <row r="143" spans="1:56" x14ac:dyDescent="0.3">
      <c r="A143" s="139"/>
      <c r="B143" s="151" t="s">
        <v>580</v>
      </c>
      <c r="C143" s="151" t="s">
        <v>581</v>
      </c>
      <c r="F143" s="151" t="s">
        <v>580</v>
      </c>
      <c r="G143" s="151" t="s">
        <v>581</v>
      </c>
      <c r="J143" s="151" t="s">
        <v>580</v>
      </c>
      <c r="K143" s="151" t="s">
        <v>581</v>
      </c>
      <c r="N143" s="151" t="s">
        <v>580</v>
      </c>
      <c r="O143" s="151" t="s">
        <v>581</v>
      </c>
      <c r="R143" s="151" t="s">
        <v>580</v>
      </c>
      <c r="S143" s="151" t="s">
        <v>581</v>
      </c>
      <c r="V143" s="151" t="s">
        <v>580</v>
      </c>
      <c r="W143" s="151" t="s">
        <v>581</v>
      </c>
      <c r="Z143" s="151" t="s">
        <v>580</v>
      </c>
      <c r="AA143" s="151" t="s">
        <v>581</v>
      </c>
      <c r="AD143" s="151" t="s">
        <v>580</v>
      </c>
      <c r="AE143" s="151" t="s">
        <v>581</v>
      </c>
      <c r="AH143" s="151" t="s">
        <v>580</v>
      </c>
      <c r="AI143" s="151" t="s">
        <v>581</v>
      </c>
      <c r="AL143" s="151" t="s">
        <v>580</v>
      </c>
      <c r="AM143" s="151" t="s">
        <v>581</v>
      </c>
      <c r="AP143" s="151" t="s">
        <v>580</v>
      </c>
      <c r="AQ143" s="151" t="s">
        <v>581</v>
      </c>
      <c r="AT143" s="140"/>
      <c r="AV143" s="344"/>
      <c r="AW143" s="344"/>
    </row>
    <row r="144" spans="1:56" x14ac:dyDescent="0.3">
      <c r="A144" s="139"/>
      <c r="B144" s="394" t="s">
        <v>441</v>
      </c>
      <c r="C144" s="394"/>
      <c r="F144" s="394" t="s">
        <v>441</v>
      </c>
      <c r="G144" s="394"/>
      <c r="J144" s="394" t="s">
        <v>441</v>
      </c>
      <c r="K144" s="394"/>
      <c r="N144" s="382"/>
      <c r="O144" s="382"/>
      <c r="R144" s="394" t="s">
        <v>441</v>
      </c>
      <c r="S144" s="394"/>
      <c r="V144" s="394" t="s">
        <v>441</v>
      </c>
      <c r="W144" s="394"/>
      <c r="Z144" s="394" t="s">
        <v>599</v>
      </c>
      <c r="AA144" s="394"/>
      <c r="AD144" s="394" t="s">
        <v>441</v>
      </c>
      <c r="AE144" s="394"/>
      <c r="AH144" s="392" t="s">
        <v>595</v>
      </c>
      <c r="AI144" s="393"/>
      <c r="AL144" s="392" t="s">
        <v>595</v>
      </c>
      <c r="AM144" s="393"/>
      <c r="AP144" s="394" t="s">
        <v>441</v>
      </c>
      <c r="AQ144" s="394"/>
      <c r="AT144" s="140"/>
      <c r="AV144" s="344"/>
      <c r="AW144" s="344"/>
    </row>
    <row r="145" spans="1:56" x14ac:dyDescent="0.3">
      <c r="A145" s="139"/>
      <c r="B145" s="175" t="str">
        <f>VLOOKUP(B141,'[80]Location Status'!$A$7:$D$178,3,0)</f>
        <v>DA+0</v>
      </c>
      <c r="C145" s="175"/>
      <c r="F145" s="175" t="str">
        <f>VLOOKUP(F141,'[80]Location Status'!$A$7:$D$178,3,0)</f>
        <v>DC2+0</v>
      </c>
      <c r="G145" s="175"/>
      <c r="J145" s="175" t="str">
        <f>VLOOKUP(J141,'[80]Location Status'!$A$7:$D$178,3,0)</f>
        <v>DA+6</v>
      </c>
      <c r="K145" s="175"/>
      <c r="N145" s="175" t="str">
        <f>VLOOKUP(N141,'[80]Location Status'!$A$7:$D$178,3,0)</f>
        <v>DA+3</v>
      </c>
      <c r="O145" s="175"/>
      <c r="R145" s="175" t="str">
        <f>VLOOKUP(R141,'[80]Location Status'!$A$7:$D$178,3,0)</f>
        <v>DA+3</v>
      </c>
      <c r="S145" s="175"/>
      <c r="V145" s="175" t="str">
        <f>VLOOKUP(V141,'[80]Location Status'!$A$7:$D$178,3,0)</f>
        <v>DA-3</v>
      </c>
      <c r="W145" s="175"/>
      <c r="Z145" s="175" t="str">
        <f>VLOOKUP(Z141,'[80]Location Status'!$A$7:$D$178,3,0)</f>
        <v>DA+0</v>
      </c>
      <c r="AA145" s="175"/>
      <c r="AD145" s="175" t="str">
        <f>VLOOKUP(AD141,'[80]Location Status'!$A$7:$D$178,3,0)</f>
        <v>DA+3</v>
      </c>
      <c r="AE145" s="175"/>
      <c r="AH145" s="175" t="str">
        <f>VLOOKUP(AH141,'[80]Location Status'!$A$7:$D$178,3,0)</f>
        <v>DA+0</v>
      </c>
      <c r="AI145" s="175"/>
      <c r="AL145" s="175" t="str">
        <f>VLOOKUP(AL141,'[80]Location Status'!$A$7:$D$178,3,0)</f>
        <v>DA+0</v>
      </c>
      <c r="AM145" s="175"/>
      <c r="AP145" s="175" t="str">
        <f>VLOOKUP(AP141,'[80]Location Status'!$A$7:$D$178,3,0)</f>
        <v>DA+0</v>
      </c>
      <c r="AQ145" s="175"/>
      <c r="AT145" s="140"/>
      <c r="AV145" s="344"/>
      <c r="AW145" s="344"/>
      <c r="BB145" s="179"/>
      <c r="BC145" s="179"/>
      <c r="BD145" s="180"/>
    </row>
    <row r="146" spans="1:56" x14ac:dyDescent="0.3">
      <c r="A146" s="139"/>
      <c r="U146" s="153"/>
      <c r="AF146" s="153"/>
      <c r="AT146" s="140"/>
      <c r="AV146" s="344"/>
      <c r="AW146" s="344"/>
    </row>
    <row r="147" spans="1:56" x14ac:dyDescent="0.3">
      <c r="A147" s="139"/>
      <c r="R147" s="187" t="s">
        <v>600</v>
      </c>
      <c r="S147" s="188"/>
      <c r="T147" s="188"/>
      <c r="U147" s="189"/>
      <c r="V147" s="187" t="s">
        <v>600</v>
      </c>
      <c r="W147" s="188"/>
      <c r="X147" s="188"/>
      <c r="Y147" s="188"/>
      <c r="Z147" s="187" t="s">
        <v>600</v>
      </c>
      <c r="AA147" s="188"/>
      <c r="AB147" s="188"/>
      <c r="AC147" s="188"/>
      <c r="AF147" s="153"/>
      <c r="AT147" s="140"/>
      <c r="AV147" s="344"/>
      <c r="AW147" s="344"/>
    </row>
    <row r="148" spans="1:56" x14ac:dyDescent="0.3">
      <c r="A148" s="139"/>
      <c r="F148" s="183" t="s">
        <v>464</v>
      </c>
      <c r="G148" s="183"/>
      <c r="R148" s="190" t="s">
        <v>601</v>
      </c>
      <c r="S148" s="191"/>
      <c r="V148" s="186" t="s">
        <v>405</v>
      </c>
      <c r="Z148" s="186" t="s">
        <v>405</v>
      </c>
      <c r="AC148" s="153"/>
      <c r="AD148" s="153"/>
      <c r="AE148" s="153"/>
      <c r="AF148" s="153"/>
      <c r="AT148" s="140"/>
      <c r="AV148" s="344"/>
      <c r="AW148" s="344"/>
    </row>
    <row r="149" spans="1:56" x14ac:dyDescent="0.3">
      <c r="A149" s="139"/>
      <c r="B149" s="384" t="str">
        <f>VLOOKUP(B151,'[80]Location Status'!$A$7:$D$178,2,0)</f>
        <v>26/10</v>
      </c>
      <c r="C149" s="385"/>
      <c r="F149" s="384" t="str">
        <f>VLOOKUP(F151,'[80]Location Status'!$A$7:$D$178,2,0)</f>
        <v>27/0</v>
      </c>
      <c r="G149" s="385"/>
      <c r="J149" s="384" t="str">
        <f>VLOOKUP(J151,'[80]Location Status'!$A$7:$D$178,2,0)</f>
        <v>27/1</v>
      </c>
      <c r="K149" s="385"/>
      <c r="N149" s="384" t="str">
        <f>VLOOKUP(N151,'[80]Location Status'!$A$7:$D$178,2,0)</f>
        <v>28/0</v>
      </c>
      <c r="O149" s="385"/>
      <c r="R149" s="384" t="str">
        <f>VLOOKUP(R151,'[80]Location Status'!$A$7:$D$178,2,0)</f>
        <v>28/1</v>
      </c>
      <c r="S149" s="385"/>
      <c r="V149" s="384" t="str">
        <f>VLOOKUP(V151,'[80]Location Status'!$A$7:$D$178,2,0)</f>
        <v>29/0</v>
      </c>
      <c r="W149" s="385"/>
      <c r="Z149" s="384" t="str">
        <f>VLOOKUP(Z151,'[80]Location Status'!$A$7:$D$178,2,0)</f>
        <v>29/1</v>
      </c>
      <c r="AA149" s="385"/>
      <c r="AD149" s="384" t="str">
        <f>VLOOKUP(AD151,'[80]Location Status'!$A$7:$D$178,2,0)</f>
        <v>29/2</v>
      </c>
      <c r="AE149" s="385"/>
      <c r="AH149" s="384" t="str">
        <f>VLOOKUP(AH151,'[80]Location Status'!$A$7:$D$178,2,0)</f>
        <v>30/0</v>
      </c>
      <c r="AI149" s="385"/>
      <c r="AL149" s="384" t="str">
        <f>VLOOKUP(AL151,'[80]Location Status'!$A$7:$D$178,2,0)</f>
        <v>30/1</v>
      </c>
      <c r="AM149" s="385"/>
      <c r="AP149" s="384" t="str">
        <f>VLOOKUP(AP151,'[80]Location Status'!$A$7:$D$178,2,0)</f>
        <v>30/2</v>
      </c>
      <c r="AQ149" s="385"/>
      <c r="AT149" s="140"/>
      <c r="AV149" s="344"/>
      <c r="AW149" s="344"/>
      <c r="BB149" s="178"/>
      <c r="BC149" s="179"/>
      <c r="BD149" s="180"/>
    </row>
    <row r="150" spans="1:56" x14ac:dyDescent="0.3">
      <c r="A150" s="139"/>
      <c r="AT150" s="140"/>
      <c r="AV150" s="344"/>
      <c r="AW150" s="344"/>
    </row>
    <row r="151" spans="1:56" s="170" customFormat="1" ht="13.2" x14ac:dyDescent="0.25">
      <c r="A151" s="169"/>
      <c r="B151" s="170">
        <f>1+AP141</f>
        <v>151</v>
      </c>
      <c r="F151" s="170">
        <f>1+B151</f>
        <v>152</v>
      </c>
      <c r="J151" s="170">
        <f>1+F151</f>
        <v>153</v>
      </c>
      <c r="N151" s="170">
        <f>1+J151</f>
        <v>154</v>
      </c>
      <c r="R151" s="170">
        <f>1+N151</f>
        <v>155</v>
      </c>
      <c r="V151" s="170">
        <f>1+R151</f>
        <v>156</v>
      </c>
      <c r="Z151" s="170">
        <f>1+V151</f>
        <v>157</v>
      </c>
      <c r="AD151" s="170">
        <f>1+Z151</f>
        <v>158</v>
      </c>
      <c r="AH151" s="170">
        <f>1+AD151</f>
        <v>159</v>
      </c>
      <c r="AL151" s="170">
        <f>1+AH151</f>
        <v>160</v>
      </c>
      <c r="AP151" s="170">
        <f>1+AL151</f>
        <v>161</v>
      </c>
      <c r="AT151" s="171"/>
      <c r="AV151" s="388"/>
      <c r="AW151" s="388"/>
    </row>
    <row r="152" spans="1:56" x14ac:dyDescent="0.3">
      <c r="A152" s="139"/>
      <c r="B152" s="151" t="s">
        <v>576</v>
      </c>
      <c r="C152" s="151" t="s">
        <v>577</v>
      </c>
      <c r="D152" s="370">
        <f>VLOOKUP(B151,'[80]Location Status'!$A$7:$D$178,4,0)</f>
        <v>391.18900000000002</v>
      </c>
      <c r="E152" s="395"/>
      <c r="F152" s="177" t="s">
        <v>576</v>
      </c>
      <c r="G152" s="177" t="s">
        <v>577</v>
      </c>
      <c r="H152" s="370">
        <f>VLOOKUP(F151,'[80]Location Status'!$A$7:$D$178,4,0)</f>
        <v>412</v>
      </c>
      <c r="I152" s="395"/>
      <c r="J152" s="177" t="s">
        <v>576</v>
      </c>
      <c r="K152" s="177" t="s">
        <v>577</v>
      </c>
      <c r="L152" s="370">
        <f>VLOOKUP(J151,'[80]Location Status'!$A$7:$D$178,4,0)</f>
        <v>384.05200000000002</v>
      </c>
      <c r="M152" s="395"/>
      <c r="N152" s="177" t="s">
        <v>576</v>
      </c>
      <c r="O152" s="177" t="s">
        <v>577</v>
      </c>
      <c r="P152" s="370">
        <f>VLOOKUP(N151,'[80]Location Status'!$A$7:$D$178,4,0)</f>
        <v>404</v>
      </c>
      <c r="Q152" s="395"/>
      <c r="R152" s="177" t="s">
        <v>576</v>
      </c>
      <c r="S152" s="177" t="s">
        <v>577</v>
      </c>
      <c r="T152" s="370">
        <f>VLOOKUP(R151,'[80]Location Status'!$A$7:$D$178,4,0)</f>
        <v>261.80599999999998</v>
      </c>
      <c r="U152" s="395"/>
      <c r="V152" s="177" t="s">
        <v>576</v>
      </c>
      <c r="W152" s="177" t="s">
        <v>577</v>
      </c>
      <c r="X152" s="370">
        <f>VLOOKUP(V151,'[80]Location Status'!$A$7:$D$178,4,0)</f>
        <v>358</v>
      </c>
      <c r="Y152" s="395"/>
      <c r="Z152" s="177" t="s">
        <v>576</v>
      </c>
      <c r="AA152" s="177" t="s">
        <v>577</v>
      </c>
      <c r="AB152" s="370">
        <f>VLOOKUP(Z151,'[80]Location Status'!$A$7:$D$178,4,0)</f>
        <v>419</v>
      </c>
      <c r="AC152" s="395"/>
      <c r="AD152" s="177" t="s">
        <v>576</v>
      </c>
      <c r="AE152" s="177" t="s">
        <v>577</v>
      </c>
      <c r="AF152" s="370">
        <f>VLOOKUP(AD151,'[80]Location Status'!$A$7:$D$178,4,0)</f>
        <v>367.80799999999999</v>
      </c>
      <c r="AG152" s="395"/>
      <c r="AH152" s="177" t="s">
        <v>576</v>
      </c>
      <c r="AI152" s="177" t="s">
        <v>577</v>
      </c>
      <c r="AJ152" s="370">
        <f>VLOOKUP(AH151,'[80]Location Status'!$A$7:$D$178,4,0)</f>
        <v>409.00299999999999</v>
      </c>
      <c r="AK152" s="395"/>
      <c r="AL152" s="177" t="s">
        <v>576</v>
      </c>
      <c r="AM152" s="177" t="s">
        <v>577</v>
      </c>
      <c r="AN152" s="370">
        <f>VLOOKUP(AL151,'[80]Location Status'!$A$7:$D$178,4,0)</f>
        <v>343</v>
      </c>
      <c r="AO152" s="395"/>
      <c r="AP152" s="177" t="s">
        <v>576</v>
      </c>
      <c r="AQ152" s="177" t="s">
        <v>577</v>
      </c>
      <c r="AR152" s="370">
        <f>VLOOKUP(AP151,'[80]Location Status'!$A$7:$D$178,4,0)</f>
        <v>394</v>
      </c>
      <c r="AS152" s="395"/>
      <c r="AT152" s="140"/>
      <c r="AV152" s="344">
        <f>D152+H152+L152+P152+T152+X152+AB152+AF152+AJ152+AN152+AR152</f>
        <v>4143.8580000000002</v>
      </c>
      <c r="AW152" s="344"/>
      <c r="AY152">
        <v>11</v>
      </c>
      <c r="BB152" s="179"/>
      <c r="BC152" s="179"/>
      <c r="BD152" s="180"/>
    </row>
    <row r="153" spans="1:56" x14ac:dyDescent="0.3">
      <c r="A153" s="139"/>
      <c r="B153" s="151" t="s">
        <v>580</v>
      </c>
      <c r="C153" s="151" t="s">
        <v>581</v>
      </c>
      <c r="F153" s="151" t="s">
        <v>580</v>
      </c>
      <c r="G153" s="151" t="s">
        <v>581</v>
      </c>
      <c r="J153" s="151" t="s">
        <v>580</v>
      </c>
      <c r="K153" s="151" t="s">
        <v>581</v>
      </c>
      <c r="N153" s="151" t="s">
        <v>580</v>
      </c>
      <c r="O153" s="151" t="s">
        <v>581</v>
      </c>
      <c r="R153" s="151" t="s">
        <v>580</v>
      </c>
      <c r="S153" s="151" t="s">
        <v>581</v>
      </c>
      <c r="V153" s="151" t="s">
        <v>580</v>
      </c>
      <c r="W153" s="151" t="s">
        <v>581</v>
      </c>
      <c r="Z153" s="151" t="s">
        <v>580</v>
      </c>
      <c r="AA153" s="151" t="s">
        <v>581</v>
      </c>
      <c r="AD153" s="151" t="s">
        <v>580</v>
      </c>
      <c r="AE153" s="151" t="s">
        <v>581</v>
      </c>
      <c r="AH153" s="151" t="s">
        <v>580</v>
      </c>
      <c r="AI153" s="151" t="s">
        <v>581</v>
      </c>
      <c r="AL153" s="151" t="s">
        <v>580</v>
      </c>
      <c r="AM153" s="151" t="s">
        <v>581</v>
      </c>
      <c r="AP153" s="151" t="s">
        <v>580</v>
      </c>
      <c r="AQ153" s="151" t="s">
        <v>581</v>
      </c>
      <c r="AT153" s="140"/>
      <c r="AV153" s="344"/>
      <c r="AW153" s="344"/>
    </row>
    <row r="154" spans="1:56" x14ac:dyDescent="0.3">
      <c r="A154" s="139"/>
      <c r="B154" s="392" t="s">
        <v>595</v>
      </c>
      <c r="C154" s="393"/>
      <c r="F154" s="392" t="s">
        <v>595</v>
      </c>
      <c r="G154" s="393"/>
      <c r="J154" s="394" t="s">
        <v>441</v>
      </c>
      <c r="K154" s="394"/>
      <c r="N154" s="392" t="s">
        <v>595</v>
      </c>
      <c r="O154" s="393"/>
      <c r="R154" s="382"/>
      <c r="S154" s="382"/>
      <c r="V154" s="394" t="s">
        <v>441</v>
      </c>
      <c r="W154" s="394"/>
      <c r="Z154" s="394" t="s">
        <v>441</v>
      </c>
      <c r="AA154" s="394"/>
      <c r="AD154" s="394" t="s">
        <v>441</v>
      </c>
      <c r="AE154" s="394"/>
      <c r="AH154" s="394" t="s">
        <v>441</v>
      </c>
      <c r="AI154" s="394"/>
      <c r="AL154" s="394" t="s">
        <v>441</v>
      </c>
      <c r="AM154" s="394"/>
      <c r="AP154" s="394" t="s">
        <v>441</v>
      </c>
      <c r="AQ154" s="394"/>
      <c r="AT154" s="140"/>
      <c r="AV154" s="344"/>
      <c r="AW154" s="344"/>
    </row>
    <row r="155" spans="1:56" x14ac:dyDescent="0.3">
      <c r="A155" s="139"/>
      <c r="B155" s="175" t="str">
        <f>VLOOKUP(B151,'[80]Location Status'!$A$7:$D$178,3,0)</f>
        <v>DA+0</v>
      </c>
      <c r="C155" s="175"/>
      <c r="F155" s="175" t="str">
        <f>VLOOKUP(F151,'[80]Location Status'!$A$7:$D$178,3,0)</f>
        <v>DC1+0</v>
      </c>
      <c r="G155" s="175"/>
      <c r="J155" s="175" t="str">
        <f>VLOOKUP(J151,'[80]Location Status'!$A$7:$D$178,3,0)</f>
        <v>DA+3</v>
      </c>
      <c r="K155" s="175"/>
      <c r="N155" s="175" t="str">
        <f>VLOOKUP(N151,'[80]Location Status'!$A$7:$D$178,3,0)</f>
        <v>DC1+0</v>
      </c>
      <c r="O155" s="175"/>
      <c r="R155" s="175" t="str">
        <f>VLOOKUP(R151,'[80]Location Status'!$A$7:$D$178,3,0)</f>
        <v>DB1+0</v>
      </c>
      <c r="S155" s="175"/>
      <c r="V155" s="175" t="str">
        <f>VLOOKUP(V151,'[80]Location Status'!$A$7:$D$178,3,0)</f>
        <v>DB2+0</v>
      </c>
      <c r="W155" s="175"/>
      <c r="Z155" s="175" t="str">
        <f>VLOOKUP(Z151,'[80]Location Status'!$A$7:$D$178,3,0)</f>
        <v>DA+0</v>
      </c>
      <c r="AA155" s="175"/>
      <c r="AD155" s="175" t="str">
        <f>VLOOKUP(AD151,'[80]Location Status'!$A$7:$D$178,3,0)</f>
        <v>DA+0</v>
      </c>
      <c r="AE155" s="175"/>
      <c r="AH155" s="175" t="str">
        <f>VLOOKUP(AH151,'[80]Location Status'!$A$7:$D$178,3,0)</f>
        <v>DC2+0</v>
      </c>
      <c r="AI155" s="175"/>
      <c r="AL155" s="175" t="str">
        <f>VLOOKUP(AL151,'[80]Location Status'!$A$7:$D$178,3,0)</f>
        <v>DA+9</v>
      </c>
      <c r="AM155" s="175"/>
      <c r="AP155" s="175" t="str">
        <f>VLOOKUP(AP151,'[80]Location Status'!$A$7:$D$178,3,0)</f>
        <v>DA+3</v>
      </c>
      <c r="AQ155" s="175"/>
      <c r="AT155" s="140"/>
      <c r="AV155" s="344"/>
      <c r="AW155" s="344"/>
      <c r="BB155" s="179"/>
      <c r="BC155" s="179"/>
      <c r="BD155" s="180"/>
    </row>
    <row r="156" spans="1:56" x14ac:dyDescent="0.3">
      <c r="A156" s="139"/>
      <c r="AT156" s="140"/>
      <c r="AV156" s="344"/>
      <c r="AW156" s="344"/>
    </row>
    <row r="157" spans="1:56" x14ac:dyDescent="0.3">
      <c r="A157" s="174"/>
      <c r="B157" s="174"/>
      <c r="C157" s="174"/>
      <c r="E157" s="174"/>
      <c r="F157" s="174"/>
      <c r="G157" s="174"/>
      <c r="M157" s="174"/>
      <c r="N157" s="174"/>
      <c r="O157" s="174"/>
      <c r="P157" s="174"/>
      <c r="R157" s="183" t="s">
        <v>464</v>
      </c>
      <c r="S157" s="183"/>
      <c r="V157" s="190" t="s">
        <v>601</v>
      </c>
      <c r="W157" s="191"/>
      <c r="X157" s="192"/>
      <c r="AD157" s="186" t="s">
        <v>405</v>
      </c>
      <c r="AT157" s="140"/>
      <c r="AV157" s="344"/>
      <c r="AW157" s="344"/>
    </row>
    <row r="158" spans="1:56" x14ac:dyDescent="0.3">
      <c r="A158" s="139"/>
      <c r="B158" s="384" t="str">
        <f>VLOOKUP(B160,'[80]Location Status'!$A$7:$D$178,2,0)</f>
        <v>30/3</v>
      </c>
      <c r="C158" s="385"/>
      <c r="F158" s="384" t="str">
        <f>VLOOKUP(F160,'[80]Location Status'!$A$7:$D$178,2,0)</f>
        <v>30/4</v>
      </c>
      <c r="G158" s="385"/>
      <c r="J158" s="384" t="str">
        <f>VLOOKUP(J160,'[80]Location Status'!$A$7:$D$178,2,0)</f>
        <v>30/5</v>
      </c>
      <c r="K158" s="385"/>
      <c r="N158" s="384" t="str">
        <f>VLOOKUP(N160,'[80]Location Status'!$A$7:$D$178,2,0)</f>
        <v>31/0</v>
      </c>
      <c r="O158" s="385"/>
      <c r="R158" s="384" t="str">
        <f>VLOOKUP(R160,'[80]Location Status'!$A$7:$D$178,2,0)</f>
        <v>31/1</v>
      </c>
      <c r="S158" s="385"/>
      <c r="V158" s="384" t="str">
        <f>VLOOKUP(V160,'[80]Location Status'!$A$7:$D$178,2,0)</f>
        <v>31/2</v>
      </c>
      <c r="W158" s="385"/>
      <c r="Z158" s="384" t="str">
        <f>VLOOKUP(Z160,'[80]Location Status'!$A$7:$D$178,2,0)</f>
        <v xml:space="preserve">32/0 </v>
      </c>
      <c r="AA158" s="385"/>
      <c r="AD158" s="384" t="str">
        <f>VLOOKUP(AD160,'[80]Location Status'!$A$7:$D$178,2,0)</f>
        <v>32/1</v>
      </c>
      <c r="AE158" s="385"/>
      <c r="AH158" s="384" t="str">
        <f>VLOOKUP(AH160,'[80]Location Status'!$A$7:$D$178,2,0)</f>
        <v>32/2</v>
      </c>
      <c r="AI158" s="385"/>
      <c r="AL158" s="384" t="str">
        <f>VLOOKUP(AL160,'[80]Location Status'!$A$7:$D$178,2,0)</f>
        <v>33/0</v>
      </c>
      <c r="AM158" s="385"/>
      <c r="AP158" s="167"/>
      <c r="AQ158" s="166"/>
      <c r="AT158" s="140"/>
      <c r="AV158" s="344"/>
      <c r="AW158" s="344"/>
      <c r="BB158" s="178"/>
      <c r="BC158" s="179"/>
      <c r="BD158" s="180"/>
    </row>
    <row r="159" spans="1:56" x14ac:dyDescent="0.3">
      <c r="A159" s="139"/>
      <c r="AP159" s="167"/>
      <c r="AQ159" s="166"/>
      <c r="AT159" s="140"/>
      <c r="AV159" s="344"/>
      <c r="AW159" s="344"/>
    </row>
    <row r="160" spans="1:56" s="170" customFormat="1" x14ac:dyDescent="0.25">
      <c r="A160" s="169"/>
      <c r="B160" s="170">
        <f>1+AP151</f>
        <v>162</v>
      </c>
      <c r="F160" s="170">
        <f>1+B160</f>
        <v>163</v>
      </c>
      <c r="J160" s="170">
        <f>1+F160</f>
        <v>164</v>
      </c>
      <c r="N160" s="170">
        <f>1+J160</f>
        <v>165</v>
      </c>
      <c r="R160" s="170">
        <f>1+N160</f>
        <v>166</v>
      </c>
      <c r="V160" s="170">
        <f>1+R160</f>
        <v>167</v>
      </c>
      <c r="Z160" s="170">
        <f>1+V160</f>
        <v>168</v>
      </c>
      <c r="AD160" s="170">
        <f>1+Z160</f>
        <v>169</v>
      </c>
      <c r="AH160" s="170">
        <f>1+AD160</f>
        <v>170</v>
      </c>
      <c r="AL160" s="170">
        <f>1+AH160</f>
        <v>171</v>
      </c>
      <c r="AP160" s="167"/>
      <c r="AQ160" s="166"/>
      <c r="AT160" s="171"/>
      <c r="AV160" s="388"/>
      <c r="AW160" s="388"/>
    </row>
    <row r="161" spans="1:56" x14ac:dyDescent="0.3">
      <c r="A161" s="139"/>
      <c r="B161" s="151" t="s">
        <v>576</v>
      </c>
      <c r="C161" s="151" t="s">
        <v>577</v>
      </c>
      <c r="D161" s="384">
        <f>VLOOKUP(B160,'[80]Location Status'!$A$7:$D$178,4,0)</f>
        <v>403</v>
      </c>
      <c r="E161" s="385"/>
      <c r="F161" s="151" t="s">
        <v>576</v>
      </c>
      <c r="G161" s="151" t="s">
        <v>577</v>
      </c>
      <c r="H161" s="370">
        <f>VLOOKUP(F160,'[80]Location Status'!$A$7:$D$178,4,0)</f>
        <v>350</v>
      </c>
      <c r="I161" s="395"/>
      <c r="J161" s="177" t="s">
        <v>576</v>
      </c>
      <c r="K161" s="177" t="s">
        <v>577</v>
      </c>
      <c r="L161" s="370">
        <f>VLOOKUP(J160,'[80]Location Status'!$A$7:$D$178,4,0)</f>
        <v>354.815</v>
      </c>
      <c r="M161" s="395"/>
      <c r="N161" s="177" t="s">
        <v>576</v>
      </c>
      <c r="O161" s="177" t="s">
        <v>577</v>
      </c>
      <c r="P161" s="370">
        <f>VLOOKUP(N160,'[80]Location Status'!$A$7:$D$178,4,0)</f>
        <v>363</v>
      </c>
      <c r="Q161" s="395"/>
      <c r="R161" s="177" t="s">
        <v>576</v>
      </c>
      <c r="S161" s="177" t="s">
        <v>577</v>
      </c>
      <c r="T161" s="370">
        <f>VLOOKUP(R160,'[80]Location Status'!$A$7:$D$178,4,0)</f>
        <v>437</v>
      </c>
      <c r="U161" s="395"/>
      <c r="V161" s="177" t="s">
        <v>576</v>
      </c>
      <c r="W161" s="177" t="s">
        <v>577</v>
      </c>
      <c r="X161" s="370">
        <f>VLOOKUP(V160,'[80]Location Status'!$A$7:$D$178,4,0)</f>
        <v>347.61599999999999</v>
      </c>
      <c r="Y161" s="395"/>
      <c r="Z161" s="177" t="s">
        <v>576</v>
      </c>
      <c r="AA161" s="177" t="s">
        <v>577</v>
      </c>
      <c r="AB161" s="370">
        <f>VLOOKUP(Z160,'[80]Location Status'!$A$7:$D$178,4,0)</f>
        <v>400</v>
      </c>
      <c r="AC161" s="395"/>
      <c r="AD161" s="177" t="s">
        <v>576</v>
      </c>
      <c r="AE161" s="177" t="s">
        <v>577</v>
      </c>
      <c r="AF161" s="370">
        <f>VLOOKUP(AD160,'[80]Location Status'!$A$7:$D$178,4,0)</f>
        <v>439</v>
      </c>
      <c r="AG161" s="395"/>
      <c r="AH161" s="177" t="s">
        <v>576</v>
      </c>
      <c r="AI161" s="177" t="s">
        <v>577</v>
      </c>
      <c r="AJ161" s="370">
        <f>VLOOKUP(AH160,'[80]Location Status'!$A$7:$D$178,4,0)</f>
        <v>343.60700000000003</v>
      </c>
      <c r="AK161" s="395"/>
      <c r="AL161" s="177" t="s">
        <v>576</v>
      </c>
      <c r="AM161" s="177" t="s">
        <v>577</v>
      </c>
      <c r="AN161" s="172"/>
      <c r="AO161" s="193"/>
      <c r="AP161" s="167"/>
      <c r="AQ161" s="166"/>
      <c r="AR161" s="167"/>
      <c r="AS161" s="166"/>
      <c r="AT161" s="140"/>
      <c r="AV161" s="398">
        <f>D161+H161+L161+P161+T161+X161+AB161+AF161+AJ161+AN161+AR161</f>
        <v>3438.038</v>
      </c>
      <c r="AW161" s="398"/>
      <c r="AY161">
        <v>10</v>
      </c>
      <c r="BB161" s="179"/>
      <c r="BC161" s="179"/>
      <c r="BD161" s="180"/>
    </row>
    <row r="162" spans="1:56" x14ac:dyDescent="0.3">
      <c r="A162" s="139"/>
      <c r="B162" s="151" t="s">
        <v>580</v>
      </c>
      <c r="C162" s="151" t="s">
        <v>581</v>
      </c>
      <c r="F162" s="151" t="s">
        <v>580</v>
      </c>
      <c r="G162" s="151" t="s">
        <v>581</v>
      </c>
      <c r="J162" s="151" t="s">
        <v>580</v>
      </c>
      <c r="K162" s="151" t="s">
        <v>581</v>
      </c>
      <c r="N162" s="151" t="s">
        <v>580</v>
      </c>
      <c r="O162" s="151" t="s">
        <v>581</v>
      </c>
      <c r="R162" s="151" t="s">
        <v>580</v>
      </c>
      <c r="S162" s="151" t="s">
        <v>581</v>
      </c>
      <c r="V162" s="151" t="s">
        <v>580</v>
      </c>
      <c r="W162" s="151" t="s">
        <v>581</v>
      </c>
      <c r="Z162" s="151" t="s">
        <v>580</v>
      </c>
      <c r="AA162" s="151" t="s">
        <v>581</v>
      </c>
      <c r="AD162" s="151" t="s">
        <v>580</v>
      </c>
      <c r="AE162" s="151" t="s">
        <v>581</v>
      </c>
      <c r="AH162" s="151" t="s">
        <v>580</v>
      </c>
      <c r="AI162" s="151" t="s">
        <v>581</v>
      </c>
      <c r="AL162" s="151" t="s">
        <v>580</v>
      </c>
      <c r="AM162" s="151" t="s">
        <v>581</v>
      </c>
      <c r="AP162" s="167"/>
      <c r="AQ162" s="166"/>
      <c r="AT162" s="140"/>
      <c r="AV162" s="344"/>
      <c r="AW162" s="344"/>
    </row>
    <row r="163" spans="1:56" x14ac:dyDescent="0.3">
      <c r="A163" s="139"/>
      <c r="B163" s="392" t="s">
        <v>595</v>
      </c>
      <c r="C163" s="393"/>
      <c r="F163" s="394" t="s">
        <v>441</v>
      </c>
      <c r="G163" s="394"/>
      <c r="J163" s="394" t="s">
        <v>441</v>
      </c>
      <c r="K163" s="394"/>
      <c r="N163" s="394" t="s">
        <v>441</v>
      </c>
      <c r="O163" s="394"/>
      <c r="R163" s="382"/>
      <c r="S163" s="382"/>
      <c r="V163" s="382"/>
      <c r="W163" s="382"/>
      <c r="Z163" s="394" t="s">
        <v>441</v>
      </c>
      <c r="AA163" s="394"/>
      <c r="AD163" s="382"/>
      <c r="AE163" s="382"/>
      <c r="AH163" s="392" t="s">
        <v>595</v>
      </c>
      <c r="AI163" s="393"/>
      <c r="AL163" s="392" t="s">
        <v>595</v>
      </c>
      <c r="AM163" s="393"/>
      <c r="AP163" s="167"/>
      <c r="AQ163" s="166"/>
      <c r="AT163" s="140"/>
      <c r="AV163" s="344"/>
      <c r="AW163" s="344"/>
    </row>
    <row r="164" spans="1:56" x14ac:dyDescent="0.3">
      <c r="A164" s="139"/>
      <c r="B164" s="175" t="str">
        <f>VLOOKUP(B160,'[80]Location Status'!$A$7:$D$178,3,0)</f>
        <v>DA+9</v>
      </c>
      <c r="C164" s="175"/>
      <c r="F164" s="175" t="str">
        <f>VLOOKUP(F160,'[80]Location Status'!$A$7:$D$178,3,0)</f>
        <v>DA+3</v>
      </c>
      <c r="G164" s="175"/>
      <c r="J164" s="175" t="str">
        <f>VLOOKUP(J160,'[80]Location Status'!$A$7:$D$178,3,0)</f>
        <v>DA+0</v>
      </c>
      <c r="K164" s="175"/>
      <c r="N164" s="175" t="str">
        <f>VLOOKUP(N160,'[80]Location Status'!$A$7:$D$178,3,0)</f>
        <v>DD45+0</v>
      </c>
      <c r="O164" s="175"/>
      <c r="R164" s="175" t="str">
        <f>VLOOKUP(R160,'[80]Location Status'!$A$7:$D$178,3,0)</f>
        <v>DA+6</v>
      </c>
      <c r="S164" s="175"/>
      <c r="V164" s="175" t="str">
        <f>VLOOKUP(V160,'[80]Location Status'!$A$7:$D$178,3,0)</f>
        <v>DB1+6</v>
      </c>
      <c r="W164" s="175"/>
      <c r="Z164" s="175" t="str">
        <f>VLOOKUP(Z160,'[80]Location Status'!$A$7:$D$178,3,0)</f>
        <v>DB1+0</v>
      </c>
      <c r="AA164" s="175"/>
      <c r="AD164" s="175" t="str">
        <f>VLOOKUP(AD160,'[80]Location Status'!$A$7:$D$178,3,0)</f>
        <v>DA+6</v>
      </c>
      <c r="AE164" s="175"/>
      <c r="AH164" s="175" t="str">
        <f>VLOOKUP(AH160,'[80]Location Status'!$A$7:$D$178,3,0)</f>
        <v>DB1+9</v>
      </c>
      <c r="AI164" s="175"/>
      <c r="AL164" s="175" t="str">
        <f>VLOOKUP(AL160,'[80]Location Status'!$A$7:$D$178,3,0)</f>
        <v>DC2+0</v>
      </c>
      <c r="AM164" s="175"/>
      <c r="AP164" s="175"/>
      <c r="AQ164" s="175"/>
      <c r="AT164" s="140"/>
      <c r="AV164" s="344"/>
      <c r="AW164" s="344"/>
      <c r="BB164" s="179"/>
      <c r="BC164" s="179"/>
      <c r="BD164" s="180"/>
    </row>
    <row r="165" spans="1:56" ht="15" thickBot="1" x14ac:dyDescent="0.35">
      <c r="A165" s="194"/>
      <c r="B165" s="195"/>
      <c r="C165" s="195"/>
      <c r="D165" s="196"/>
      <c r="E165" s="196"/>
      <c r="F165" s="195"/>
      <c r="G165" s="195"/>
      <c r="H165" s="196"/>
      <c r="I165" s="196"/>
      <c r="J165" s="195"/>
      <c r="K165" s="195"/>
      <c r="L165" s="196"/>
      <c r="M165" s="196"/>
      <c r="N165" s="195"/>
      <c r="O165" s="195"/>
      <c r="P165" s="196"/>
      <c r="Q165" s="196"/>
      <c r="R165" s="195"/>
      <c r="S165" s="195"/>
      <c r="T165" s="196"/>
      <c r="U165" s="196"/>
      <c r="V165" s="195"/>
      <c r="W165" s="195"/>
      <c r="X165" s="196"/>
      <c r="Y165" s="196"/>
      <c r="Z165" s="195"/>
      <c r="AA165" s="195"/>
      <c r="AB165" s="196"/>
      <c r="AC165" s="196"/>
      <c r="AD165" s="195"/>
      <c r="AE165" s="195"/>
      <c r="AF165" s="196"/>
      <c r="AG165" s="196"/>
      <c r="AH165" s="195"/>
      <c r="AI165" s="195"/>
      <c r="AJ165" s="196"/>
      <c r="AK165" s="196"/>
      <c r="AL165" s="195"/>
      <c r="AM165" s="195"/>
      <c r="AN165" s="196"/>
      <c r="AO165" s="196"/>
      <c r="AP165" s="195"/>
      <c r="AQ165" s="195"/>
      <c r="AR165" s="196"/>
      <c r="AS165" s="196"/>
      <c r="AT165" s="197"/>
      <c r="AV165" s="344"/>
      <c r="AW165" s="344"/>
    </row>
  </sheetData>
  <mergeCells count="743">
    <mergeCell ref="T161:U161"/>
    <mergeCell ref="X161:Y161"/>
    <mergeCell ref="B163:C163"/>
    <mergeCell ref="F163:G163"/>
    <mergeCell ref="J163:K163"/>
    <mergeCell ref="N163:O163"/>
    <mergeCell ref="R163:S163"/>
    <mergeCell ref="D161:E161"/>
    <mergeCell ref="H161:I161"/>
    <mergeCell ref="L161:M161"/>
    <mergeCell ref="P161:Q161"/>
    <mergeCell ref="AV164:AW164"/>
    <mergeCell ref="AV165:AW165"/>
    <mergeCell ref="V163:W163"/>
    <mergeCell ref="Z163:AA163"/>
    <mergeCell ref="AD163:AE163"/>
    <mergeCell ref="AH163:AI163"/>
    <mergeCell ref="AL163:AM163"/>
    <mergeCell ref="AV163:AW163"/>
    <mergeCell ref="AB161:AC161"/>
    <mergeCell ref="AF161:AG161"/>
    <mergeCell ref="AJ161:AK161"/>
    <mergeCell ref="AV161:AW161"/>
    <mergeCell ref="AV162:AW162"/>
    <mergeCell ref="B158:C158"/>
    <mergeCell ref="F158:G158"/>
    <mergeCell ref="J158:K158"/>
    <mergeCell ref="N158:O158"/>
    <mergeCell ref="R158:S158"/>
    <mergeCell ref="V158:W158"/>
    <mergeCell ref="Z158:AA158"/>
    <mergeCell ref="Z154:AA154"/>
    <mergeCell ref="AD154:AE154"/>
    <mergeCell ref="AD158:AE158"/>
    <mergeCell ref="B154:C154"/>
    <mergeCell ref="F154:G154"/>
    <mergeCell ref="J154:K154"/>
    <mergeCell ref="N154:O154"/>
    <mergeCell ref="R154:S154"/>
    <mergeCell ref="V154:W154"/>
    <mergeCell ref="AH158:AI158"/>
    <mergeCell ref="AL158:AM158"/>
    <mergeCell ref="AV158:AW158"/>
    <mergeCell ref="AV159:AW159"/>
    <mergeCell ref="AV160:AW160"/>
    <mergeCell ref="AV155:AW155"/>
    <mergeCell ref="AV156:AW156"/>
    <mergeCell ref="AV157:AW157"/>
    <mergeCell ref="AV153:AW153"/>
    <mergeCell ref="AH154:AI154"/>
    <mergeCell ref="AL154:AM154"/>
    <mergeCell ref="AP154:AQ154"/>
    <mergeCell ref="AV154:AW154"/>
    <mergeCell ref="AV152:AW152"/>
    <mergeCell ref="AV149:AW149"/>
    <mergeCell ref="AV150:AW150"/>
    <mergeCell ref="AV151:AW151"/>
    <mergeCell ref="D152:E152"/>
    <mergeCell ref="H152:I152"/>
    <mergeCell ref="L152:M152"/>
    <mergeCell ref="P152:Q152"/>
    <mergeCell ref="T152:U152"/>
    <mergeCell ref="X152:Y152"/>
    <mergeCell ref="AB152:AC152"/>
    <mergeCell ref="V149:W149"/>
    <mergeCell ref="Z149:AA149"/>
    <mergeCell ref="AD149:AE149"/>
    <mergeCell ref="AH149:AI149"/>
    <mergeCell ref="AL149:AM149"/>
    <mergeCell ref="AP149:AQ149"/>
    <mergeCell ref="AF152:AG152"/>
    <mergeCell ref="AJ152:AK152"/>
    <mergeCell ref="AN152:AO152"/>
    <mergeCell ref="AR152:AS152"/>
    <mergeCell ref="AP144:AQ144"/>
    <mergeCell ref="D142:E142"/>
    <mergeCell ref="H142:I142"/>
    <mergeCell ref="L142:M142"/>
    <mergeCell ref="P142:Q142"/>
    <mergeCell ref="T142:U142"/>
    <mergeCell ref="X142:Y142"/>
    <mergeCell ref="AB142:AC142"/>
    <mergeCell ref="AF142:AG142"/>
    <mergeCell ref="AJ142:AK142"/>
    <mergeCell ref="AN142:AO142"/>
    <mergeCell ref="AV144:AW144"/>
    <mergeCell ref="AV142:AW142"/>
    <mergeCell ref="AV143:AW143"/>
    <mergeCell ref="AV140:AW140"/>
    <mergeCell ref="AV141:AW141"/>
    <mergeCell ref="B149:C149"/>
    <mergeCell ref="F149:G149"/>
    <mergeCell ref="J149:K149"/>
    <mergeCell ref="N149:O149"/>
    <mergeCell ref="R149:S149"/>
    <mergeCell ref="B144:C144"/>
    <mergeCell ref="F144:G144"/>
    <mergeCell ref="J144:K144"/>
    <mergeCell ref="N144:O144"/>
    <mergeCell ref="R144:S144"/>
    <mergeCell ref="AV145:AW145"/>
    <mergeCell ref="AV146:AW146"/>
    <mergeCell ref="AV147:AW147"/>
    <mergeCell ref="AV148:AW148"/>
    <mergeCell ref="V144:W144"/>
    <mergeCell ref="Z144:AA144"/>
    <mergeCell ref="AD144:AE144"/>
    <mergeCell ref="AH144:AI144"/>
    <mergeCell ref="AL144:AM144"/>
    <mergeCell ref="AR142:AS142"/>
    <mergeCell ref="AJ133:AK133"/>
    <mergeCell ref="AN133:AO133"/>
    <mergeCell ref="AR133:AS133"/>
    <mergeCell ref="AV135:AW135"/>
    <mergeCell ref="AV136:AW136"/>
    <mergeCell ref="AV137:AW137"/>
    <mergeCell ref="AV138:AW138"/>
    <mergeCell ref="AL139:AM139"/>
    <mergeCell ref="AP139:AQ139"/>
    <mergeCell ref="AV139:AW139"/>
    <mergeCell ref="AV133:AW133"/>
    <mergeCell ref="AV134:AW134"/>
    <mergeCell ref="B135:C135"/>
    <mergeCell ref="F135:G135"/>
    <mergeCell ref="J135:K135"/>
    <mergeCell ref="N135:O135"/>
    <mergeCell ref="R135:S135"/>
    <mergeCell ref="B139:C139"/>
    <mergeCell ref="F139:G139"/>
    <mergeCell ref="J139:K139"/>
    <mergeCell ref="N139:O139"/>
    <mergeCell ref="R139:S139"/>
    <mergeCell ref="V139:W139"/>
    <mergeCell ref="V135:W135"/>
    <mergeCell ref="Z135:AA135"/>
    <mergeCell ref="AD135:AE135"/>
    <mergeCell ref="Z139:AA139"/>
    <mergeCell ref="AD139:AE139"/>
    <mergeCell ref="AH135:AI135"/>
    <mergeCell ref="AL135:AM135"/>
    <mergeCell ref="AP135:AQ135"/>
    <mergeCell ref="AH139:AI139"/>
    <mergeCell ref="AV125:AW125"/>
    <mergeCell ref="B126:C126"/>
    <mergeCell ref="F126:G126"/>
    <mergeCell ref="J126:K126"/>
    <mergeCell ref="N126:O126"/>
    <mergeCell ref="R126:S126"/>
    <mergeCell ref="AV131:AW131"/>
    <mergeCell ref="AV132:AW132"/>
    <mergeCell ref="D133:E133"/>
    <mergeCell ref="H133:I133"/>
    <mergeCell ref="L133:M133"/>
    <mergeCell ref="P133:Q133"/>
    <mergeCell ref="T133:U133"/>
    <mergeCell ref="X133:Y133"/>
    <mergeCell ref="AB133:AC133"/>
    <mergeCell ref="AF133:AG133"/>
    <mergeCell ref="AH130:AI130"/>
    <mergeCell ref="AL130:AM130"/>
    <mergeCell ref="AP130:AQ130"/>
    <mergeCell ref="AV130:AW130"/>
    <mergeCell ref="AV126:AW126"/>
    <mergeCell ref="AV127:AW127"/>
    <mergeCell ref="AV128:AW128"/>
    <mergeCell ref="AV129:AW129"/>
    <mergeCell ref="Z126:AA126"/>
    <mergeCell ref="AD126:AE126"/>
    <mergeCell ref="Z130:AA130"/>
    <mergeCell ref="AD130:AE130"/>
    <mergeCell ref="AH126:AI126"/>
    <mergeCell ref="AL126:AM126"/>
    <mergeCell ref="AP126:AQ126"/>
    <mergeCell ref="AJ124:AK124"/>
    <mergeCell ref="AN124:AO124"/>
    <mergeCell ref="B121:C121"/>
    <mergeCell ref="F121:G121"/>
    <mergeCell ref="J121:K121"/>
    <mergeCell ref="N121:O121"/>
    <mergeCell ref="R121:S121"/>
    <mergeCell ref="V121:W121"/>
    <mergeCell ref="B130:C130"/>
    <mergeCell ref="F130:G130"/>
    <mergeCell ref="J130:K130"/>
    <mergeCell ref="N130:O130"/>
    <mergeCell ref="R130:S130"/>
    <mergeCell ref="V130:W130"/>
    <mergeCell ref="V126:W126"/>
    <mergeCell ref="AF116:AG116"/>
    <mergeCell ref="AJ116:AK116"/>
    <mergeCell ref="AN116:AO116"/>
    <mergeCell ref="AR116:AS116"/>
    <mergeCell ref="AV122:AW122"/>
    <mergeCell ref="AV123:AW123"/>
    <mergeCell ref="D124:E124"/>
    <mergeCell ref="H124:I124"/>
    <mergeCell ref="L124:M124"/>
    <mergeCell ref="P124:Q124"/>
    <mergeCell ref="T124:U124"/>
    <mergeCell ref="X124:Y124"/>
    <mergeCell ref="AB124:AC124"/>
    <mergeCell ref="AF124:AG124"/>
    <mergeCell ref="Z121:AA121"/>
    <mergeCell ref="AD121:AE121"/>
    <mergeCell ref="AH121:AI121"/>
    <mergeCell ref="AL121:AM121"/>
    <mergeCell ref="AP121:AQ121"/>
    <mergeCell ref="AV121:AW121"/>
    <mergeCell ref="AR124:AS124"/>
    <mergeCell ref="AV124:AW124"/>
    <mergeCell ref="AH118:AI118"/>
    <mergeCell ref="AL118:AM118"/>
    <mergeCell ref="B118:C118"/>
    <mergeCell ref="F118:G118"/>
    <mergeCell ref="J118:K118"/>
    <mergeCell ref="N118:O118"/>
    <mergeCell ref="R118:S118"/>
    <mergeCell ref="V118:W118"/>
    <mergeCell ref="Z118:AA118"/>
    <mergeCell ref="AD118:AE118"/>
    <mergeCell ref="X116:Y116"/>
    <mergeCell ref="AB116:AC116"/>
    <mergeCell ref="D116:E116"/>
    <mergeCell ref="H116:I116"/>
    <mergeCell ref="L116:M116"/>
    <mergeCell ref="P116:Q116"/>
    <mergeCell ref="T116:U116"/>
    <mergeCell ref="AP118:AQ118"/>
    <mergeCell ref="AV118:AW118"/>
    <mergeCell ref="AV119:AW119"/>
    <mergeCell ref="AV120:AW120"/>
    <mergeCell ref="AV116:AW116"/>
    <mergeCell ref="AV117:AW117"/>
    <mergeCell ref="AV114:AW114"/>
    <mergeCell ref="AV115:AW115"/>
    <mergeCell ref="B110:C110"/>
    <mergeCell ref="F110:G110"/>
    <mergeCell ref="J110:K110"/>
    <mergeCell ref="N110:O110"/>
    <mergeCell ref="R110:S110"/>
    <mergeCell ref="V110:W110"/>
    <mergeCell ref="AV111:AW111"/>
    <mergeCell ref="AV112:AW112"/>
    <mergeCell ref="B113:C113"/>
    <mergeCell ref="F113:G113"/>
    <mergeCell ref="J113:K113"/>
    <mergeCell ref="N113:O113"/>
    <mergeCell ref="R113:S113"/>
    <mergeCell ref="V113:W113"/>
    <mergeCell ref="AD113:AE113"/>
    <mergeCell ref="AH113:AI113"/>
    <mergeCell ref="AL113:AM113"/>
    <mergeCell ref="AP113:AQ113"/>
    <mergeCell ref="AV113:AW113"/>
    <mergeCell ref="AJ108:AK108"/>
    <mergeCell ref="AN108:AO108"/>
    <mergeCell ref="AV102:AW102"/>
    <mergeCell ref="AV103:AW103"/>
    <mergeCell ref="AV104:AW104"/>
    <mergeCell ref="Z110:AA110"/>
    <mergeCell ref="AD110:AE110"/>
    <mergeCell ref="AH110:AI110"/>
    <mergeCell ref="AL110:AM110"/>
    <mergeCell ref="AP110:AQ110"/>
    <mergeCell ref="AV110:AW110"/>
    <mergeCell ref="AR108:AS108"/>
    <mergeCell ref="AV108:AW108"/>
    <mergeCell ref="AV109:AW109"/>
    <mergeCell ref="AV106:AW106"/>
    <mergeCell ref="AV107:AW107"/>
    <mergeCell ref="D108:E108"/>
    <mergeCell ref="H108:I108"/>
    <mergeCell ref="L108:M108"/>
    <mergeCell ref="P108:Q108"/>
    <mergeCell ref="T108:U108"/>
    <mergeCell ref="X108:Y108"/>
    <mergeCell ref="AB108:AC108"/>
    <mergeCell ref="AB100:AC100"/>
    <mergeCell ref="AF100:AG100"/>
    <mergeCell ref="AF108:AG108"/>
    <mergeCell ref="AJ100:AK100"/>
    <mergeCell ref="AN100:AO100"/>
    <mergeCell ref="AR100:AS100"/>
    <mergeCell ref="AV100:AW100"/>
    <mergeCell ref="D100:E100"/>
    <mergeCell ref="H100:I100"/>
    <mergeCell ref="L100:M100"/>
    <mergeCell ref="P100:Q100"/>
    <mergeCell ref="T100:U100"/>
    <mergeCell ref="X100:Y100"/>
    <mergeCell ref="B105:C105"/>
    <mergeCell ref="F105:G105"/>
    <mergeCell ref="J105:K105"/>
    <mergeCell ref="N105:O105"/>
    <mergeCell ref="R105:S105"/>
    <mergeCell ref="AV101:AW101"/>
    <mergeCell ref="B102:C102"/>
    <mergeCell ref="F102:G102"/>
    <mergeCell ref="J102:K102"/>
    <mergeCell ref="N102:O102"/>
    <mergeCell ref="R102:S102"/>
    <mergeCell ref="V102:W102"/>
    <mergeCell ref="Z102:AA102"/>
    <mergeCell ref="AD102:AE102"/>
    <mergeCell ref="AH102:AI102"/>
    <mergeCell ref="AV105:AW105"/>
    <mergeCell ref="V105:W105"/>
    <mergeCell ref="Z105:AA105"/>
    <mergeCell ref="AD105:AE105"/>
    <mergeCell ref="AH105:AI105"/>
    <mergeCell ref="AL105:AM105"/>
    <mergeCell ref="AP105:AQ105"/>
    <mergeCell ref="AL102:AM102"/>
    <mergeCell ref="AP102:AQ102"/>
    <mergeCell ref="Z94:AA94"/>
    <mergeCell ref="AD94:AE94"/>
    <mergeCell ref="AH94:AI94"/>
    <mergeCell ref="AL94:AM94"/>
    <mergeCell ref="AP94:AQ94"/>
    <mergeCell ref="AV94:AW94"/>
    <mergeCell ref="B94:C94"/>
    <mergeCell ref="F94:G94"/>
    <mergeCell ref="J94:K94"/>
    <mergeCell ref="N94:O94"/>
    <mergeCell ref="R94:S94"/>
    <mergeCell ref="V94:W94"/>
    <mergeCell ref="AH97:AI97"/>
    <mergeCell ref="AL97:AM97"/>
    <mergeCell ref="AP97:AQ97"/>
    <mergeCell ref="AV97:AW97"/>
    <mergeCell ref="AV98:AW98"/>
    <mergeCell ref="AV99:AW99"/>
    <mergeCell ref="AV95:AW95"/>
    <mergeCell ref="AV96:AW96"/>
    <mergeCell ref="B97:C97"/>
    <mergeCell ref="F97:G97"/>
    <mergeCell ref="J97:K97"/>
    <mergeCell ref="N97:O97"/>
    <mergeCell ref="R97:S97"/>
    <mergeCell ref="V97:W97"/>
    <mergeCell ref="Z97:AA97"/>
    <mergeCell ref="AD97:AE97"/>
    <mergeCell ref="D92:E92"/>
    <mergeCell ref="H92:I92"/>
    <mergeCell ref="L92:M92"/>
    <mergeCell ref="P92:Q92"/>
    <mergeCell ref="T92:U92"/>
    <mergeCell ref="X92:Y92"/>
    <mergeCell ref="AB92:AC92"/>
    <mergeCell ref="V89:W89"/>
    <mergeCell ref="Z89:AA89"/>
    <mergeCell ref="AF92:AG92"/>
    <mergeCell ref="AJ92:AK92"/>
    <mergeCell ref="AN92:AO92"/>
    <mergeCell ref="AR92:AS92"/>
    <mergeCell ref="AV92:AW92"/>
    <mergeCell ref="AV93:AW93"/>
    <mergeCell ref="AV89:AW89"/>
    <mergeCell ref="AV90:AW90"/>
    <mergeCell ref="AV91:AW91"/>
    <mergeCell ref="AH89:AI89"/>
    <mergeCell ref="AL89:AM89"/>
    <mergeCell ref="AP89:AQ89"/>
    <mergeCell ref="AV82:AW82"/>
    <mergeCell ref="AV83:AW83"/>
    <mergeCell ref="AL86:AM86"/>
    <mergeCell ref="AP86:AQ86"/>
    <mergeCell ref="AV86:AW86"/>
    <mergeCell ref="AV87:AW87"/>
    <mergeCell ref="AV88:AW88"/>
    <mergeCell ref="B89:C89"/>
    <mergeCell ref="F89:G89"/>
    <mergeCell ref="J89:K89"/>
    <mergeCell ref="N89:O89"/>
    <mergeCell ref="R89:S89"/>
    <mergeCell ref="AV85:AW85"/>
    <mergeCell ref="B86:C86"/>
    <mergeCell ref="F86:G86"/>
    <mergeCell ref="J86:K86"/>
    <mergeCell ref="N86:O86"/>
    <mergeCell ref="R86:S86"/>
    <mergeCell ref="V86:W86"/>
    <mergeCell ref="Z86:AA86"/>
    <mergeCell ref="AD86:AE86"/>
    <mergeCell ref="AH86:AI86"/>
    <mergeCell ref="AD89:AE89"/>
    <mergeCell ref="AB84:AC84"/>
    <mergeCell ref="AF84:AG84"/>
    <mergeCell ref="AJ84:AK84"/>
    <mergeCell ref="AN84:AO84"/>
    <mergeCell ref="AR84:AS84"/>
    <mergeCell ref="AV84:AW84"/>
    <mergeCell ref="D84:E84"/>
    <mergeCell ref="H84:I84"/>
    <mergeCell ref="L84:M84"/>
    <mergeCell ref="P84:Q84"/>
    <mergeCell ref="T84:U84"/>
    <mergeCell ref="X84:Y84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V79:AW79"/>
    <mergeCell ref="AV80:AW80"/>
    <mergeCell ref="B81:C81"/>
    <mergeCell ref="F81:G81"/>
    <mergeCell ref="J81:K81"/>
    <mergeCell ref="N81:O81"/>
    <mergeCell ref="R81:S81"/>
    <mergeCell ref="V81:W81"/>
    <mergeCell ref="Z81:AA81"/>
    <mergeCell ref="AD81:AE81"/>
    <mergeCell ref="AH81:AI81"/>
    <mergeCell ref="AL81:AM81"/>
    <mergeCell ref="AP81:AQ81"/>
    <mergeCell ref="AV81:AW81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3:AW63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Z59:AA59"/>
    <mergeCell ref="AD59:AE59"/>
    <mergeCell ref="AH59:AI59"/>
    <mergeCell ref="AL59:AM59"/>
    <mergeCell ref="AP59:AQ59"/>
    <mergeCell ref="AH68:AI68"/>
    <mergeCell ref="AL68:AM68"/>
    <mergeCell ref="AP68:AQ68"/>
    <mergeCell ref="Z63:AA63"/>
    <mergeCell ref="AD63:AE63"/>
    <mergeCell ref="AH63:AI63"/>
    <mergeCell ref="AL63:AM63"/>
    <mergeCell ref="AP63:AQ63"/>
    <mergeCell ref="AD68:AE68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AJ66:AK66"/>
    <mergeCell ref="AN66:AO66"/>
    <mergeCell ref="AR66:AS66"/>
    <mergeCell ref="AV66:AW66"/>
    <mergeCell ref="AJ57:AK57"/>
    <mergeCell ref="AN57:AO57"/>
    <mergeCell ref="AR57:AS57"/>
    <mergeCell ref="AV57:AW57"/>
    <mergeCell ref="AV58:AW58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B59:C59"/>
    <mergeCell ref="F59:G59"/>
    <mergeCell ref="J59:K59"/>
    <mergeCell ref="N59:O59"/>
    <mergeCell ref="R59:S59"/>
    <mergeCell ref="AV59:AW59"/>
    <mergeCell ref="AV60:AW60"/>
    <mergeCell ref="AV61:AW61"/>
    <mergeCell ref="AV62:AW62"/>
    <mergeCell ref="AV49:AW4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1:AW51"/>
    <mergeCell ref="AV52:AW52"/>
    <mergeCell ref="B53:N53"/>
    <mergeCell ref="AV53:AW53"/>
    <mergeCell ref="B54:C54"/>
    <mergeCell ref="F54:G54"/>
    <mergeCell ref="J54:K54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42:AW42"/>
    <mergeCell ref="AV43:AW43"/>
    <mergeCell ref="B44:AS44"/>
    <mergeCell ref="AV44:AW44"/>
    <mergeCell ref="B45:C45"/>
    <mergeCell ref="F45:G45"/>
    <mergeCell ref="J45:K45"/>
    <mergeCell ref="N45:O45"/>
    <mergeCell ref="R45:S45"/>
    <mergeCell ref="F42:G42"/>
    <mergeCell ref="J42:K42"/>
    <mergeCell ref="N42:O42"/>
    <mergeCell ref="R42:S42"/>
    <mergeCell ref="V42:W42"/>
    <mergeCell ref="Z42:AA42"/>
    <mergeCell ref="AV45:AW45"/>
    <mergeCell ref="V45:W45"/>
    <mergeCell ref="Z45:AA45"/>
    <mergeCell ref="AD45:AE45"/>
    <mergeCell ref="AH45:AI45"/>
    <mergeCell ref="AL45:AM45"/>
    <mergeCell ref="AP45:AQ45"/>
    <mergeCell ref="AD42:AE42"/>
    <mergeCell ref="AH42:AI42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J48:AK48"/>
    <mergeCell ref="AN48:AO48"/>
    <mergeCell ref="AR48:AS48"/>
    <mergeCell ref="AV48:AW48"/>
    <mergeCell ref="B41:C41"/>
    <mergeCell ref="F41:G41"/>
    <mergeCell ref="J41:K41"/>
    <mergeCell ref="N41:O41"/>
    <mergeCell ref="R41:S41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V41:AW41"/>
    <mergeCell ref="AR39:AS39"/>
    <mergeCell ref="AV39:AW39"/>
    <mergeCell ref="AV40:AW40"/>
    <mergeCell ref="AJ39:AK39"/>
    <mergeCell ref="AN39:AO39"/>
    <mergeCell ref="AL42:AM42"/>
    <mergeCell ref="V41:W41"/>
    <mergeCell ref="Z41:AA41"/>
    <mergeCell ref="AD41:AE41"/>
    <mergeCell ref="AH41:AI41"/>
    <mergeCell ref="AL41:AM41"/>
    <mergeCell ref="AP41:AQ41"/>
    <mergeCell ref="AP42:AQ4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V36:W36"/>
    <mergeCell ref="Z36:AA36"/>
    <mergeCell ref="AD36:AE36"/>
    <mergeCell ref="AH36:AI36"/>
    <mergeCell ref="AL36:AM36"/>
    <mergeCell ref="AP36:AQ36"/>
    <mergeCell ref="AV36:AW36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N24:AS24"/>
    <mergeCell ref="AV25:AW25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AP31:AQ31"/>
    <mergeCell ref="AV31:AW31"/>
    <mergeCell ref="AY25:AZ25"/>
    <mergeCell ref="J26:K26"/>
    <mergeCell ref="N26:O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O13:AR16"/>
    <mergeCell ref="AO17:AR18"/>
    <mergeCell ref="K16:P16"/>
    <mergeCell ref="AA16:AE16"/>
    <mergeCell ref="AG16:AH16"/>
    <mergeCell ref="AI16:AJ16"/>
    <mergeCell ref="AK16:AL16"/>
    <mergeCell ref="AM16:AN16"/>
    <mergeCell ref="K15:L15"/>
    <mergeCell ref="AA15:AE15"/>
    <mergeCell ref="AG15:AH15"/>
    <mergeCell ref="AI15:AJ15"/>
    <mergeCell ref="AK15:AL15"/>
    <mergeCell ref="AM15:AN15"/>
    <mergeCell ref="K14:L14"/>
    <mergeCell ref="O14:P14"/>
    <mergeCell ref="AA14:AE14"/>
    <mergeCell ref="AG14:AH14"/>
    <mergeCell ref="AA18:AE18"/>
    <mergeCell ref="AG18:AH18"/>
    <mergeCell ref="AI18:AJ18"/>
    <mergeCell ref="AK18:AL18"/>
    <mergeCell ref="AM18:AN18"/>
    <mergeCell ref="AA17:AE17"/>
    <mergeCell ref="AG17:AH17"/>
    <mergeCell ref="AI17:AJ17"/>
    <mergeCell ref="AK17:AL17"/>
    <mergeCell ref="AM17:AN17"/>
    <mergeCell ref="AI14:AJ14"/>
    <mergeCell ref="AK14:AL14"/>
    <mergeCell ref="AM14:AN14"/>
    <mergeCell ref="AK12:AL12"/>
    <mergeCell ref="AO7:AR9"/>
    <mergeCell ref="O9:P9"/>
    <mergeCell ref="AA10:AE10"/>
    <mergeCell ref="AM10:AN10"/>
    <mergeCell ref="AO10:AR12"/>
    <mergeCell ref="AA11:AE11"/>
    <mergeCell ref="AG11:AH11"/>
    <mergeCell ref="AG10:AH10"/>
    <mergeCell ref="AI10:AJ10"/>
    <mergeCell ref="AK10:AL10"/>
    <mergeCell ref="AM12:AN12"/>
    <mergeCell ref="AA13:AE13"/>
    <mergeCell ref="AG13:AH13"/>
    <mergeCell ref="AI13:AJ13"/>
    <mergeCell ref="AK13:AL13"/>
    <mergeCell ref="AM13:AN13"/>
    <mergeCell ref="AI11:AJ11"/>
    <mergeCell ref="AK11:AL11"/>
    <mergeCell ref="A1:AT1"/>
    <mergeCell ref="AM3:AN3"/>
    <mergeCell ref="AO3:AR3"/>
    <mergeCell ref="L7:O7"/>
    <mergeCell ref="AA7:AE9"/>
    <mergeCell ref="AF7:AF9"/>
    <mergeCell ref="AG7:AH9"/>
    <mergeCell ref="AI7:AJ9"/>
    <mergeCell ref="AK7:AL9"/>
    <mergeCell ref="AM7:AN9"/>
    <mergeCell ref="AM11:AN11"/>
    <mergeCell ref="I12:J12"/>
    <mergeCell ref="M12:N12"/>
    <mergeCell ref="Q12:R12"/>
    <mergeCell ref="AA12:AE12"/>
    <mergeCell ref="AG12:AH12"/>
    <mergeCell ref="AI12:AJ12"/>
  </mergeCells>
  <conditionalFormatting sqref="A1 I3 L3 G4 I4:K4 M4 A5:I6 AA10:AA18 G19:J21 M19:T21 C19:D24 H22:J22 M22:Q22 T22 G23:S23 G24:N24">
    <cfRule type="cellIs" dxfId="37" priority="4" operator="equal">
      <formula>"completedw"</formula>
    </cfRule>
    <cfRule type="cellIs" dxfId="36" priority="5" operator="equal">
      <formula>"HOLD"</formula>
    </cfRule>
    <cfRule type="cellIs" dxfId="35" priority="6" operator="equal">
      <formula>"ROW"</formula>
    </cfRule>
  </conditionalFormatting>
  <conditionalFormatting sqref="A3">
    <cfRule type="cellIs" dxfId="34" priority="1" operator="equal">
      <formula>"completedw"</formula>
    </cfRule>
    <cfRule type="cellIs" dxfId="33" priority="2" operator="equal">
      <formula>"HOLD"</formula>
    </cfRule>
    <cfRule type="cellIs" dxfId="32" priority="3" operator="equal">
      <formula>"ROW"</formula>
    </cfRule>
  </conditionalFormatting>
  <conditionalFormatting sqref="J23:K24">
    <cfRule type="cellIs" dxfId="31" priority="7" operator="equal">
      <formula>"Completed"</formula>
    </cfRule>
    <cfRule type="cellIs" dxfId="30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399" t="s">
        <v>632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3"/>
      <c r="AP1" s="313"/>
      <c r="AQ1" s="313"/>
      <c r="AR1" s="313"/>
      <c r="AS1" s="313"/>
      <c r="AT1" s="314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400" t="s">
        <v>563</v>
      </c>
      <c r="AN3" s="400"/>
      <c r="AO3" s="316">
        <f ca="1">TODAY()-1</f>
        <v>46055</v>
      </c>
      <c r="AP3" s="315"/>
      <c r="AQ3" s="315"/>
      <c r="AR3" s="315"/>
      <c r="AS3" s="315"/>
      <c r="AT3" s="401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317" t="s">
        <v>564</v>
      </c>
      <c r="M7" s="318"/>
      <c r="N7" s="318"/>
      <c r="O7" s="319"/>
      <c r="R7" t="s">
        <v>463</v>
      </c>
      <c r="AA7" s="402" t="s">
        <v>565</v>
      </c>
      <c r="AB7" s="403"/>
      <c r="AC7" s="403"/>
      <c r="AD7" s="403"/>
      <c r="AE7" s="403"/>
      <c r="AF7" s="404"/>
      <c r="AG7" s="411" t="s">
        <v>566</v>
      </c>
      <c r="AH7" s="362"/>
      <c r="AI7" s="362"/>
      <c r="AJ7" s="414" t="s">
        <v>567</v>
      </c>
      <c r="AK7" s="414"/>
      <c r="AL7" s="414"/>
      <c r="AM7" s="362" t="s">
        <v>568</v>
      </c>
      <c r="AN7" s="362"/>
      <c r="AO7" s="417"/>
      <c r="AP7" s="361" t="s">
        <v>569</v>
      </c>
      <c r="AQ7" s="362"/>
      <c r="AR7" s="417"/>
      <c r="AT7" s="140"/>
    </row>
    <row r="8" spans="1:46" x14ac:dyDescent="0.3">
      <c r="A8" s="139"/>
      <c r="E8" t="s">
        <v>570</v>
      </c>
      <c r="S8" t="s">
        <v>571</v>
      </c>
      <c r="AA8" s="405"/>
      <c r="AB8" s="406"/>
      <c r="AC8" s="406"/>
      <c r="AD8" s="406"/>
      <c r="AE8" s="406"/>
      <c r="AF8" s="407"/>
      <c r="AG8" s="412"/>
      <c r="AH8" s="308"/>
      <c r="AI8" s="308"/>
      <c r="AJ8" s="415"/>
      <c r="AK8" s="415"/>
      <c r="AL8" s="415"/>
      <c r="AM8" s="308"/>
      <c r="AN8" s="308"/>
      <c r="AO8" s="418"/>
      <c r="AP8" s="307"/>
      <c r="AQ8" s="308"/>
      <c r="AR8" s="418"/>
      <c r="AT8" s="140"/>
    </row>
    <row r="9" spans="1:46" ht="15" thickBot="1" x14ac:dyDescent="0.35">
      <c r="A9" s="139"/>
      <c r="L9" s="149"/>
      <c r="M9" s="150"/>
      <c r="N9" s="150"/>
      <c r="O9" s="349"/>
      <c r="P9" s="350"/>
      <c r="AA9" s="408"/>
      <c r="AB9" s="409"/>
      <c r="AC9" s="409"/>
      <c r="AD9" s="409"/>
      <c r="AE9" s="409"/>
      <c r="AF9" s="410"/>
      <c r="AG9" s="413"/>
      <c r="AH9" s="366"/>
      <c r="AI9" s="366"/>
      <c r="AJ9" s="416"/>
      <c r="AK9" s="416"/>
      <c r="AL9" s="416"/>
      <c r="AM9" s="366"/>
      <c r="AN9" s="366"/>
      <c r="AO9" s="419"/>
      <c r="AP9" s="365"/>
      <c r="AQ9" s="366"/>
      <c r="AR9" s="419"/>
      <c r="AT9" s="140"/>
    </row>
    <row r="10" spans="1:46" x14ac:dyDescent="0.3">
      <c r="A10" s="139"/>
      <c r="C10" t="s">
        <v>572</v>
      </c>
      <c r="U10" t="s">
        <v>573</v>
      </c>
      <c r="AA10" s="420" t="s">
        <v>51</v>
      </c>
      <c r="AB10" s="421"/>
      <c r="AC10" s="421"/>
      <c r="AD10" s="421"/>
      <c r="AE10" s="421"/>
      <c r="AF10" s="422"/>
      <c r="AG10" s="423">
        <f>'[81]Location Status'!J4</f>
        <v>34</v>
      </c>
      <c r="AH10" s="424"/>
      <c r="AI10" s="424"/>
      <c r="AJ10" s="425">
        <f>'[81]updated Progress'!I3</f>
        <v>5</v>
      </c>
      <c r="AK10" s="425"/>
      <c r="AL10" s="425"/>
      <c r="AM10" s="426">
        <f>'[81]updated Progress'!L2+'[81]updated Progress'!K2-'[81]updated Progress'!I3</f>
        <v>0</v>
      </c>
      <c r="AN10" s="426"/>
      <c r="AO10" s="427"/>
      <c r="AP10" s="428">
        <f t="shared" ref="AP10:AP15" si="0">AG10-AJ10</f>
        <v>29</v>
      </c>
      <c r="AQ10" s="424"/>
      <c r="AR10" s="429"/>
      <c r="AT10" s="140"/>
    </row>
    <row r="11" spans="1:46" x14ac:dyDescent="0.3">
      <c r="A11" s="139"/>
      <c r="S11" t="s">
        <v>572</v>
      </c>
      <c r="AA11" s="430" t="s">
        <v>574</v>
      </c>
      <c r="AB11" s="431"/>
      <c r="AC11" s="431"/>
      <c r="AD11" s="431"/>
      <c r="AE11" s="431"/>
      <c r="AF11" s="432"/>
      <c r="AG11" s="393">
        <f>AG10</f>
        <v>34</v>
      </c>
      <c r="AH11" s="382"/>
      <c r="AI11" s="382"/>
      <c r="AJ11" s="309">
        <f>'[81]updated Progress'!M2</f>
        <v>2</v>
      </c>
      <c r="AK11" s="309"/>
      <c r="AL11" s="309"/>
      <c r="AM11" s="311"/>
      <c r="AN11" s="311"/>
      <c r="AO11" s="433"/>
      <c r="AP11" s="428">
        <f t="shared" si="0"/>
        <v>32</v>
      </c>
      <c r="AQ11" s="424"/>
      <c r="AR11" s="429"/>
      <c r="AT11" s="140"/>
    </row>
    <row r="12" spans="1:46" x14ac:dyDescent="0.3">
      <c r="A12" s="139"/>
      <c r="C12" t="s">
        <v>575</v>
      </c>
      <c r="I12" s="344"/>
      <c r="J12" s="345"/>
      <c r="K12" s="154" t="s">
        <v>576</v>
      </c>
      <c r="L12" s="154" t="s">
        <v>577</v>
      </c>
      <c r="M12" s="346" t="s">
        <v>578</v>
      </c>
      <c r="N12" s="345"/>
      <c r="O12" s="152" t="s">
        <v>576</v>
      </c>
      <c r="P12" s="152" t="s">
        <v>577</v>
      </c>
      <c r="Q12" s="346"/>
      <c r="R12" s="344"/>
      <c r="AA12" s="430" t="s">
        <v>579</v>
      </c>
      <c r="AB12" s="431"/>
      <c r="AC12" s="431"/>
      <c r="AD12" s="431"/>
      <c r="AE12" s="431"/>
      <c r="AF12" s="432"/>
      <c r="AG12" s="393">
        <f>AG10</f>
        <v>34</v>
      </c>
      <c r="AH12" s="382"/>
      <c r="AI12" s="382"/>
      <c r="AJ12" s="309">
        <f>'[81]updated Progress'!S2</f>
        <v>0</v>
      </c>
      <c r="AK12" s="309"/>
      <c r="AL12" s="309"/>
      <c r="AM12" s="311">
        <f>'[81]updated Progress'!R2</f>
        <v>0</v>
      </c>
      <c r="AN12" s="311"/>
      <c r="AO12" s="433"/>
      <c r="AP12" s="428">
        <f t="shared" si="0"/>
        <v>34</v>
      </c>
      <c r="AQ12" s="424"/>
      <c r="AR12" s="429"/>
      <c r="AT12" s="140"/>
    </row>
    <row r="13" spans="1:46" x14ac:dyDescent="0.3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430" t="s">
        <v>582</v>
      </c>
      <c r="AB13" s="431"/>
      <c r="AC13" s="431"/>
      <c r="AD13" s="431"/>
      <c r="AE13" s="431"/>
      <c r="AF13" s="432"/>
      <c r="AG13" s="393">
        <f>AG10</f>
        <v>34</v>
      </c>
      <c r="AH13" s="382"/>
      <c r="AI13" s="382"/>
      <c r="AJ13" s="309"/>
      <c r="AK13" s="309"/>
      <c r="AL13" s="309"/>
      <c r="AM13" s="311"/>
      <c r="AN13" s="311"/>
      <c r="AO13" s="433"/>
      <c r="AP13" s="428">
        <f t="shared" si="0"/>
        <v>34</v>
      </c>
      <c r="AQ13" s="424"/>
      <c r="AR13" s="429"/>
      <c r="AT13" s="140"/>
    </row>
    <row r="14" spans="1:46" x14ac:dyDescent="0.3">
      <c r="A14" s="139"/>
      <c r="C14" t="s">
        <v>583</v>
      </c>
      <c r="K14" s="381"/>
      <c r="L14" s="381"/>
      <c r="O14" s="382"/>
      <c r="P14" s="382"/>
      <c r="R14" s="155"/>
      <c r="S14" s="155"/>
      <c r="T14" s="155"/>
      <c r="U14" s="155"/>
      <c r="W14" t="s">
        <v>584</v>
      </c>
      <c r="AA14" s="430" t="s">
        <v>585</v>
      </c>
      <c r="AB14" s="431"/>
      <c r="AC14" s="431"/>
      <c r="AD14" s="431"/>
      <c r="AE14" s="431"/>
      <c r="AF14" s="432"/>
      <c r="AG14" s="446">
        <f>'[81]Location Status'!D43/1000</f>
        <v>12.514880000000002</v>
      </c>
      <c r="AH14" s="447"/>
      <c r="AI14" s="447"/>
      <c r="AJ14" s="309"/>
      <c r="AK14" s="309"/>
      <c r="AL14" s="309"/>
      <c r="AM14" s="311"/>
      <c r="AN14" s="311"/>
      <c r="AO14" s="433"/>
      <c r="AP14" s="434">
        <f t="shared" si="0"/>
        <v>12.514880000000002</v>
      </c>
      <c r="AQ14" s="435"/>
      <c r="AR14" s="436"/>
      <c r="AT14" s="140"/>
    </row>
    <row r="15" spans="1:46" ht="15" thickBot="1" x14ac:dyDescent="0.35">
      <c r="A15" s="139"/>
      <c r="K15" s="380"/>
      <c r="L15" s="380"/>
      <c r="O15" s="153"/>
      <c r="P15" s="153"/>
      <c r="AA15" s="437" t="s">
        <v>586</v>
      </c>
      <c r="AB15" s="438"/>
      <c r="AC15" s="438"/>
      <c r="AD15" s="438"/>
      <c r="AE15" s="438"/>
      <c r="AF15" s="439"/>
      <c r="AG15" s="440">
        <f>AG14</f>
        <v>12.514880000000002</v>
      </c>
      <c r="AH15" s="441"/>
      <c r="AI15" s="441"/>
      <c r="AJ15" s="367"/>
      <c r="AK15" s="367"/>
      <c r="AL15" s="367"/>
      <c r="AM15" s="369"/>
      <c r="AN15" s="369"/>
      <c r="AO15" s="442"/>
      <c r="AP15" s="443">
        <f t="shared" si="0"/>
        <v>12.514880000000002</v>
      </c>
      <c r="AQ15" s="444"/>
      <c r="AR15" s="445"/>
      <c r="AT15" s="140"/>
    </row>
    <row r="16" spans="1:46" x14ac:dyDescent="0.3">
      <c r="A16" s="139"/>
      <c r="F16" t="s">
        <v>469</v>
      </c>
      <c r="K16" s="379" t="s">
        <v>587</v>
      </c>
      <c r="L16" s="379"/>
      <c r="M16" s="379"/>
      <c r="N16" s="379"/>
      <c r="O16" s="379"/>
      <c r="P16" s="379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">
      <c r="A25" s="139"/>
      <c r="N25" s="183"/>
      <c r="O25" s="214"/>
      <c r="P25" s="215"/>
      <c r="Q25" s="215"/>
      <c r="R25" s="183" t="s">
        <v>633</v>
      </c>
      <c r="S25" s="183"/>
      <c r="T25" s="183"/>
      <c r="U25" s="183"/>
      <c r="V25" s="183" t="s">
        <v>633</v>
      </c>
      <c r="W25" s="183"/>
      <c r="X25" s="183"/>
      <c r="AT25" s="140"/>
      <c r="AV25" s="344">
        <f>SUM(AV27:AW64)</f>
        <v>12514.88</v>
      </c>
      <c r="AW25" s="344"/>
      <c r="AX25" s="164"/>
      <c r="AY25" s="383">
        <f>SUM(AY27:AZ64)</f>
        <v>34</v>
      </c>
      <c r="AZ25" s="383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84"/>
      <c r="K26" s="385"/>
      <c r="L26" s="166"/>
      <c r="M26" s="216"/>
      <c r="N26" s="217" t="s">
        <v>634</v>
      </c>
      <c r="O26" s="217"/>
      <c r="P26" s="216"/>
      <c r="Q26" s="166"/>
      <c r="R26" s="384" t="str">
        <f>VLOOKUP(R28,'[81]Location Status'!$A$7:$D$42,2,0)</f>
        <v>1/0</v>
      </c>
      <c r="S26" s="385"/>
      <c r="T26" s="166"/>
      <c r="U26" s="166"/>
      <c r="V26" s="384" t="str">
        <f>VLOOKUP(V28,'[81]Location Status'!$A$7:$D$42,2,0)</f>
        <v>2/0</v>
      </c>
      <c r="W26" s="385"/>
      <c r="X26" s="166"/>
      <c r="Y26" s="166"/>
      <c r="Z26" s="384" t="str">
        <f>VLOOKUP(Z28,'[81]Location Status'!$A$7:$D$42,2,0)</f>
        <v>2/1</v>
      </c>
      <c r="AA26" s="385"/>
      <c r="AB26" s="166"/>
      <c r="AC26" s="166"/>
      <c r="AD26" s="384" t="str">
        <f>VLOOKUP(AD28,'[81]Location Status'!$A$7:$D$42,2,0)</f>
        <v>2/2</v>
      </c>
      <c r="AE26" s="385"/>
      <c r="AF26" s="166"/>
      <c r="AG26" s="166"/>
      <c r="AH26" s="384" t="str">
        <f>VLOOKUP(AH28,'[81]Location Status'!$A$7:$D$42,2,0)</f>
        <v>2/3</v>
      </c>
      <c r="AI26" s="385"/>
      <c r="AJ26" s="166"/>
      <c r="AK26" s="166"/>
      <c r="AL26" s="384" t="str">
        <f>VLOOKUP(AL28,'[81]Location Status'!$A$7:$D$42,2,0)</f>
        <v>2/4</v>
      </c>
      <c r="AM26" s="385"/>
      <c r="AN26" s="166"/>
      <c r="AO26" s="166"/>
      <c r="AP26" s="384" t="str">
        <f>VLOOKUP(AP28,'[81]Location Status'!$A$7:$D$42,2,0)</f>
        <v>3/0</v>
      </c>
      <c r="AQ26" s="38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70"/>
      <c r="M29" s="371"/>
      <c r="N29" s="218"/>
      <c r="O29" s="218"/>
      <c r="P29" s="372">
        <f>VLOOKUP(N28,'[81]Location Status'!$A$7:$D$42,4,0)</f>
        <v>41.991</v>
      </c>
      <c r="Q29" s="371"/>
      <c r="R29" s="71" t="s">
        <v>576</v>
      </c>
      <c r="S29" s="71" t="s">
        <v>577</v>
      </c>
      <c r="T29" s="372">
        <f>VLOOKUP(R28,'[81]Location Status'!$A$7:$D$42,4,0)</f>
        <v>278.58600000000001</v>
      </c>
      <c r="U29" s="371"/>
      <c r="V29" s="173" t="s">
        <v>576</v>
      </c>
      <c r="W29" s="173" t="s">
        <v>577</v>
      </c>
      <c r="X29" s="372">
        <f>VLOOKUP(V28,'[81]Location Status'!$A$7:$D$42,4,0)</f>
        <v>258</v>
      </c>
      <c r="Y29" s="371"/>
      <c r="Z29" s="177" t="s">
        <v>576</v>
      </c>
      <c r="AA29" s="177" t="s">
        <v>577</v>
      </c>
      <c r="AB29" s="372">
        <f>VLOOKUP(Z28,'[81]Location Status'!$A$7:$D$42,4,0)</f>
        <v>310</v>
      </c>
      <c r="AC29" s="371"/>
      <c r="AD29" s="177" t="s">
        <v>576</v>
      </c>
      <c r="AE29" s="177" t="s">
        <v>577</v>
      </c>
      <c r="AF29" s="372">
        <f>VLOOKUP(AD28,'[81]Location Status'!$A$7:$D$42,4,0)</f>
        <v>362</v>
      </c>
      <c r="AG29" s="371"/>
      <c r="AH29" s="176" t="s">
        <v>576</v>
      </c>
      <c r="AI29" s="176" t="s">
        <v>577</v>
      </c>
      <c r="AJ29" s="372">
        <f>VLOOKUP(AH28,'[81]Location Status'!$A$7:$D$42,4,0)</f>
        <v>384</v>
      </c>
      <c r="AK29" s="371"/>
      <c r="AL29" s="176" t="s">
        <v>576</v>
      </c>
      <c r="AM29" s="176" t="s">
        <v>577</v>
      </c>
      <c r="AN29" s="372">
        <f>VLOOKUP(AL28,'[81]Location Status'!$A$7:$D$42,4,0)</f>
        <v>377.01400000000001</v>
      </c>
      <c r="AO29" s="371"/>
      <c r="AP29" s="173" t="s">
        <v>576</v>
      </c>
      <c r="AQ29" s="173" t="s">
        <v>577</v>
      </c>
      <c r="AR29" s="370">
        <f>VLOOKUP(AP28,'[81]Location Status'!$A$7:$D$42,4,0)</f>
        <v>460</v>
      </c>
      <c r="AS29" s="370"/>
      <c r="AT29" s="171"/>
      <c r="AV29" s="344">
        <f>D29+H29+L29+P29+T29+X29+AB29+AF29+AJ29+AN29+AR29</f>
        <v>2471.5909999999999</v>
      </c>
      <c r="AW29" s="344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580</v>
      </c>
      <c r="S30" s="71" t="s">
        <v>581</v>
      </c>
      <c r="V30" s="71" t="s">
        <v>580</v>
      </c>
      <c r="W30" s="71" t="s">
        <v>581</v>
      </c>
      <c r="Z30" s="151" t="s">
        <v>580</v>
      </c>
      <c r="AA30" s="151" t="s">
        <v>581</v>
      </c>
      <c r="AD30" s="151" t="s">
        <v>580</v>
      </c>
      <c r="AE30" s="151" t="s">
        <v>581</v>
      </c>
      <c r="AH30" s="152" t="s">
        <v>580</v>
      </c>
      <c r="AI30" s="152" t="s">
        <v>581</v>
      </c>
      <c r="AL30" s="152" t="s">
        <v>580</v>
      </c>
      <c r="AM30" s="152" t="s">
        <v>581</v>
      </c>
      <c r="AP30" s="71" t="s">
        <v>580</v>
      </c>
      <c r="AQ30" s="71" t="s">
        <v>581</v>
      </c>
      <c r="AT30" s="171"/>
      <c r="AV30" s="344"/>
      <c r="AW30" s="344"/>
    </row>
    <row r="31" spans="1:52" x14ac:dyDescent="0.3">
      <c r="A31" s="139"/>
      <c r="N31" s="448"/>
      <c r="O31" s="448"/>
      <c r="R31" s="382"/>
      <c r="S31" s="382"/>
      <c r="V31" s="382"/>
      <c r="W31" s="382"/>
      <c r="Z31" s="382" t="s">
        <v>441</v>
      </c>
      <c r="AA31" s="382"/>
      <c r="AD31" s="382" t="s">
        <v>595</v>
      </c>
      <c r="AE31" s="382"/>
      <c r="AH31" s="382" t="s">
        <v>441</v>
      </c>
      <c r="AI31" s="382"/>
      <c r="AL31" s="382"/>
      <c r="AM31" s="382"/>
      <c r="AP31" s="382"/>
      <c r="AQ31" s="382"/>
      <c r="AT31" s="171"/>
      <c r="AV31" s="344"/>
      <c r="AW31" s="344"/>
    </row>
    <row r="32" spans="1:52" x14ac:dyDescent="0.3">
      <c r="A32" s="139"/>
      <c r="F32" s="174"/>
      <c r="J32" s="167"/>
      <c r="K32" s="166"/>
      <c r="N32" s="384">
        <f>VLOOKUP(N28,'[81]Location Status'!$A$7:$D$42,3,0)</f>
        <v>0</v>
      </c>
      <c r="O32" s="385"/>
      <c r="R32" s="384" t="str">
        <f>VLOOKUP(R28,'[81]Location Status'!$A$7:$D$42,3,0)</f>
        <v>DD60+0</v>
      </c>
      <c r="S32" s="385"/>
      <c r="V32" s="384" t="str">
        <f>VLOOKUP(V28,'[81]Location Status'!$A$7:$D$42,3,0)</f>
        <v>DD60+0</v>
      </c>
      <c r="W32" s="385"/>
      <c r="Z32" s="384" t="str">
        <f>VLOOKUP(Z28,'[81]Location Status'!$A$7:$D$42,3,0)</f>
        <v>DA+0</v>
      </c>
      <c r="AA32" s="385"/>
      <c r="AD32" s="211" t="str">
        <f>VLOOKUP(AD28,'[81]Location Status'!$A$7:$D$42,3,0)</f>
        <v>DA+0</v>
      </c>
      <c r="AE32" s="68"/>
      <c r="AH32" s="384" t="str">
        <f>VLOOKUP(AH28,'[81]Location Status'!$A$7:$D$42,3,0)</f>
        <v>DA+0</v>
      </c>
      <c r="AI32" s="385"/>
      <c r="AL32" s="384" t="str">
        <f>VLOOKUP(AL28,'[81]Location Status'!$A$7:$D$42,3,0)</f>
        <v>DA+0</v>
      </c>
      <c r="AM32" s="385"/>
      <c r="AP32" s="384" t="str">
        <f>VLOOKUP(AP28,'[81]Location Status'!$A$7:$D$42,3,0)</f>
        <v>DD45+3</v>
      </c>
      <c r="AQ32" s="385"/>
      <c r="AT32" s="140"/>
      <c r="AV32" s="344"/>
      <c r="AW32" s="344"/>
    </row>
    <row r="33" spans="1:52" x14ac:dyDescent="0.3">
      <c r="A33" s="139"/>
      <c r="R33" s="220" t="s">
        <v>635</v>
      </c>
      <c r="AT33" s="140"/>
      <c r="AV33" s="344"/>
      <c r="AW33" s="344"/>
    </row>
    <row r="34" spans="1:52" x14ac:dyDescent="0.3">
      <c r="A34" s="139"/>
      <c r="AT34" s="140"/>
      <c r="AV34" s="344"/>
      <c r="AW34" s="344"/>
    </row>
    <row r="35" spans="1:52" x14ac:dyDescent="0.3">
      <c r="A35" s="139"/>
      <c r="AT35" s="140"/>
      <c r="AV35" s="344"/>
      <c r="AW35" s="344"/>
    </row>
    <row r="36" spans="1:52" x14ac:dyDescent="0.3">
      <c r="A36" s="165"/>
      <c r="B36" s="384" t="str">
        <f>VLOOKUP(B38,'[81]Location Status'!$A$7:$D$42,2,0)</f>
        <v>3/1</v>
      </c>
      <c r="C36" s="385"/>
      <c r="D36" s="166"/>
      <c r="E36" s="166"/>
      <c r="F36" s="384" t="str">
        <f>VLOOKUP(F38,'[81]Location Status'!$A$7:$D$42,2,0)</f>
        <v>3/2</v>
      </c>
      <c r="G36" s="385"/>
      <c r="H36" s="166"/>
      <c r="I36" s="166"/>
      <c r="J36" s="384" t="str">
        <f>VLOOKUP(J38,'[81]Location Status'!$A$7:$D$42,2,0)</f>
        <v>4/0</v>
      </c>
      <c r="K36" s="385"/>
      <c r="L36" s="166"/>
      <c r="M36" s="166"/>
      <c r="N36" s="384" t="str">
        <f>VLOOKUP(N38,'[81]Location Status'!$A$7:$D$42,2,0)</f>
        <v>4/1</v>
      </c>
      <c r="O36" s="385"/>
      <c r="P36" s="166"/>
      <c r="Q36" s="166"/>
      <c r="R36" s="384" t="str">
        <f>VLOOKUP(R38,'[81]Location Status'!$A$7:$D$42,2,0)</f>
        <v>4/2</v>
      </c>
      <c r="S36" s="385"/>
      <c r="T36" s="166"/>
      <c r="U36" s="166"/>
      <c r="V36" s="384" t="str">
        <f>VLOOKUP(V38,'[81]Location Status'!$A$7:$D$42,2,0)</f>
        <v>4/3</v>
      </c>
      <c r="W36" s="385"/>
      <c r="X36" s="166"/>
      <c r="Y36" s="166"/>
      <c r="Z36" s="384" t="str">
        <f>VLOOKUP(Z38,'[81]Location Status'!$A$7:$D$42,2,0)</f>
        <v>5/0</v>
      </c>
      <c r="AA36" s="385"/>
      <c r="AB36" s="166"/>
      <c r="AC36" s="166"/>
      <c r="AD36" s="384" t="str">
        <f>VLOOKUP(AD38,'[81]Location Status'!$A$7:$D$42,2,0)</f>
        <v>5/1</v>
      </c>
      <c r="AE36" s="385"/>
      <c r="AF36" s="166"/>
      <c r="AG36" s="166"/>
      <c r="AH36" s="384" t="str">
        <f>VLOOKUP(AH38,'[81]Location Status'!$A$7:$D$42,2,0)</f>
        <v>5/2</v>
      </c>
      <c r="AI36" s="385"/>
      <c r="AJ36" s="166"/>
      <c r="AK36" s="166"/>
      <c r="AL36" s="384" t="str">
        <f>VLOOKUP(AL38,'[81]Location Status'!$A$7:$D$42,2,0)</f>
        <v>6/0</v>
      </c>
      <c r="AM36" s="385"/>
      <c r="AN36" s="166"/>
      <c r="AO36" s="166"/>
      <c r="AP36" s="384" t="str">
        <f>VLOOKUP(AP38,'[81]Location Status'!$A$7:$D$42,2,0)</f>
        <v>6/1</v>
      </c>
      <c r="AQ36" s="385"/>
      <c r="AR36" s="166"/>
      <c r="AS36" s="166"/>
      <c r="AT36" s="168"/>
      <c r="AU36" s="166"/>
      <c r="AV36" s="344"/>
      <c r="AW36" s="344"/>
      <c r="AX36" s="166"/>
      <c r="AY36" s="166"/>
      <c r="AZ36" s="166"/>
    </row>
    <row r="37" spans="1:52" x14ac:dyDescent="0.3">
      <c r="A37" s="139"/>
      <c r="AT37" s="140"/>
      <c r="AV37" s="344"/>
      <c r="AW37" s="344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88"/>
      <c r="AW38" s="388"/>
    </row>
    <row r="39" spans="1:52" x14ac:dyDescent="0.3">
      <c r="A39" s="139"/>
      <c r="B39" s="151" t="s">
        <v>576</v>
      </c>
      <c r="C39" s="151" t="s">
        <v>577</v>
      </c>
      <c r="D39" s="372">
        <f>VLOOKUP(B38,'[81]Location Status'!$A$7:$D$42,4,0)</f>
        <v>423</v>
      </c>
      <c r="E39" s="371"/>
      <c r="F39" s="177" t="s">
        <v>576</v>
      </c>
      <c r="G39" s="177" t="s">
        <v>577</v>
      </c>
      <c r="H39" s="372">
        <f>VLOOKUP(F38,'[81]Location Status'!$A$7:$D$42,4,0)</f>
        <v>346.29399999999998</v>
      </c>
      <c r="I39" s="371"/>
      <c r="J39" s="177" t="s">
        <v>576</v>
      </c>
      <c r="K39" s="177" t="s">
        <v>577</v>
      </c>
      <c r="L39" s="372">
        <f>VLOOKUP(J38,'[81]Location Status'!$A$7:$D$42,4,0)</f>
        <v>356</v>
      </c>
      <c r="M39" s="371"/>
      <c r="N39" s="176" t="s">
        <v>576</v>
      </c>
      <c r="O39" s="176" t="s">
        <v>577</v>
      </c>
      <c r="P39" s="372">
        <f>VLOOKUP(N38,'[81]Location Status'!$A$7:$D$42,4,0)</f>
        <v>359</v>
      </c>
      <c r="Q39" s="371"/>
      <c r="R39" s="176" t="s">
        <v>576</v>
      </c>
      <c r="S39" s="176" t="s">
        <v>577</v>
      </c>
      <c r="T39" s="372">
        <f>VLOOKUP(R38,'[81]Location Status'!$A$7:$D$42,4,0)</f>
        <v>365</v>
      </c>
      <c r="U39" s="371"/>
      <c r="V39" s="176" t="s">
        <v>576</v>
      </c>
      <c r="W39" s="176" t="s">
        <v>577</v>
      </c>
      <c r="X39" s="372">
        <f>VLOOKUP(V38,'[81]Location Status'!$A$7:$D$42,4,0)</f>
        <v>392.58100000000002</v>
      </c>
      <c r="Y39" s="371"/>
      <c r="Z39" s="176" t="s">
        <v>576</v>
      </c>
      <c r="AA39" s="176" t="s">
        <v>577</v>
      </c>
      <c r="AB39" s="372">
        <f>VLOOKUP(Z38,'[81]Location Status'!$A$7:$D$42,4,0)</f>
        <v>398</v>
      </c>
      <c r="AC39" s="371"/>
      <c r="AD39" s="176" t="s">
        <v>576</v>
      </c>
      <c r="AE39" s="176" t="s">
        <v>577</v>
      </c>
      <c r="AF39" s="372">
        <f>VLOOKUP(AD38,'[81]Location Status'!$A$7:$D$42,4,0)</f>
        <v>435</v>
      </c>
      <c r="AG39" s="371"/>
      <c r="AH39" s="173" t="s">
        <v>576</v>
      </c>
      <c r="AI39" s="173" t="s">
        <v>577</v>
      </c>
      <c r="AJ39" s="372">
        <f>VLOOKUP(AH38,'[81]Location Status'!$A$7:$D$42,4,0)</f>
        <v>398.53399999999999</v>
      </c>
      <c r="AK39" s="371"/>
      <c r="AL39" s="173" t="s">
        <v>576</v>
      </c>
      <c r="AM39" s="173" t="s">
        <v>577</v>
      </c>
      <c r="AN39" s="372">
        <f>VLOOKUP(AL38,'[81]Location Status'!$A$7:$D$42,4,0)</f>
        <v>383</v>
      </c>
      <c r="AO39" s="371"/>
      <c r="AP39" s="173" t="s">
        <v>576</v>
      </c>
      <c r="AQ39" s="173" t="s">
        <v>577</v>
      </c>
      <c r="AR39" s="389">
        <f>VLOOKUP(AP38,'[81]Location Status'!$A$7:$D$42,4,0)</f>
        <v>386</v>
      </c>
      <c r="AS39" s="390"/>
      <c r="AT39" s="140"/>
      <c r="AV39" s="344">
        <f>D39+H39+L39+P39+T39+X39+AB39+AF39+AJ39+AN39+AR39</f>
        <v>4242.4089999999997</v>
      </c>
      <c r="AW39" s="344"/>
      <c r="AY39">
        <v>11</v>
      </c>
    </row>
    <row r="40" spans="1:52" x14ac:dyDescent="0.3">
      <c r="A40" s="139"/>
      <c r="B40" s="151" t="s">
        <v>580</v>
      </c>
      <c r="C40" s="151" t="s">
        <v>581</v>
      </c>
      <c r="F40" s="151" t="s">
        <v>580</v>
      </c>
      <c r="G40" s="151" t="s">
        <v>581</v>
      </c>
      <c r="J40" s="151" t="s">
        <v>580</v>
      </c>
      <c r="K40" s="151" t="s">
        <v>581</v>
      </c>
      <c r="N40" s="152" t="s">
        <v>580</v>
      </c>
      <c r="O40" s="152" t="s">
        <v>581</v>
      </c>
      <c r="R40" s="152" t="s">
        <v>580</v>
      </c>
      <c r="S40" s="152" t="s">
        <v>581</v>
      </c>
      <c r="V40" s="152" t="s">
        <v>580</v>
      </c>
      <c r="W40" s="152" t="s">
        <v>581</v>
      </c>
      <c r="Z40" s="152" t="s">
        <v>580</v>
      </c>
      <c r="AA40" s="152" t="s">
        <v>581</v>
      </c>
      <c r="AD40" s="152" t="s">
        <v>580</v>
      </c>
      <c r="AE40" s="152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0"/>
      <c r="AV40" s="344"/>
      <c r="AW40" s="344"/>
    </row>
    <row r="41" spans="1:52" x14ac:dyDescent="0.3">
      <c r="A41" s="139"/>
      <c r="B41" s="396" t="s">
        <v>441</v>
      </c>
      <c r="C41" s="397"/>
      <c r="F41" s="396" t="s">
        <v>441</v>
      </c>
      <c r="G41" s="397"/>
      <c r="J41" s="382" t="s">
        <v>595</v>
      </c>
      <c r="K41" s="382"/>
      <c r="N41" s="382" t="s">
        <v>595</v>
      </c>
      <c r="O41" s="382"/>
      <c r="R41" s="382" t="s">
        <v>595</v>
      </c>
      <c r="S41" s="382"/>
      <c r="V41" s="382"/>
      <c r="W41" s="382"/>
      <c r="Z41" s="382"/>
      <c r="AA41" s="382"/>
      <c r="AD41" s="382"/>
      <c r="AE41" s="382"/>
      <c r="AH41" s="382"/>
      <c r="AI41" s="382"/>
      <c r="AL41" s="382"/>
      <c r="AM41" s="382"/>
      <c r="AP41" s="382"/>
      <c r="AQ41" s="382"/>
      <c r="AT41" s="140"/>
      <c r="AV41" s="344"/>
      <c r="AW41" s="344"/>
    </row>
    <row r="42" spans="1:52" x14ac:dyDescent="0.3">
      <c r="A42" s="139"/>
      <c r="B42" s="175" t="str">
        <f>VLOOKUP(B38,'[81]Location Status'!$A$7:$D$42,3,0)</f>
        <v>DB1+9</v>
      </c>
      <c r="C42" s="68"/>
      <c r="F42" s="384" t="str">
        <f>VLOOKUP(F38,'[81]Location Status'!$A$7:$D$42,3,0)</f>
        <v>DA+3</v>
      </c>
      <c r="G42" s="385"/>
      <c r="J42" s="384" t="str">
        <f>VLOOKUP(J38,'[81]Location Status'!$A$7:$D$42,3,0)</f>
        <v>DB2+0</v>
      </c>
      <c r="K42" s="385"/>
      <c r="N42" s="384" t="str">
        <f>VLOOKUP(N38,'[81]Location Status'!$A$7:$D$42,3,0)</f>
        <v>DA+0</v>
      </c>
      <c r="O42" s="385"/>
      <c r="R42" s="384" t="str">
        <f>VLOOKUP(R38,'[81]Location Status'!$A$7:$D$42,3,0)</f>
        <v>DA+0</v>
      </c>
      <c r="S42" s="385"/>
      <c r="V42" s="384" t="str">
        <f>VLOOKUP(V38,'[81]Location Status'!$A$7:$D$42,3,0)</f>
        <v>DA+0</v>
      </c>
      <c r="W42" s="385"/>
      <c r="Z42" s="384" t="str">
        <f>VLOOKUP(Z38,'[81]Location Status'!$A$7:$D$42,3,0)</f>
        <v>DC2+0</v>
      </c>
      <c r="AA42" s="385"/>
      <c r="AD42" s="384" t="str">
        <f>VLOOKUP(AD38,'[81]Location Status'!$A$7:$D$42,3,0)</f>
        <v>DA+3</v>
      </c>
      <c r="AE42" s="385"/>
      <c r="AH42" s="384" t="str">
        <f>VLOOKUP(AH38,'[81]Location Status'!$A$7:$D$42,3,0)</f>
        <v>DA+3</v>
      </c>
      <c r="AI42" s="385"/>
      <c r="AL42" s="384" t="str">
        <f>VLOOKUP(AL38,'[81]Location Status'!$A$7:$D$42,3,0)</f>
        <v>DC1+0</v>
      </c>
      <c r="AM42" s="385"/>
      <c r="AP42" s="384" t="str">
        <f>VLOOKUP(AP38,'[81]Location Status'!$A$7:$D$42,3,0)</f>
        <v>DA+0</v>
      </c>
      <c r="AQ42" s="385"/>
      <c r="AT42" s="140"/>
      <c r="AV42" s="344"/>
      <c r="AW42" s="344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635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44"/>
      <c r="AW43" s="344"/>
    </row>
    <row r="44" spans="1:52" x14ac:dyDescent="0.3">
      <c r="A44" s="139"/>
      <c r="S44" s="182"/>
      <c r="Z44" s="163"/>
      <c r="AT44" s="140"/>
      <c r="AV44" s="344"/>
      <c r="AW44" s="344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44"/>
      <c r="AW45" s="344"/>
    </row>
    <row r="46" spans="1:52" x14ac:dyDescent="0.3">
      <c r="A46" s="165"/>
      <c r="B46" s="384" t="str">
        <f>VLOOKUP(B48,'[81]Location Status'!$A$7:$D$42,2,0)</f>
        <v>6/2</v>
      </c>
      <c r="C46" s="385"/>
      <c r="D46" s="166"/>
      <c r="E46" s="166"/>
      <c r="F46" s="384" t="str">
        <f>VLOOKUP(F48,'[81]Location Status'!$A$7:$D$42,2,0)</f>
        <v>6/3</v>
      </c>
      <c r="G46" s="385"/>
      <c r="H46" s="166"/>
      <c r="I46" s="166"/>
      <c r="J46" s="384" t="str">
        <f>VLOOKUP(J48,'[81]Location Status'!$A$7:$D$42,2,0)</f>
        <v>6/4</v>
      </c>
      <c r="K46" s="385"/>
      <c r="L46" s="166"/>
      <c r="M46" s="166"/>
      <c r="N46" s="384" t="str">
        <f>VLOOKUP(N48,'[81]Location Status'!$A$7:$D$42,2,0)</f>
        <v>6/5</v>
      </c>
      <c r="O46" s="385"/>
      <c r="P46" s="166"/>
      <c r="Q46" s="166"/>
      <c r="R46" s="384" t="str">
        <f>VLOOKUP(R48,'[81]Location Status'!$A$7:$D$42,2,0)</f>
        <v>7/0</v>
      </c>
      <c r="S46" s="385"/>
      <c r="T46" s="166"/>
      <c r="U46" s="166"/>
      <c r="V46" s="384" t="str">
        <f>VLOOKUP(V48,'[81]Location Status'!$A$7:$D$42,2,0)</f>
        <v>7/1</v>
      </c>
      <c r="W46" s="385"/>
      <c r="X46" s="166"/>
      <c r="Y46" s="166"/>
      <c r="Z46" s="384" t="str">
        <f>VLOOKUP(Z48,'[81]Location Status'!$A$7:$D$42,2,0)</f>
        <v>7/2</v>
      </c>
      <c r="AA46" s="385"/>
      <c r="AB46" s="166"/>
      <c r="AC46" s="166"/>
      <c r="AD46" s="384" t="str">
        <f>VLOOKUP(AD48,'[81]Location Status'!$A$7:$D$42,2,0)</f>
        <v>7/3</v>
      </c>
      <c r="AE46" s="385"/>
      <c r="AF46" s="166"/>
      <c r="AG46" s="166"/>
      <c r="AH46" s="384" t="str">
        <f>VLOOKUP(AH48,'[81]Location Status'!$A$7:$D$42,2,0)</f>
        <v>8/0</v>
      </c>
      <c r="AI46" s="385"/>
      <c r="AJ46" s="166"/>
      <c r="AK46" s="166"/>
      <c r="AL46" s="384" t="str">
        <f>VLOOKUP(AL48,'[81]Location Status'!$A$7:$D$42,2,0)</f>
        <v>8/1</v>
      </c>
      <c r="AM46" s="385"/>
      <c r="AN46" s="166"/>
      <c r="AO46" s="166"/>
      <c r="AP46" s="384" t="str">
        <f>VLOOKUP(AP48,'[81]Location Status'!$A$7:$D$42,2,0)</f>
        <v>8/2</v>
      </c>
      <c r="AQ46" s="385"/>
      <c r="AR46" s="166"/>
      <c r="AS46" s="166"/>
      <c r="AT46" s="168"/>
      <c r="AU46" s="166"/>
      <c r="AV46" s="344"/>
      <c r="AW46" s="344"/>
      <c r="AX46" s="166"/>
      <c r="AY46" s="166"/>
      <c r="AZ46" s="166"/>
    </row>
    <row r="47" spans="1:52" x14ac:dyDescent="0.3">
      <c r="A47" s="139"/>
      <c r="AT47" s="140"/>
      <c r="AV47" s="344"/>
      <c r="AW47" s="344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88"/>
      <c r="AW48" s="388"/>
    </row>
    <row r="49" spans="1:56" x14ac:dyDescent="0.3">
      <c r="A49" s="139"/>
      <c r="B49" s="71" t="s">
        <v>576</v>
      </c>
      <c r="C49" s="71" t="s">
        <v>577</v>
      </c>
      <c r="D49" s="372">
        <f>VLOOKUP(B48,'[81]Location Status'!$A$7:$D$42,4,0)</f>
        <v>381</v>
      </c>
      <c r="E49" s="371"/>
      <c r="F49" s="173" t="s">
        <v>576</v>
      </c>
      <c r="G49" s="173" t="s">
        <v>577</v>
      </c>
      <c r="H49" s="372">
        <f>VLOOKUP(F48,'[81]Location Status'!$A$7:$D$42,4,0)</f>
        <v>385</v>
      </c>
      <c r="I49" s="371"/>
      <c r="J49" s="173" t="s">
        <v>576</v>
      </c>
      <c r="K49" s="173" t="s">
        <v>577</v>
      </c>
      <c r="L49" s="372">
        <f>VLOOKUP(J48,'[81]Location Status'!$A$7:$D$42,4,0)</f>
        <v>378</v>
      </c>
      <c r="M49" s="371"/>
      <c r="N49" s="173" t="s">
        <v>576</v>
      </c>
      <c r="O49" s="173" t="s">
        <v>577</v>
      </c>
      <c r="P49" s="372">
        <f>VLOOKUP(N48,'[81]Location Status'!$A$7:$D$42,4,0)</f>
        <v>349.613</v>
      </c>
      <c r="Q49" s="371"/>
      <c r="R49" s="173" t="s">
        <v>576</v>
      </c>
      <c r="S49" s="173" t="s">
        <v>577</v>
      </c>
      <c r="T49" s="372">
        <f>VLOOKUP(R48,'[81]Location Status'!$A$7:$D$42,4,0)</f>
        <v>421</v>
      </c>
      <c r="U49" s="371"/>
      <c r="V49" s="173" t="s">
        <v>576</v>
      </c>
      <c r="W49" s="173" t="s">
        <v>577</v>
      </c>
      <c r="X49" s="372">
        <f>VLOOKUP(V48,'[81]Location Status'!$A$7:$D$42,4,0)</f>
        <v>350</v>
      </c>
      <c r="Y49" s="371"/>
      <c r="Z49" s="173" t="s">
        <v>576</v>
      </c>
      <c r="AA49" s="173" t="s">
        <v>577</v>
      </c>
      <c r="AB49" s="372">
        <f>VLOOKUP(Z48,'[81]Location Status'!$A$7:$D$42,4,0)</f>
        <v>357</v>
      </c>
      <c r="AC49" s="371"/>
      <c r="AD49" s="173" t="s">
        <v>576</v>
      </c>
      <c r="AE49" s="173" t="s">
        <v>577</v>
      </c>
      <c r="AF49" s="389">
        <f>VLOOKUP(AD48,'[81]Location Status'!$A$7:$D$42,4,0)</f>
        <v>469.72699999999998</v>
      </c>
      <c r="AG49" s="391"/>
      <c r="AH49" s="173" t="s">
        <v>576</v>
      </c>
      <c r="AI49" s="173" t="s">
        <v>577</v>
      </c>
      <c r="AJ49" s="372">
        <f>VLOOKUP(AH48,'[81]Location Status'!$A$7:$D$42,4,0)</f>
        <v>329</v>
      </c>
      <c r="AK49" s="371"/>
      <c r="AL49" s="173" t="s">
        <v>576</v>
      </c>
      <c r="AM49" s="173" t="s">
        <v>577</v>
      </c>
      <c r="AN49" s="372">
        <f>VLOOKUP(AL48,'[81]Location Status'!$A$7:$D$42,4,0)</f>
        <v>333</v>
      </c>
      <c r="AO49" s="371"/>
      <c r="AP49" s="173" t="s">
        <v>576</v>
      </c>
      <c r="AQ49" s="173" t="s">
        <v>577</v>
      </c>
      <c r="AR49" s="372">
        <f>VLOOKUP(AP48,'[81]Location Status'!$A$7:$D$42,4,0)</f>
        <v>402.72699999999998</v>
      </c>
      <c r="AS49" s="370"/>
      <c r="AT49" s="140"/>
      <c r="AV49" s="344">
        <f>D49+H49+L49+P49+T49+X49+AB49+AF49+AJ49+AN49+AR49</f>
        <v>4156.067</v>
      </c>
      <c r="AW49" s="344"/>
      <c r="AY49">
        <v>11</v>
      </c>
      <c r="BB49" s="178"/>
      <c r="BC49" s="179"/>
      <c r="BD49" s="180"/>
    </row>
    <row r="50" spans="1:56" x14ac:dyDescent="0.3">
      <c r="A50" s="139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0"/>
      <c r="AV50" s="344"/>
      <c r="AW50" s="344"/>
      <c r="BB50" s="178"/>
      <c r="BC50" s="179"/>
      <c r="BD50" s="180"/>
    </row>
    <row r="51" spans="1:56" x14ac:dyDescent="0.3">
      <c r="A51" s="139"/>
      <c r="B51" s="382"/>
      <c r="C51" s="382"/>
      <c r="F51" s="382"/>
      <c r="G51" s="382"/>
      <c r="J51" s="382"/>
      <c r="K51" s="382"/>
      <c r="L51" s="221"/>
      <c r="N51" s="382"/>
      <c r="O51" s="382"/>
      <c r="R51" s="382"/>
      <c r="S51" s="382"/>
      <c r="V51" s="382"/>
      <c r="W51" s="382"/>
      <c r="Z51" s="382"/>
      <c r="AA51" s="382"/>
      <c r="AD51" s="382"/>
      <c r="AE51" s="382"/>
      <c r="AH51" s="382"/>
      <c r="AI51" s="382"/>
      <c r="AL51" s="382"/>
      <c r="AM51" s="382"/>
      <c r="AP51" s="382"/>
      <c r="AQ51" s="382"/>
      <c r="AT51" s="140"/>
      <c r="AV51" s="344"/>
      <c r="AW51" s="344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44"/>
      <c r="AW52" s="344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635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44"/>
      <c r="AW53" s="344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44"/>
      <c r="AW54" s="344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44"/>
      <c r="AW55" s="344"/>
    </row>
    <row r="56" spans="1:56" x14ac:dyDescent="0.3">
      <c r="A56" s="165"/>
      <c r="B56" s="384" t="str">
        <f>VLOOKUP(B58,'[81]Location Status'!$A$7:$D$42,2,0)</f>
        <v>9/0</v>
      </c>
      <c r="C56" s="385"/>
      <c r="D56" s="166"/>
      <c r="E56" s="166"/>
      <c r="F56" s="384" t="str">
        <f>VLOOKUP(F58,'[81]Location Status'!$A$7:$D$42,2,0)</f>
        <v>9/1</v>
      </c>
      <c r="G56" s="385"/>
      <c r="H56" s="166"/>
      <c r="I56" s="166"/>
      <c r="J56" s="384" t="str">
        <f>VLOOKUP(J58,'[81]Location Status'!$A$7:$D$42,2,0)</f>
        <v>9/2</v>
      </c>
      <c r="K56" s="385"/>
      <c r="L56" s="166"/>
      <c r="M56" s="166"/>
      <c r="N56" s="384" t="str">
        <f>VLOOKUP(N58,'[81]Location Status'!$A$7:$D$42,2,0)</f>
        <v>10/0</v>
      </c>
      <c r="O56" s="385"/>
      <c r="P56" s="166"/>
      <c r="Q56" s="166"/>
      <c r="R56" s="384" t="str">
        <f>VLOOKUP(R58,'[81]Location Status'!$A$7:$D$42,2,0)</f>
        <v>11/0</v>
      </c>
      <c r="S56" s="385"/>
      <c r="T56" s="166"/>
      <c r="U56" s="166"/>
      <c r="V56" s="384" t="s">
        <v>102</v>
      </c>
      <c r="W56" s="385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44"/>
      <c r="AW56" s="344"/>
      <c r="AX56" s="166"/>
      <c r="AY56" s="166"/>
      <c r="AZ56" s="166"/>
    </row>
    <row r="57" spans="1:56" x14ac:dyDescent="0.3">
      <c r="A57" s="139"/>
      <c r="AT57" s="140"/>
      <c r="AV57" s="344"/>
      <c r="AW57" s="344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88"/>
      <c r="AW58" s="388"/>
    </row>
    <row r="59" spans="1:56" x14ac:dyDescent="0.3">
      <c r="A59" s="139"/>
      <c r="B59" s="71" t="s">
        <v>576</v>
      </c>
      <c r="C59" s="71" t="s">
        <v>577</v>
      </c>
      <c r="D59" s="372">
        <f>VLOOKUP(B58,'[81]Location Status'!$A$7:$D$42,4,0)</f>
        <v>346</v>
      </c>
      <c r="E59" s="371"/>
      <c r="F59" s="173" t="s">
        <v>576</v>
      </c>
      <c r="G59" s="173" t="s">
        <v>577</v>
      </c>
      <c r="H59" s="372">
        <f>VLOOKUP(F58,'[81]Location Status'!$A$7:$D$42,4,0)</f>
        <v>424</v>
      </c>
      <c r="I59" s="371"/>
      <c r="J59" s="173" t="s">
        <v>576</v>
      </c>
      <c r="K59" s="173" t="s">
        <v>577</v>
      </c>
      <c r="L59" s="372">
        <f>VLOOKUP(J58,'[81]Location Status'!$A$7:$D$42,4,0)</f>
        <v>400.44299999999998</v>
      </c>
      <c r="M59" s="371"/>
      <c r="N59" s="173" t="s">
        <v>576</v>
      </c>
      <c r="O59" s="173" t="s">
        <v>577</v>
      </c>
      <c r="P59" s="372">
        <f>VLOOKUP(N58,'[81]Location Status'!$A$7:$D$42,4,0)</f>
        <v>386.37</v>
      </c>
      <c r="Q59" s="371"/>
      <c r="R59" s="173" t="s">
        <v>576</v>
      </c>
      <c r="S59" s="173" t="s">
        <v>577</v>
      </c>
      <c r="T59" s="372">
        <f>VLOOKUP(R58,'[81]Location Status'!$A$7:$D$42,4,0)</f>
        <v>88</v>
      </c>
      <c r="U59" s="370"/>
      <c r="V59" s="222"/>
      <c r="W59" s="223"/>
      <c r="X59" s="172"/>
      <c r="AT59" s="140"/>
      <c r="AV59" s="344">
        <f>D59+H59+L59+P59+T59+X59+AB59+AF59+AJ59+AN59+AR59</f>
        <v>1644.8130000000001</v>
      </c>
      <c r="AW59" s="344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44"/>
      <c r="AW60" s="344"/>
      <c r="BB60" s="178"/>
      <c r="BC60" s="179"/>
      <c r="BD60" s="180"/>
    </row>
    <row r="61" spans="1:56" ht="15" thickBot="1" x14ac:dyDescent="0.35">
      <c r="A61" s="139"/>
      <c r="B61" s="382"/>
      <c r="C61" s="382"/>
      <c r="F61" s="382"/>
      <c r="G61" s="382"/>
      <c r="J61" s="382"/>
      <c r="K61" s="382"/>
      <c r="N61" s="382"/>
      <c r="O61" s="382"/>
      <c r="R61" s="382"/>
      <c r="S61" s="382"/>
      <c r="V61" s="449"/>
      <c r="W61" s="450"/>
      <c r="AT61" s="140"/>
      <c r="AV61" s="344"/>
      <c r="AW61" s="344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44"/>
      <c r="AW62" s="344"/>
      <c r="BB62" s="178"/>
      <c r="BC62" s="179"/>
      <c r="BD62" s="180"/>
    </row>
    <row r="63" spans="1:56" x14ac:dyDescent="0.3">
      <c r="A63" s="139"/>
      <c r="P63" s="174"/>
      <c r="R63" s="155" t="s">
        <v>594</v>
      </c>
      <c r="AT63" s="140"/>
      <c r="AV63" s="344"/>
      <c r="AW63" s="344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44"/>
      <c r="AW64" s="344"/>
    </row>
    <row r="65" spans="1:33" ht="15" thickBot="1" x14ac:dyDescent="0.35"/>
    <row r="66" spans="1:33" ht="15" thickBot="1" x14ac:dyDescent="0.35">
      <c r="A66" s="451" t="s">
        <v>615</v>
      </c>
      <c r="B66" s="452"/>
      <c r="C66" s="452"/>
      <c r="D66" s="452"/>
      <c r="E66" s="452"/>
      <c r="F66" s="452"/>
      <c r="G66" s="452"/>
      <c r="H66" s="452"/>
      <c r="I66" s="452"/>
      <c r="J66" s="452"/>
      <c r="K66" s="452"/>
      <c r="L66" s="452"/>
      <c r="M66" s="452"/>
      <c r="N66" s="452"/>
      <c r="O66" s="453"/>
    </row>
    <row r="67" spans="1:33" ht="0.75" customHeight="1" thickBot="1" x14ac:dyDescent="0.35">
      <c r="A67" s="139"/>
      <c r="O67" s="140"/>
    </row>
    <row r="68" spans="1:33" s="205" customFormat="1" ht="24.75" customHeight="1" thickBot="1" x14ac:dyDescent="0.35">
      <c r="A68" s="454" t="s">
        <v>616</v>
      </c>
      <c r="B68" s="455"/>
      <c r="C68" s="455" t="s">
        <v>617</v>
      </c>
      <c r="D68" s="455"/>
      <c r="E68" s="455"/>
      <c r="F68" s="204"/>
      <c r="G68" s="455" t="s">
        <v>618</v>
      </c>
      <c r="H68" s="455"/>
      <c r="I68" s="455"/>
      <c r="J68" s="455" t="s">
        <v>619</v>
      </c>
      <c r="K68" s="455"/>
      <c r="L68" s="455"/>
      <c r="M68" s="455" t="s">
        <v>0</v>
      </c>
      <c r="N68" s="455"/>
      <c r="O68" s="456"/>
      <c r="P68"/>
      <c r="Q68"/>
      <c r="R68"/>
      <c r="S68"/>
      <c r="T68"/>
      <c r="U68"/>
      <c r="Y68" s="454" t="s">
        <v>620</v>
      </c>
      <c r="Z68" s="455"/>
      <c r="AA68" s="455"/>
      <c r="AB68" s="455" t="s">
        <v>621</v>
      </c>
      <c r="AC68" s="455"/>
      <c r="AD68" s="455"/>
      <c r="AE68" s="455" t="s">
        <v>569</v>
      </c>
      <c r="AF68" s="455"/>
      <c r="AG68" s="456"/>
    </row>
    <row r="69" spans="1:33" x14ac:dyDescent="0.3">
      <c r="A69" s="428">
        <f>1</f>
        <v>1</v>
      </c>
      <c r="B69" s="424"/>
      <c r="C69" s="457" t="s">
        <v>4</v>
      </c>
      <c r="D69" s="457"/>
      <c r="E69" s="457"/>
      <c r="F69" s="206" t="s">
        <v>622</v>
      </c>
      <c r="G69" s="457">
        <f>'[81]updated Progress'!C49</f>
        <v>0</v>
      </c>
      <c r="H69" s="457"/>
      <c r="I69" s="457"/>
      <c r="J69" s="457">
        <f>'[81]updated Progress'!D49</f>
        <v>0</v>
      </c>
      <c r="K69" s="457"/>
      <c r="L69" s="457"/>
      <c r="M69" s="457">
        <f>'[81]updated Progress'!E49</f>
        <v>0</v>
      </c>
      <c r="N69" s="457"/>
      <c r="O69" s="457"/>
      <c r="V69" s="153"/>
      <c r="W69" s="153"/>
      <c r="X69" s="153"/>
      <c r="Y69" s="458">
        <f>'[81]updated Progress'!M49</f>
        <v>0</v>
      </c>
      <c r="Z69" s="457"/>
      <c r="AA69" s="457"/>
      <c r="AB69" s="457">
        <f>'[81]updated Progress'!N49</f>
        <v>0</v>
      </c>
      <c r="AC69" s="457"/>
      <c r="AD69" s="457"/>
      <c r="AE69" s="459">
        <f>'[81]updated Progress'!O49</f>
        <v>0</v>
      </c>
      <c r="AF69" s="457"/>
      <c r="AG69" s="460"/>
    </row>
    <row r="70" spans="1:33" x14ac:dyDescent="0.3">
      <c r="A70" s="464">
        <f>A69+1</f>
        <v>2</v>
      </c>
      <c r="B70" s="382"/>
      <c r="C70" s="461" t="s">
        <v>55</v>
      </c>
      <c r="D70" s="461"/>
      <c r="E70" s="461"/>
      <c r="F70" s="198" t="s">
        <v>622</v>
      </c>
      <c r="G70" s="457">
        <f>'[81]updated Progress'!C50</f>
        <v>0</v>
      </c>
      <c r="H70" s="457"/>
      <c r="I70" s="457"/>
      <c r="J70" s="457">
        <f>'[81]updated Progress'!D50</f>
        <v>0</v>
      </c>
      <c r="K70" s="457"/>
      <c r="L70" s="457"/>
      <c r="M70" s="457">
        <f>'[81]updated Progress'!E50</f>
        <v>0</v>
      </c>
      <c r="N70" s="457"/>
      <c r="O70" s="457"/>
      <c r="V70" s="153"/>
      <c r="W70" s="153"/>
      <c r="X70" s="153"/>
      <c r="Y70" s="465">
        <f>'[81]updated Progress'!M50</f>
        <v>0</v>
      </c>
      <c r="Z70" s="461"/>
      <c r="AA70" s="461"/>
      <c r="AB70" s="461">
        <f>'[81]updated Progress'!N50</f>
        <v>0</v>
      </c>
      <c r="AC70" s="461"/>
      <c r="AD70" s="461"/>
      <c r="AE70" s="462">
        <f>'[81]updated Progress'!O50</f>
        <v>0</v>
      </c>
      <c r="AF70" s="461"/>
      <c r="AG70" s="463"/>
    </row>
    <row r="71" spans="1:33" x14ac:dyDescent="0.3">
      <c r="A71" s="464">
        <f t="shared" ref="A71:A99" si="1">A70+1</f>
        <v>3</v>
      </c>
      <c r="B71" s="382"/>
      <c r="C71" s="461" t="s">
        <v>3</v>
      </c>
      <c r="D71" s="461"/>
      <c r="E71" s="461"/>
      <c r="F71" s="198" t="s">
        <v>622</v>
      </c>
      <c r="G71" s="457">
        <f>'[81]updated Progress'!C51</f>
        <v>14</v>
      </c>
      <c r="H71" s="457"/>
      <c r="I71" s="457"/>
      <c r="J71" s="457">
        <f>'[81]updated Progress'!D51</f>
        <v>2</v>
      </c>
      <c r="K71" s="457"/>
      <c r="L71" s="457"/>
      <c r="M71" s="457">
        <f>'[81]updated Progress'!E51</f>
        <v>12</v>
      </c>
      <c r="N71" s="457"/>
      <c r="O71" s="457"/>
      <c r="V71" s="153"/>
      <c r="W71" s="153"/>
      <c r="X71" s="153"/>
      <c r="Y71" s="465">
        <f>'[81]updated Progress'!M51</f>
        <v>0</v>
      </c>
      <c r="Z71" s="461"/>
      <c r="AA71" s="461"/>
      <c r="AB71" s="461">
        <f>'[81]updated Progress'!N51</f>
        <v>2</v>
      </c>
      <c r="AC71" s="461"/>
      <c r="AD71" s="461"/>
      <c r="AE71" s="462">
        <f>'[81]updated Progress'!O51</f>
        <v>14</v>
      </c>
      <c r="AF71" s="461"/>
      <c r="AG71" s="463"/>
    </row>
    <row r="72" spans="1:33" x14ac:dyDescent="0.3">
      <c r="A72" s="464">
        <f t="shared" si="1"/>
        <v>4</v>
      </c>
      <c r="B72" s="382"/>
      <c r="C72" s="466" t="s">
        <v>68</v>
      </c>
      <c r="D72" s="461"/>
      <c r="E72" s="461"/>
      <c r="F72" s="198" t="s">
        <v>622</v>
      </c>
      <c r="G72" s="457">
        <f>'[81]updated Progress'!C52</f>
        <v>0</v>
      </c>
      <c r="H72" s="457"/>
      <c r="I72" s="457"/>
      <c r="J72" s="457">
        <f>'[81]updated Progress'!D52</f>
        <v>0</v>
      </c>
      <c r="K72" s="457"/>
      <c r="L72" s="457"/>
      <c r="M72" s="457">
        <f>'[81]updated Progress'!E52</f>
        <v>0</v>
      </c>
      <c r="N72" s="457"/>
      <c r="O72" s="457"/>
      <c r="V72" s="153"/>
      <c r="W72" s="153"/>
      <c r="X72" s="153"/>
      <c r="Y72" s="465">
        <f>'[81]updated Progress'!M52</f>
        <v>0</v>
      </c>
      <c r="Z72" s="461"/>
      <c r="AA72" s="461"/>
      <c r="AB72" s="461">
        <f>'[81]updated Progress'!N52</f>
        <v>0</v>
      </c>
      <c r="AC72" s="461"/>
      <c r="AD72" s="461"/>
      <c r="AE72" s="462">
        <f>'[81]updated Progress'!O52</f>
        <v>0</v>
      </c>
      <c r="AF72" s="461"/>
      <c r="AG72" s="463"/>
    </row>
    <row r="73" spans="1:33" x14ac:dyDescent="0.3">
      <c r="A73" s="464">
        <f t="shared" si="1"/>
        <v>5</v>
      </c>
      <c r="B73" s="382"/>
      <c r="C73" s="461" t="s">
        <v>2</v>
      </c>
      <c r="D73" s="461"/>
      <c r="E73" s="461"/>
      <c r="F73" s="198" t="s">
        <v>622</v>
      </c>
      <c r="G73" s="457">
        <f>'[81]updated Progress'!C53</f>
        <v>5</v>
      </c>
      <c r="H73" s="457"/>
      <c r="I73" s="457"/>
      <c r="J73" s="457">
        <f>'[81]updated Progress'!D53</f>
        <v>1</v>
      </c>
      <c r="K73" s="457"/>
      <c r="L73" s="457"/>
      <c r="M73" s="457">
        <f>'[81]updated Progress'!E53</f>
        <v>4</v>
      </c>
      <c r="N73" s="457"/>
      <c r="O73" s="457"/>
      <c r="V73" s="153"/>
      <c r="W73" s="153"/>
      <c r="X73" s="153"/>
      <c r="Y73" s="465">
        <f>'[81]updated Progress'!M53</f>
        <v>0</v>
      </c>
      <c r="Z73" s="461"/>
      <c r="AA73" s="461"/>
      <c r="AB73" s="461">
        <f>'[81]updated Progress'!N53</f>
        <v>1</v>
      </c>
      <c r="AC73" s="461"/>
      <c r="AD73" s="461"/>
      <c r="AE73" s="462">
        <f>'[81]updated Progress'!O53</f>
        <v>5</v>
      </c>
      <c r="AF73" s="461"/>
      <c r="AG73" s="463"/>
    </row>
    <row r="74" spans="1:33" x14ac:dyDescent="0.3">
      <c r="A74" s="464">
        <f t="shared" si="1"/>
        <v>6</v>
      </c>
      <c r="B74" s="382"/>
      <c r="C74" s="461" t="s">
        <v>47</v>
      </c>
      <c r="D74" s="461"/>
      <c r="E74" s="461"/>
      <c r="F74" s="198" t="s">
        <v>622</v>
      </c>
      <c r="G74" s="457">
        <f>'[81]updated Progress'!C54</f>
        <v>2</v>
      </c>
      <c r="H74" s="457"/>
      <c r="I74" s="457"/>
      <c r="J74" s="457">
        <f>'[81]updated Progress'!D54</f>
        <v>0</v>
      </c>
      <c r="K74" s="457"/>
      <c r="L74" s="457"/>
      <c r="M74" s="457">
        <f>'[81]updated Progress'!E54</f>
        <v>2</v>
      </c>
      <c r="N74" s="457"/>
      <c r="O74" s="457"/>
      <c r="V74" s="153"/>
      <c r="W74" s="153"/>
      <c r="X74" s="153"/>
      <c r="Y74" s="465">
        <f>'[81]updated Progress'!M54</f>
        <v>0</v>
      </c>
      <c r="Z74" s="461"/>
      <c r="AA74" s="461"/>
      <c r="AB74" s="461">
        <f>'[81]updated Progress'!N54</f>
        <v>0</v>
      </c>
      <c r="AC74" s="461"/>
      <c r="AD74" s="461"/>
      <c r="AE74" s="462">
        <f>'[81]updated Progress'!O54</f>
        <v>2</v>
      </c>
      <c r="AF74" s="461"/>
      <c r="AG74" s="463"/>
    </row>
    <row r="75" spans="1:33" x14ac:dyDescent="0.3">
      <c r="A75" s="464">
        <f t="shared" si="1"/>
        <v>7</v>
      </c>
      <c r="B75" s="382"/>
      <c r="C75" s="461" t="s">
        <v>17</v>
      </c>
      <c r="D75" s="461"/>
      <c r="E75" s="461"/>
      <c r="F75" s="198" t="s">
        <v>622</v>
      </c>
      <c r="G75" s="457">
        <f>'[81]updated Progress'!C55</f>
        <v>1</v>
      </c>
      <c r="H75" s="457"/>
      <c r="I75" s="457"/>
      <c r="J75" s="457">
        <f>'[81]updated Progress'!D55</f>
        <v>0</v>
      </c>
      <c r="K75" s="457"/>
      <c r="L75" s="457"/>
      <c r="M75" s="457">
        <f>'[81]updated Progress'!E55</f>
        <v>1</v>
      </c>
      <c r="N75" s="457"/>
      <c r="O75" s="457"/>
      <c r="V75" s="153"/>
      <c r="W75" s="153"/>
      <c r="X75" s="153"/>
      <c r="Y75" s="465">
        <f>'[81]updated Progress'!M55</f>
        <v>0</v>
      </c>
      <c r="Z75" s="461"/>
      <c r="AA75" s="461"/>
      <c r="AB75" s="461">
        <f>'[81]updated Progress'!N55</f>
        <v>0</v>
      </c>
      <c r="AC75" s="461"/>
      <c r="AD75" s="461"/>
      <c r="AE75" s="462">
        <f>'[81]updated Progress'!O55</f>
        <v>1</v>
      </c>
      <c r="AF75" s="461"/>
      <c r="AG75" s="463"/>
    </row>
    <row r="76" spans="1:33" x14ac:dyDescent="0.3">
      <c r="A76" s="464">
        <f t="shared" si="1"/>
        <v>8</v>
      </c>
      <c r="B76" s="382"/>
      <c r="C76" s="461" t="s">
        <v>89</v>
      </c>
      <c r="D76" s="461"/>
      <c r="E76" s="461"/>
      <c r="F76" s="198" t="s">
        <v>622</v>
      </c>
      <c r="G76" s="457">
        <f>'[81]updated Progress'!C56</f>
        <v>0</v>
      </c>
      <c r="H76" s="457"/>
      <c r="I76" s="457"/>
      <c r="J76" s="457">
        <f>'[81]updated Progress'!D56</f>
        <v>0</v>
      </c>
      <c r="K76" s="457"/>
      <c r="L76" s="457"/>
      <c r="M76" s="457">
        <f>'[81]updated Progress'!E56</f>
        <v>0</v>
      </c>
      <c r="N76" s="457"/>
      <c r="O76" s="457"/>
      <c r="V76" s="153"/>
      <c r="W76" s="153"/>
      <c r="X76" s="153"/>
      <c r="Y76" s="465">
        <f>'[81]updated Progress'!M56</f>
        <v>0</v>
      </c>
      <c r="Z76" s="461"/>
      <c r="AA76" s="461"/>
      <c r="AB76" s="461">
        <f>'[81]updated Progress'!N56</f>
        <v>0</v>
      </c>
      <c r="AC76" s="461"/>
      <c r="AD76" s="461"/>
      <c r="AE76" s="462">
        <f>'[81]updated Progress'!O56</f>
        <v>0</v>
      </c>
      <c r="AF76" s="461"/>
      <c r="AG76" s="463"/>
    </row>
    <row r="77" spans="1:33" x14ac:dyDescent="0.3">
      <c r="A77" s="464">
        <f t="shared" si="1"/>
        <v>9</v>
      </c>
      <c r="B77" s="382"/>
      <c r="C77" s="461" t="s">
        <v>99</v>
      </c>
      <c r="D77" s="461"/>
      <c r="E77" s="461"/>
      <c r="F77" s="198" t="s">
        <v>622</v>
      </c>
      <c r="G77" s="457">
        <f>'[81]updated Progress'!C58</f>
        <v>0</v>
      </c>
      <c r="H77" s="457"/>
      <c r="I77" s="457"/>
      <c r="J77" s="457">
        <f>'[81]updated Progress'!D58</f>
        <v>0</v>
      </c>
      <c r="K77" s="457"/>
      <c r="L77" s="457"/>
      <c r="M77" s="457">
        <f>'[81]updated Progress'!E58</f>
        <v>0</v>
      </c>
      <c r="N77" s="457"/>
      <c r="O77" s="457"/>
      <c r="V77" s="153"/>
      <c r="W77" s="153"/>
      <c r="X77" s="153"/>
      <c r="Y77" s="465">
        <f>'[81]updated Progress'!M58</f>
        <v>0</v>
      </c>
      <c r="Z77" s="461"/>
      <c r="AA77" s="461"/>
      <c r="AB77" s="461">
        <f>'[81]updated Progress'!N58</f>
        <v>0</v>
      </c>
      <c r="AC77" s="461"/>
      <c r="AD77" s="461"/>
      <c r="AE77" s="462">
        <f>'[81]updated Progress'!O58</f>
        <v>0</v>
      </c>
      <c r="AF77" s="461"/>
      <c r="AG77" s="463"/>
    </row>
    <row r="78" spans="1:33" x14ac:dyDescent="0.3">
      <c r="A78" s="464">
        <f t="shared" si="1"/>
        <v>10</v>
      </c>
      <c r="B78" s="382"/>
      <c r="C78" s="461" t="s">
        <v>93</v>
      </c>
      <c r="D78" s="461"/>
      <c r="E78" s="461"/>
      <c r="F78" s="198" t="s">
        <v>622</v>
      </c>
      <c r="G78" s="457">
        <f>'[81]updated Progress'!C59</f>
        <v>1</v>
      </c>
      <c r="H78" s="457"/>
      <c r="I78" s="457"/>
      <c r="J78" s="457">
        <f>'[81]updated Progress'!D59</f>
        <v>1</v>
      </c>
      <c r="K78" s="457"/>
      <c r="L78" s="457"/>
      <c r="M78" s="457">
        <f>'[81]updated Progress'!E59</f>
        <v>0</v>
      </c>
      <c r="N78" s="457"/>
      <c r="O78" s="457"/>
      <c r="V78" s="153"/>
      <c r="W78" s="153"/>
      <c r="X78" s="153"/>
      <c r="Y78" s="465">
        <f>'[81]updated Progress'!M59</f>
        <v>0</v>
      </c>
      <c r="Z78" s="461"/>
      <c r="AA78" s="461"/>
      <c r="AB78" s="461">
        <f>'[81]updated Progress'!N59</f>
        <v>1</v>
      </c>
      <c r="AC78" s="461"/>
      <c r="AD78" s="461"/>
      <c r="AE78" s="462">
        <f>'[81]updated Progress'!O59</f>
        <v>1</v>
      </c>
      <c r="AF78" s="461"/>
      <c r="AG78" s="463"/>
    </row>
    <row r="79" spans="1:33" x14ac:dyDescent="0.3">
      <c r="A79" s="464">
        <f t="shared" si="1"/>
        <v>11</v>
      </c>
      <c r="B79" s="382"/>
      <c r="C79" s="461" t="s">
        <v>82</v>
      </c>
      <c r="D79" s="461"/>
      <c r="E79" s="461"/>
      <c r="F79" s="198" t="s">
        <v>622</v>
      </c>
      <c r="G79" s="457">
        <f>'[81]updated Progress'!C60</f>
        <v>2</v>
      </c>
      <c r="H79" s="457"/>
      <c r="I79" s="457"/>
      <c r="J79" s="457">
        <f>'[81]updated Progress'!D60</f>
        <v>1</v>
      </c>
      <c r="K79" s="457"/>
      <c r="L79" s="457"/>
      <c r="M79" s="457">
        <f>'[81]updated Progress'!E60</f>
        <v>1</v>
      </c>
      <c r="N79" s="457"/>
      <c r="O79" s="457"/>
      <c r="V79" s="153"/>
      <c r="W79" s="153"/>
      <c r="X79" s="153"/>
      <c r="Y79" s="465">
        <f>'[81]updated Progress'!M60</f>
        <v>0</v>
      </c>
      <c r="Z79" s="461"/>
      <c r="AA79" s="461"/>
      <c r="AB79" s="461">
        <f>'[81]updated Progress'!N60</f>
        <v>1</v>
      </c>
      <c r="AC79" s="461"/>
      <c r="AD79" s="461"/>
      <c r="AE79" s="462">
        <f>'[81]updated Progress'!O60</f>
        <v>2</v>
      </c>
      <c r="AF79" s="461"/>
      <c r="AG79" s="463"/>
    </row>
    <row r="80" spans="1:33" x14ac:dyDescent="0.3">
      <c r="A80" s="464">
        <f t="shared" si="1"/>
        <v>12</v>
      </c>
      <c r="B80" s="382"/>
      <c r="C80" s="461" t="s">
        <v>100</v>
      </c>
      <c r="D80" s="461"/>
      <c r="E80" s="461"/>
      <c r="F80" s="198" t="s">
        <v>622</v>
      </c>
      <c r="G80" s="457">
        <f>'[81]updated Progress'!C61</f>
        <v>0</v>
      </c>
      <c r="H80" s="457"/>
      <c r="I80" s="457"/>
      <c r="J80" s="457">
        <f>'[81]updated Progress'!D61</f>
        <v>0</v>
      </c>
      <c r="K80" s="457"/>
      <c r="L80" s="457"/>
      <c r="M80" s="457">
        <f>'[81]updated Progress'!E61</f>
        <v>0</v>
      </c>
      <c r="N80" s="457"/>
      <c r="O80" s="457"/>
      <c r="V80" s="153"/>
      <c r="W80" s="153"/>
      <c r="X80" s="153"/>
      <c r="Y80" s="465">
        <f>'[81]updated Progress'!M61</f>
        <v>0</v>
      </c>
      <c r="Z80" s="461"/>
      <c r="AA80" s="461"/>
      <c r="AB80" s="461">
        <f>'[81]updated Progress'!N61</f>
        <v>0</v>
      </c>
      <c r="AC80" s="461"/>
      <c r="AD80" s="461"/>
      <c r="AE80" s="462">
        <f>'[81]updated Progress'!O61</f>
        <v>0</v>
      </c>
      <c r="AF80" s="461"/>
      <c r="AG80" s="463"/>
    </row>
    <row r="81" spans="1:33" x14ac:dyDescent="0.3">
      <c r="A81" s="464">
        <f t="shared" si="1"/>
        <v>13</v>
      </c>
      <c r="B81" s="382"/>
      <c r="C81" s="461" t="s">
        <v>101</v>
      </c>
      <c r="D81" s="461"/>
      <c r="E81" s="461"/>
      <c r="F81" s="198" t="s">
        <v>622</v>
      </c>
      <c r="G81" s="457">
        <f>'[81]updated Progress'!C62</f>
        <v>0</v>
      </c>
      <c r="H81" s="457"/>
      <c r="I81" s="457"/>
      <c r="J81" s="457">
        <f>'[81]updated Progress'!D62</f>
        <v>0</v>
      </c>
      <c r="K81" s="457"/>
      <c r="L81" s="457"/>
      <c r="M81" s="457">
        <f>'[81]updated Progress'!E62</f>
        <v>0</v>
      </c>
      <c r="N81" s="457"/>
      <c r="O81" s="457"/>
      <c r="V81" s="153"/>
      <c r="W81" s="153"/>
      <c r="X81" s="153"/>
      <c r="Y81" s="465">
        <f>'[81]updated Progress'!M62</f>
        <v>0</v>
      </c>
      <c r="Z81" s="461"/>
      <c r="AA81" s="461"/>
      <c r="AB81" s="461">
        <f>'[81]updated Progress'!N62</f>
        <v>0</v>
      </c>
      <c r="AC81" s="461"/>
      <c r="AD81" s="461"/>
      <c r="AE81" s="462">
        <f>'[81]updated Progress'!O62</f>
        <v>0</v>
      </c>
      <c r="AF81" s="461"/>
      <c r="AG81" s="463"/>
    </row>
    <row r="82" spans="1:33" x14ac:dyDescent="0.3">
      <c r="A82" s="464">
        <f t="shared" si="1"/>
        <v>14</v>
      </c>
      <c r="B82" s="382"/>
      <c r="C82" s="461" t="s">
        <v>83</v>
      </c>
      <c r="D82" s="461"/>
      <c r="E82" s="461"/>
      <c r="F82" s="198" t="s">
        <v>622</v>
      </c>
      <c r="G82" s="457">
        <f>'[81]updated Progress'!C65</f>
        <v>1</v>
      </c>
      <c r="H82" s="457"/>
      <c r="I82" s="457"/>
      <c r="J82" s="457">
        <f>'[81]updated Progress'!D65</f>
        <v>0</v>
      </c>
      <c r="K82" s="457"/>
      <c r="L82" s="457"/>
      <c r="M82" s="457">
        <f>'[81]updated Progress'!E65</f>
        <v>1</v>
      </c>
      <c r="N82" s="457"/>
      <c r="O82" s="457"/>
      <c r="V82" s="153"/>
      <c r="W82" s="153"/>
      <c r="X82" s="153"/>
      <c r="Y82" s="465">
        <f>'[81]updated Progress'!M65</f>
        <v>0</v>
      </c>
      <c r="Z82" s="461"/>
      <c r="AA82" s="461"/>
      <c r="AB82" s="461">
        <f>'[81]updated Progress'!N65</f>
        <v>0</v>
      </c>
      <c r="AC82" s="461"/>
      <c r="AD82" s="461"/>
      <c r="AE82" s="462">
        <f>'[81]updated Progress'!O65</f>
        <v>1</v>
      </c>
      <c r="AF82" s="461"/>
      <c r="AG82" s="463"/>
    </row>
    <row r="83" spans="1:33" x14ac:dyDescent="0.3">
      <c r="A83" s="464">
        <f t="shared" si="1"/>
        <v>15</v>
      </c>
      <c r="B83" s="382"/>
      <c r="C83" s="461" t="s">
        <v>623</v>
      </c>
      <c r="D83" s="461"/>
      <c r="E83" s="461"/>
      <c r="F83" s="198" t="s">
        <v>622</v>
      </c>
      <c r="G83" s="457">
        <f>'[81]updated Progress'!C64</f>
        <v>0</v>
      </c>
      <c r="H83" s="457"/>
      <c r="I83" s="457"/>
      <c r="J83" s="457">
        <f>'[81]updated Progress'!D64</f>
        <v>0</v>
      </c>
      <c r="K83" s="457"/>
      <c r="L83" s="457"/>
      <c r="M83" s="457">
        <f>'[81]updated Progress'!E64</f>
        <v>0</v>
      </c>
      <c r="N83" s="457"/>
      <c r="O83" s="457"/>
      <c r="V83" s="153"/>
      <c r="W83" s="153"/>
      <c r="X83" s="153"/>
      <c r="Y83" s="465">
        <f>'[81]updated Progress'!M64</f>
        <v>0</v>
      </c>
      <c r="Z83" s="461"/>
      <c r="AA83" s="461"/>
      <c r="AB83" s="461">
        <f>'[81]updated Progress'!N64</f>
        <v>0</v>
      </c>
      <c r="AC83" s="461"/>
      <c r="AD83" s="461"/>
      <c r="AE83" s="462">
        <f>'[81]updated Progress'!O64</f>
        <v>0</v>
      </c>
      <c r="AF83" s="461"/>
      <c r="AG83" s="463"/>
    </row>
    <row r="84" spans="1:33" x14ac:dyDescent="0.3">
      <c r="A84" s="464">
        <f t="shared" si="1"/>
        <v>16</v>
      </c>
      <c r="B84" s="382"/>
      <c r="C84" s="461" t="s">
        <v>96</v>
      </c>
      <c r="D84" s="461"/>
      <c r="E84" s="461"/>
      <c r="F84" s="198" t="s">
        <v>622</v>
      </c>
      <c r="G84" s="457">
        <f>'[81]updated Progress'!C66</f>
        <v>0</v>
      </c>
      <c r="H84" s="457"/>
      <c r="I84" s="457"/>
      <c r="J84" s="457">
        <f>'[81]updated Progress'!D66</f>
        <v>0</v>
      </c>
      <c r="K84" s="457"/>
      <c r="L84" s="457"/>
      <c r="M84" s="457">
        <f>'[81]updated Progress'!E66</f>
        <v>0</v>
      </c>
      <c r="N84" s="457"/>
      <c r="O84" s="457"/>
      <c r="V84" s="153"/>
      <c r="W84" s="153"/>
      <c r="X84" s="153"/>
      <c r="Y84" s="465">
        <f>'[81]updated Progress'!M66</f>
        <v>0</v>
      </c>
      <c r="Z84" s="461"/>
      <c r="AA84" s="461"/>
      <c r="AB84" s="461">
        <f>'[81]updated Progress'!N66</f>
        <v>0</v>
      </c>
      <c r="AC84" s="461"/>
      <c r="AD84" s="461"/>
      <c r="AE84" s="462">
        <f>'[81]updated Progress'!O66</f>
        <v>0</v>
      </c>
      <c r="AF84" s="461"/>
      <c r="AG84" s="463"/>
    </row>
    <row r="85" spans="1:33" x14ac:dyDescent="0.3">
      <c r="A85" s="464">
        <f t="shared" si="1"/>
        <v>17</v>
      </c>
      <c r="B85" s="382"/>
      <c r="C85" s="461" t="s">
        <v>624</v>
      </c>
      <c r="D85" s="461"/>
      <c r="E85" s="461"/>
      <c r="F85" s="198" t="s">
        <v>622</v>
      </c>
      <c r="G85" s="457">
        <f>'[81]updated Progress'!C67</f>
        <v>0</v>
      </c>
      <c r="H85" s="457"/>
      <c r="I85" s="457"/>
      <c r="J85" s="457">
        <f>'[81]updated Progress'!D67</f>
        <v>0</v>
      </c>
      <c r="K85" s="457"/>
      <c r="L85" s="457"/>
      <c r="M85" s="457">
        <f>'[81]updated Progress'!E67</f>
        <v>0</v>
      </c>
      <c r="N85" s="457"/>
      <c r="O85" s="457"/>
      <c r="V85" s="153"/>
      <c r="W85" s="153"/>
      <c r="X85" s="153"/>
      <c r="Y85" s="465">
        <f>'[81]updated Progress'!M67</f>
        <v>0</v>
      </c>
      <c r="Z85" s="461"/>
      <c r="AA85" s="461"/>
      <c r="AB85" s="461">
        <f>'[81]updated Progress'!N67</f>
        <v>0</v>
      </c>
      <c r="AC85" s="461"/>
      <c r="AD85" s="461"/>
      <c r="AE85" s="462">
        <f>'[81]updated Progress'!O67</f>
        <v>0</v>
      </c>
      <c r="AF85" s="461"/>
      <c r="AG85" s="463"/>
    </row>
    <row r="86" spans="1:33" x14ac:dyDescent="0.3">
      <c r="A86" s="464">
        <f t="shared" si="1"/>
        <v>18</v>
      </c>
      <c r="B86" s="382"/>
      <c r="C86" s="461" t="s">
        <v>625</v>
      </c>
      <c r="D86" s="461"/>
      <c r="E86" s="461"/>
      <c r="F86" s="198" t="s">
        <v>622</v>
      </c>
      <c r="G86" s="457">
        <f>'[81]updated Progress'!C68</f>
        <v>0</v>
      </c>
      <c r="H86" s="457"/>
      <c r="I86" s="457"/>
      <c r="J86" s="457">
        <f>'[81]updated Progress'!D68</f>
        <v>0</v>
      </c>
      <c r="K86" s="457"/>
      <c r="L86" s="457"/>
      <c r="M86" s="457">
        <f>'[81]updated Progress'!E68</f>
        <v>0</v>
      </c>
      <c r="N86" s="457"/>
      <c r="O86" s="457"/>
      <c r="V86" s="153"/>
      <c r="W86" s="153"/>
      <c r="X86" s="153"/>
      <c r="Y86" s="465">
        <f>'[81]updated Progress'!M68</f>
        <v>0</v>
      </c>
      <c r="Z86" s="461"/>
      <c r="AA86" s="461"/>
      <c r="AB86" s="461">
        <f>'[81]updated Progress'!N68</f>
        <v>0</v>
      </c>
      <c r="AC86" s="461"/>
      <c r="AD86" s="461"/>
      <c r="AE86" s="462">
        <f>'[81]updated Progress'!O68</f>
        <v>0</v>
      </c>
      <c r="AF86" s="461"/>
      <c r="AG86" s="463"/>
    </row>
    <row r="87" spans="1:33" x14ac:dyDescent="0.3">
      <c r="A87" s="464">
        <f t="shared" si="1"/>
        <v>19</v>
      </c>
      <c r="B87" s="382"/>
      <c r="C87" s="461" t="s">
        <v>71</v>
      </c>
      <c r="D87" s="461"/>
      <c r="E87" s="461"/>
      <c r="F87" s="198" t="s">
        <v>622</v>
      </c>
      <c r="G87" s="457">
        <f>'[81]updated Progress'!C69</f>
        <v>1</v>
      </c>
      <c r="H87" s="457"/>
      <c r="I87" s="457"/>
      <c r="J87" s="457">
        <f>'[81]updated Progress'!D69</f>
        <v>0</v>
      </c>
      <c r="K87" s="457"/>
      <c r="L87" s="457"/>
      <c r="M87" s="457">
        <f>'[81]updated Progress'!E69</f>
        <v>1</v>
      </c>
      <c r="N87" s="457"/>
      <c r="O87" s="457"/>
      <c r="V87" s="153"/>
      <c r="W87" s="153"/>
      <c r="X87" s="153"/>
      <c r="Y87" s="465">
        <f>'[81]updated Progress'!M69</f>
        <v>0</v>
      </c>
      <c r="Z87" s="461"/>
      <c r="AA87" s="461"/>
      <c r="AB87" s="461">
        <f>'[81]updated Progress'!N69</f>
        <v>0</v>
      </c>
      <c r="AC87" s="461"/>
      <c r="AD87" s="461"/>
      <c r="AE87" s="462">
        <f>'[81]updated Progress'!O69</f>
        <v>1</v>
      </c>
      <c r="AF87" s="461"/>
      <c r="AG87" s="463"/>
    </row>
    <row r="88" spans="1:33" x14ac:dyDescent="0.3">
      <c r="A88" s="464">
        <f t="shared" si="1"/>
        <v>20</v>
      </c>
      <c r="B88" s="382"/>
      <c r="C88" s="461" t="s">
        <v>626</v>
      </c>
      <c r="D88" s="461"/>
      <c r="E88" s="461"/>
      <c r="F88" s="198" t="s">
        <v>622</v>
      </c>
      <c r="G88" s="457">
        <f>'[81]updated Progress'!C70</f>
        <v>0</v>
      </c>
      <c r="H88" s="457"/>
      <c r="I88" s="457"/>
      <c r="J88" s="457">
        <f>'[81]updated Progress'!D70</f>
        <v>0</v>
      </c>
      <c r="K88" s="457"/>
      <c r="L88" s="457"/>
      <c r="M88" s="457">
        <f>'[81]updated Progress'!E70</f>
        <v>0</v>
      </c>
      <c r="N88" s="457"/>
      <c r="O88" s="457"/>
      <c r="V88" s="153"/>
      <c r="W88" s="153"/>
      <c r="X88" s="153"/>
      <c r="Y88" s="465">
        <f>'[81]updated Progress'!M70</f>
        <v>0</v>
      </c>
      <c r="Z88" s="461"/>
      <c r="AA88" s="461"/>
      <c r="AB88" s="461">
        <f>'[81]updated Progress'!N70</f>
        <v>0</v>
      </c>
      <c r="AC88" s="461"/>
      <c r="AD88" s="461"/>
      <c r="AE88" s="462">
        <f>'[81]updated Progress'!O70</f>
        <v>0</v>
      </c>
      <c r="AF88" s="461"/>
      <c r="AG88" s="463"/>
    </row>
    <row r="89" spans="1:33" x14ac:dyDescent="0.3">
      <c r="A89" s="464">
        <f t="shared" si="1"/>
        <v>21</v>
      </c>
      <c r="B89" s="382"/>
      <c r="C89" s="461" t="s">
        <v>627</v>
      </c>
      <c r="D89" s="461"/>
      <c r="E89" s="461"/>
      <c r="F89" s="198" t="s">
        <v>622</v>
      </c>
      <c r="G89" s="457">
        <f>'[81]updated Progress'!C71</f>
        <v>0</v>
      </c>
      <c r="H89" s="457"/>
      <c r="I89" s="457"/>
      <c r="J89" s="457">
        <f>'[81]updated Progress'!D71</f>
        <v>0</v>
      </c>
      <c r="K89" s="457"/>
      <c r="L89" s="457"/>
      <c r="M89" s="457">
        <f>'[81]updated Progress'!E71</f>
        <v>0</v>
      </c>
      <c r="N89" s="457"/>
      <c r="O89" s="457"/>
      <c r="V89" s="153"/>
      <c r="W89" s="153"/>
      <c r="X89" s="153"/>
      <c r="Y89" s="465">
        <f>'[81]updated Progress'!M71</f>
        <v>0</v>
      </c>
      <c r="Z89" s="461"/>
      <c r="AA89" s="461"/>
      <c r="AB89" s="461">
        <f>'[81]updated Progress'!N71</f>
        <v>0</v>
      </c>
      <c r="AC89" s="461"/>
      <c r="AD89" s="461"/>
      <c r="AE89" s="462">
        <f>'[81]updated Progress'!O71</f>
        <v>0</v>
      </c>
      <c r="AF89" s="461"/>
      <c r="AG89" s="463"/>
    </row>
    <row r="90" spans="1:33" x14ac:dyDescent="0.3">
      <c r="A90" s="464">
        <f t="shared" si="1"/>
        <v>22</v>
      </c>
      <c r="B90" s="382"/>
      <c r="C90" s="461" t="s">
        <v>628</v>
      </c>
      <c r="D90" s="461"/>
      <c r="E90" s="461"/>
      <c r="F90" s="198" t="s">
        <v>622</v>
      </c>
      <c r="G90" s="457">
        <f>'[81]updated Progress'!C72</f>
        <v>0</v>
      </c>
      <c r="H90" s="457"/>
      <c r="I90" s="457"/>
      <c r="J90" s="457">
        <f>'[81]updated Progress'!D72</f>
        <v>0</v>
      </c>
      <c r="K90" s="457"/>
      <c r="L90" s="457"/>
      <c r="M90" s="457">
        <f>'[81]updated Progress'!E72</f>
        <v>0</v>
      </c>
      <c r="N90" s="457"/>
      <c r="O90" s="457"/>
      <c r="V90" s="153"/>
      <c r="W90" s="153"/>
      <c r="X90" s="153"/>
      <c r="Y90" s="465">
        <f>'[81]updated Progress'!M72</f>
        <v>0</v>
      </c>
      <c r="Z90" s="461"/>
      <c r="AA90" s="461"/>
      <c r="AB90" s="461">
        <f>'[81]updated Progress'!N72</f>
        <v>0</v>
      </c>
      <c r="AC90" s="461"/>
      <c r="AD90" s="461"/>
      <c r="AE90" s="462">
        <f>'[81]updated Progress'!O72</f>
        <v>0</v>
      </c>
      <c r="AF90" s="461"/>
      <c r="AG90" s="463"/>
    </row>
    <row r="91" spans="1:33" x14ac:dyDescent="0.3">
      <c r="A91" s="464">
        <f t="shared" si="1"/>
        <v>23</v>
      </c>
      <c r="B91" s="382"/>
      <c r="C91" s="461" t="s">
        <v>76</v>
      </c>
      <c r="D91" s="461"/>
      <c r="E91" s="461"/>
      <c r="F91" s="198" t="s">
        <v>622</v>
      </c>
      <c r="G91" s="457">
        <f>'[81]updated Progress'!C73</f>
        <v>0</v>
      </c>
      <c r="H91" s="457"/>
      <c r="I91" s="457"/>
      <c r="J91" s="457">
        <f>'[81]updated Progress'!D73</f>
        <v>0</v>
      </c>
      <c r="K91" s="457"/>
      <c r="L91" s="457"/>
      <c r="M91" s="457">
        <f>'[81]updated Progress'!E73</f>
        <v>0</v>
      </c>
      <c r="N91" s="457"/>
      <c r="O91" s="457"/>
      <c r="V91" s="153"/>
      <c r="W91" s="153"/>
      <c r="X91" s="153"/>
      <c r="Y91" s="465">
        <f>'[81]updated Progress'!M73</f>
        <v>0</v>
      </c>
      <c r="Z91" s="461"/>
      <c r="AA91" s="461"/>
      <c r="AB91" s="461">
        <f>'[81]updated Progress'!N73</f>
        <v>0</v>
      </c>
      <c r="AC91" s="461"/>
      <c r="AD91" s="461"/>
      <c r="AE91" s="462">
        <f>'[81]updated Progress'!O73</f>
        <v>0</v>
      </c>
      <c r="AF91" s="461"/>
      <c r="AG91" s="463"/>
    </row>
    <row r="92" spans="1:33" x14ac:dyDescent="0.3">
      <c r="A92" s="464">
        <f t="shared" si="1"/>
        <v>24</v>
      </c>
      <c r="B92" s="382"/>
      <c r="C92" s="461" t="s">
        <v>81</v>
      </c>
      <c r="D92" s="461"/>
      <c r="E92" s="461"/>
      <c r="F92" s="198" t="s">
        <v>622</v>
      </c>
      <c r="G92" s="457">
        <f>'[81]updated Progress'!C74</f>
        <v>2</v>
      </c>
      <c r="H92" s="457"/>
      <c r="I92" s="457"/>
      <c r="J92" s="457">
        <f>'[81]updated Progress'!D74</f>
        <v>0</v>
      </c>
      <c r="K92" s="457"/>
      <c r="L92" s="457"/>
      <c r="M92" s="457">
        <f>'[81]updated Progress'!E74</f>
        <v>2</v>
      </c>
      <c r="N92" s="457"/>
      <c r="O92" s="457"/>
      <c r="V92" s="153"/>
      <c r="W92" s="153"/>
      <c r="X92" s="153"/>
      <c r="Y92" s="465">
        <f>'[81]updated Progress'!M74</f>
        <v>0</v>
      </c>
      <c r="Z92" s="461"/>
      <c r="AA92" s="461"/>
      <c r="AB92" s="461">
        <f>'[81]updated Progress'!N74</f>
        <v>0</v>
      </c>
      <c r="AC92" s="461"/>
      <c r="AD92" s="461"/>
      <c r="AE92" s="462">
        <f>'[81]updated Progress'!O74</f>
        <v>2</v>
      </c>
      <c r="AF92" s="461"/>
      <c r="AG92" s="463"/>
    </row>
    <row r="93" spans="1:33" x14ac:dyDescent="0.3">
      <c r="A93" s="464">
        <f t="shared" si="1"/>
        <v>25</v>
      </c>
      <c r="B93" s="382"/>
      <c r="C93" s="461" t="s">
        <v>629</v>
      </c>
      <c r="D93" s="461"/>
      <c r="E93" s="461"/>
      <c r="F93" s="198" t="s">
        <v>622</v>
      </c>
      <c r="G93" s="457">
        <f>'[81]updated Progress'!C75</f>
        <v>0</v>
      </c>
      <c r="H93" s="457"/>
      <c r="I93" s="457"/>
      <c r="J93" s="457">
        <f>'[81]updated Progress'!D75</f>
        <v>0</v>
      </c>
      <c r="K93" s="457"/>
      <c r="L93" s="457"/>
      <c r="M93" s="457">
        <f>'[81]updated Progress'!E75</f>
        <v>0</v>
      </c>
      <c r="N93" s="457"/>
      <c r="O93" s="457"/>
      <c r="V93" s="153"/>
      <c r="W93" s="153"/>
      <c r="X93" s="153"/>
      <c r="Y93" s="465">
        <f>'[81]updated Progress'!M75</f>
        <v>0</v>
      </c>
      <c r="Z93" s="461"/>
      <c r="AA93" s="461"/>
      <c r="AB93" s="461">
        <f>'[81]updated Progress'!N75</f>
        <v>0</v>
      </c>
      <c r="AC93" s="461"/>
      <c r="AD93" s="461"/>
      <c r="AE93" s="462">
        <f>'[81]updated Progress'!O75</f>
        <v>0</v>
      </c>
      <c r="AF93" s="461"/>
      <c r="AG93" s="463"/>
    </row>
    <row r="94" spans="1:33" x14ac:dyDescent="0.3">
      <c r="A94" s="464">
        <f t="shared" si="1"/>
        <v>26</v>
      </c>
      <c r="B94" s="382"/>
      <c r="C94" s="461" t="s">
        <v>630</v>
      </c>
      <c r="D94" s="461"/>
      <c r="E94" s="461"/>
      <c r="F94" s="198" t="s">
        <v>622</v>
      </c>
      <c r="G94" s="457">
        <f>'[81]updated Progress'!C76</f>
        <v>0</v>
      </c>
      <c r="H94" s="457"/>
      <c r="I94" s="457"/>
      <c r="J94" s="457">
        <f>'[81]updated Progress'!D76</f>
        <v>0</v>
      </c>
      <c r="K94" s="457"/>
      <c r="L94" s="457"/>
      <c r="M94" s="457">
        <f>'[81]updated Progress'!E76</f>
        <v>0</v>
      </c>
      <c r="N94" s="457"/>
      <c r="O94" s="457"/>
      <c r="V94" s="153"/>
      <c r="W94" s="153"/>
      <c r="X94" s="153"/>
      <c r="Y94" s="465">
        <f>'[81]updated Progress'!M76</f>
        <v>0</v>
      </c>
      <c r="Z94" s="461"/>
      <c r="AA94" s="461"/>
      <c r="AB94" s="461">
        <f>'[81]updated Progress'!N76</f>
        <v>0</v>
      </c>
      <c r="AC94" s="461"/>
      <c r="AD94" s="461"/>
      <c r="AE94" s="462">
        <f>'[81]updated Progress'!O76</f>
        <v>0</v>
      </c>
      <c r="AF94" s="461"/>
      <c r="AG94" s="463"/>
    </row>
    <row r="95" spans="1:33" x14ac:dyDescent="0.3">
      <c r="A95" s="464">
        <f t="shared" si="1"/>
        <v>27</v>
      </c>
      <c r="B95" s="382"/>
      <c r="C95" s="461" t="s">
        <v>86</v>
      </c>
      <c r="D95" s="461"/>
      <c r="E95" s="461"/>
      <c r="F95" s="198" t="s">
        <v>622</v>
      </c>
      <c r="G95" s="457">
        <f>'[81]updated Progress'!C77</f>
        <v>5</v>
      </c>
      <c r="H95" s="457"/>
      <c r="I95" s="457"/>
      <c r="J95" s="457">
        <f>'[81]updated Progress'!D77</f>
        <v>0</v>
      </c>
      <c r="K95" s="457"/>
      <c r="L95" s="457"/>
      <c r="M95" s="457">
        <f>'[81]updated Progress'!E77</f>
        <v>5</v>
      </c>
      <c r="N95" s="457"/>
      <c r="O95" s="457"/>
      <c r="V95" s="153"/>
      <c r="W95" s="153"/>
      <c r="X95" s="153"/>
      <c r="Y95" s="465">
        <f>'[81]updated Progress'!M77</f>
        <v>0</v>
      </c>
      <c r="Z95" s="461"/>
      <c r="AA95" s="461"/>
      <c r="AB95" s="461">
        <f>'[81]updated Progress'!N77</f>
        <v>0</v>
      </c>
      <c r="AC95" s="461"/>
      <c r="AD95" s="461"/>
      <c r="AE95" s="462">
        <f>'[81]updated Progress'!O77</f>
        <v>5</v>
      </c>
      <c r="AF95" s="461"/>
      <c r="AG95" s="463"/>
    </row>
    <row r="96" spans="1:33" x14ac:dyDescent="0.3">
      <c r="A96" s="464">
        <f t="shared" si="1"/>
        <v>28</v>
      </c>
      <c r="B96" s="382"/>
      <c r="C96" s="461" t="s">
        <v>94</v>
      </c>
      <c r="D96" s="461"/>
      <c r="E96" s="461"/>
      <c r="F96" s="198" t="s">
        <v>622</v>
      </c>
      <c r="G96" s="457">
        <f>'[81]updated Progress'!C78</f>
        <v>0</v>
      </c>
      <c r="H96" s="457"/>
      <c r="I96" s="457"/>
      <c r="J96" s="457">
        <f>'[81]updated Progress'!D78</f>
        <v>0</v>
      </c>
      <c r="K96" s="457"/>
      <c r="L96" s="457"/>
      <c r="M96" s="457">
        <f>'[81]updated Progress'!E78</f>
        <v>0</v>
      </c>
      <c r="N96" s="457"/>
      <c r="O96" s="457"/>
      <c r="V96" s="153"/>
      <c r="W96" s="153"/>
      <c r="X96" s="153"/>
      <c r="Y96" s="465">
        <f>'[81]updated Progress'!M78</f>
        <v>0</v>
      </c>
      <c r="Z96" s="461"/>
      <c r="AA96" s="461"/>
      <c r="AB96" s="461">
        <f>'[81]updated Progress'!N78</f>
        <v>0</v>
      </c>
      <c r="AC96" s="461"/>
      <c r="AD96" s="461"/>
      <c r="AE96" s="462">
        <f>'[81]updated Progress'!O78</f>
        <v>0</v>
      </c>
      <c r="AF96" s="461"/>
      <c r="AG96" s="463"/>
    </row>
    <row r="97" spans="1:33" x14ac:dyDescent="0.3">
      <c r="A97" s="464">
        <f t="shared" si="1"/>
        <v>29</v>
      </c>
      <c r="B97" s="382"/>
      <c r="C97" s="461" t="s">
        <v>631</v>
      </c>
      <c r="D97" s="461"/>
      <c r="E97" s="461"/>
      <c r="F97" s="198" t="s">
        <v>622</v>
      </c>
      <c r="G97" s="457">
        <f>'[81]updated Progress'!C79</f>
        <v>0</v>
      </c>
      <c r="H97" s="457"/>
      <c r="I97" s="457"/>
      <c r="J97" s="457">
        <f>'[81]updated Progress'!D79</f>
        <v>0</v>
      </c>
      <c r="K97" s="457"/>
      <c r="L97" s="457"/>
      <c r="M97" s="457">
        <f>'[81]updated Progress'!E79</f>
        <v>0</v>
      </c>
      <c r="N97" s="457"/>
      <c r="O97" s="457"/>
      <c r="V97" s="153"/>
      <c r="W97" s="153"/>
      <c r="X97" s="153"/>
      <c r="Y97" s="465">
        <f>'[81]updated Progress'!M79</f>
        <v>0</v>
      </c>
      <c r="Z97" s="461"/>
      <c r="AA97" s="461"/>
      <c r="AB97" s="461">
        <f>'[81]updated Progress'!N79</f>
        <v>0</v>
      </c>
      <c r="AC97" s="461"/>
      <c r="AD97" s="461"/>
      <c r="AE97" s="462">
        <f>'[81]updated Progress'!O79</f>
        <v>0</v>
      </c>
      <c r="AF97" s="461"/>
      <c r="AG97" s="463"/>
    </row>
    <row r="98" spans="1:33" x14ac:dyDescent="0.3">
      <c r="A98" s="464">
        <f t="shared" si="1"/>
        <v>30</v>
      </c>
      <c r="B98" s="382"/>
      <c r="C98" s="461" t="s">
        <v>92</v>
      </c>
      <c r="D98" s="461"/>
      <c r="E98" s="461"/>
      <c r="F98" s="198" t="s">
        <v>622</v>
      </c>
      <c r="G98" s="457">
        <f>'[81]updated Progress'!C80</f>
        <v>0</v>
      </c>
      <c r="H98" s="457"/>
      <c r="I98" s="457"/>
      <c r="J98" s="457">
        <f>'[81]updated Progress'!D80</f>
        <v>0</v>
      </c>
      <c r="K98" s="457"/>
      <c r="L98" s="457"/>
      <c r="M98" s="457">
        <f>'[81]updated Progress'!E80</f>
        <v>0</v>
      </c>
      <c r="N98" s="457"/>
      <c r="O98" s="457"/>
      <c r="V98" s="153"/>
      <c r="W98" s="153"/>
      <c r="X98" s="153"/>
      <c r="Y98" s="465">
        <f>'[81]updated Progress'!M80</f>
        <v>0</v>
      </c>
      <c r="Z98" s="461"/>
      <c r="AA98" s="461"/>
      <c r="AB98" s="461">
        <f>'[81]updated Progress'!N80</f>
        <v>0</v>
      </c>
      <c r="AC98" s="461"/>
      <c r="AD98" s="461"/>
      <c r="AE98" s="462">
        <f>'[81]updated Progress'!O80</f>
        <v>0</v>
      </c>
      <c r="AF98" s="461"/>
      <c r="AG98" s="463"/>
    </row>
    <row r="99" spans="1:33" ht="15" thickBot="1" x14ac:dyDescent="0.35">
      <c r="A99" s="473">
        <f t="shared" si="1"/>
        <v>31</v>
      </c>
      <c r="B99" s="474"/>
      <c r="C99" s="475" t="s">
        <v>168</v>
      </c>
      <c r="D99" s="475"/>
      <c r="E99" s="475"/>
      <c r="F99" s="207" t="s">
        <v>622</v>
      </c>
      <c r="G99" s="457">
        <f>'[81]updated Progress'!C81</f>
        <v>0</v>
      </c>
      <c r="H99" s="457"/>
      <c r="I99" s="457"/>
      <c r="J99" s="457">
        <f>'[81]updated Progress'!D81</f>
        <v>0</v>
      </c>
      <c r="K99" s="457"/>
      <c r="L99" s="457"/>
      <c r="M99" s="457">
        <f>'[81]updated Progress'!E81</f>
        <v>0</v>
      </c>
      <c r="N99" s="457"/>
      <c r="O99" s="457"/>
      <c r="V99" s="153"/>
      <c r="W99" s="153"/>
      <c r="X99" s="153"/>
      <c r="Y99" s="476">
        <f>'[81]updated Progress'!M81</f>
        <v>0</v>
      </c>
      <c r="Z99" s="475"/>
      <c r="AA99" s="475"/>
      <c r="AB99" s="475">
        <f>'[81]updated Progress'!N81</f>
        <v>0</v>
      </c>
      <c r="AC99" s="475"/>
      <c r="AD99" s="475"/>
      <c r="AE99" s="477">
        <f>'[81]updated Progress'!O81</f>
        <v>0</v>
      </c>
      <c r="AF99" s="475"/>
      <c r="AG99" s="478"/>
    </row>
    <row r="100" spans="1:33" ht="15" thickBot="1" x14ac:dyDescent="0.35">
      <c r="A100" s="470"/>
      <c r="B100" s="471"/>
      <c r="C100" s="467" t="s">
        <v>48</v>
      </c>
      <c r="D100" s="467"/>
      <c r="E100" s="467"/>
      <c r="F100" s="208" t="s">
        <v>622</v>
      </c>
      <c r="G100" s="467">
        <f>'[81]updated Progress'!C82</f>
        <v>34</v>
      </c>
      <c r="H100" s="467"/>
      <c r="I100" s="467"/>
      <c r="J100" s="467">
        <f>'[81]updated Progress'!D82</f>
        <v>5</v>
      </c>
      <c r="K100" s="467"/>
      <c r="L100" s="467"/>
      <c r="M100" s="467">
        <f>'[81]updated Progress'!E82</f>
        <v>29</v>
      </c>
      <c r="N100" s="467"/>
      <c r="O100" s="469"/>
      <c r="V100" s="153"/>
      <c r="W100" s="153"/>
      <c r="X100" s="153"/>
      <c r="Y100" s="472">
        <f>'[81]updated Progress'!M82</f>
        <v>0</v>
      </c>
      <c r="Z100" s="467"/>
      <c r="AA100" s="467"/>
      <c r="AB100" s="467">
        <f>'[81]updated Progress'!N82</f>
        <v>5</v>
      </c>
      <c r="AC100" s="467"/>
      <c r="AD100" s="467"/>
      <c r="AE100" s="468">
        <f>'[81]updated Progress'!O82</f>
        <v>34</v>
      </c>
      <c r="AF100" s="467"/>
      <c r="AG100" s="469"/>
    </row>
    <row r="101" spans="1:33" x14ac:dyDescent="0.3">
      <c r="V101" s="153"/>
      <c r="W101" s="153"/>
      <c r="X101" s="153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609</v>
      </c>
      <c r="B2" s="95" t="s">
        <v>610</v>
      </c>
      <c r="C2" s="95" t="s">
        <v>478</v>
      </c>
      <c r="D2" s="96">
        <v>45488</v>
      </c>
      <c r="E2" s="96">
        <v>46187</v>
      </c>
      <c r="F2" s="95" t="s">
        <v>612</v>
      </c>
      <c r="G2" s="95" t="s">
        <v>680</v>
      </c>
      <c r="H2" s="95"/>
      <c r="I2" s="95" t="s">
        <v>602</v>
      </c>
      <c r="J2" s="95" t="s">
        <v>603</v>
      </c>
      <c r="K2" s="95" t="s">
        <v>604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605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606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607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608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479" t="s">
        <v>347</v>
      </c>
      <c r="B1" s="480"/>
      <c r="C1" s="480"/>
      <c r="D1" s="481"/>
      <c r="E1" s="481"/>
      <c r="F1" s="481"/>
      <c r="G1" s="481"/>
      <c r="H1" s="481"/>
      <c r="I1" s="481"/>
      <c r="J1" s="480"/>
      <c r="K1" s="480"/>
      <c r="L1" s="480"/>
      <c r="M1" s="480"/>
      <c r="N1" s="480"/>
      <c r="O1" s="480"/>
      <c r="P1" s="482"/>
    </row>
    <row r="2" spans="1:16" s="2" customFormat="1" ht="29.25" customHeight="1" x14ac:dyDescent="0.3">
      <c r="A2" s="483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483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2026-02-03T10:13:46Z</dcterms:modified>
</cp:coreProperties>
</file>