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87EBCBCB-F898-42A4-867C-43E1F0DF49B8}"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Compiled'!$B$4:$N$294</definedName>
    <definedName name="_xlnm._FilterDatabase" localSheetId="3" hidden="1">Foundation!$B$25:$W$375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5" i="2" l="1"/>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<sst xmlns="http://schemas.openxmlformats.org/spreadsheetml/2006/main" count="7305" uniqueCount="891">
  <si>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</si>
  <si>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</si>
  <si>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</si>
  <si>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</si>
  <si>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</si>
  <si>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</si>
  <si>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</si>
  <si>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</si>
  <si>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</si>
  <si>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</si>
  <si>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</si>
  <si>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</si>
  <si>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</si>
  <si>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</si>
  <si>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</si>
  <si>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</si>
  <si>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</si>
  <si>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</si>
  <si>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</si>
  <si>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</si>
  <si>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</si>
  <si>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</si>
  <si>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</si>
  <si>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</si>
  <si>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</si>
  <si>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</si>
  <si>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</si>
  <si>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</si>
  <si>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</si>
  <si>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</si>
  <si>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</si>
  <si>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</si>
  <si>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</si>
  <si>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</si>
  <si>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</si>
  <si>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</si>
  <si>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</si>
  <si>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</si>
  <si>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</si>
  <si>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</si>
  <si>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</si>
  <si>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</si>
  <si>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</si>
  <si>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</si>
  <si>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</si>
  <si>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</si>
  <si>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</si>
  <si>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</si>
  <si>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</si>
  <si>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</si>
  <si>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</si>
  <si>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</si>
  <si>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</si>
  <si>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</si>
  <si>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</si>
  <si>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</si>
  <si>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</si>
  <si>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</si>
  <si>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</si>
  <si>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</si>
  <si>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</si>
  <si>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</si>
  <si>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</si>
  <si>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</si>
  <si>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</si>
  <si>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</si>
  <si>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</si>
  <si>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</si>
  <si>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</si>
  <si>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</si>
  <si>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</si>
  <si>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</si>
  <si>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</si>
  <si>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</si>
  <si>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</si>
  <si>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</si>
  <si>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</si>
  <si>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</si>
  <si>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</si>
  <si>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</si>
  <si>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</si>
  <si>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</si>
  <si>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</si>
  <si>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</si>
  <si>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</si>
  <si>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</si>
  <si>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</si>
  <si>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</si>
  <si>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</si>
  <si>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</si>
  <si>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</si>
  <si>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</si>
  <si>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</si>
  <si>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</si>
  <si>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</si>
  <si>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</si>
  <si>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</si>
  <si>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</si>
  <si>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</si>
  <si>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</si>
  <si>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</si>
  <si>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</si>
  <si>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</si>
  <si>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</si>
  <si>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</si>
  <si>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</si>
  <si>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</si>
  <si>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</si>
  <si>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</si>
  <si>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</si>
  <si>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</si>
  <si>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</si>
  <si>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</si>
  <si>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</si>
  <si>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</si>
  <si>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</si>
  <si>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</si>
  <si>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</si>
  <si>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</si>
  <si>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</si>
  <si>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</si>
  <si>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</si>
  <si>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</si>
  <si>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</si>
  <si>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</si>
  <si>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</si>
  <si>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</si>
  <si>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</si>
  <si>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</si>
  <si>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</si>
  <si>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</si>
  <si>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</si>
  <si>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</si>
  <si>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</si>
  <si>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</si>
  <si>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</si>
  <si>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</si>
  <si>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</si>
  <si>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</si>
  <si>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</si>
  <si>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</si>
  <si>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</si>
  <si>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</si>
  <si>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</si>
  <si>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</si>
  <si>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</si>
  <si>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</si>
  <si>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</si>
  <si>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</si>
  <si>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</si>
  <si>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</si>
  <si>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</si>
  <si>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</si>
  <si>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</si>
  <si>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</si>
  <si>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</si>
  <si>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</si>
  <si>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</si>
  <si>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</si>
  <si>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</si>
  <si>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</si>
  <si>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</si>
  <si>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</si>
  <si>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</si>
  <si>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</si>
  <si>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</si>
  <si>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</si>
  <si>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</si>
  <si>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</si>
  <si>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</si>
  <si>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</si>
  <si>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</si>
  <si>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</si>
  <si>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</si>
  <si>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</si>
  <si>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</si>
  <si>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</si>
  <si>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</si>
  <si>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</si>
  <si>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</si>
  <si>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</si>
  <si>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</si>
  <si>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</si>
  <si>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</si>
  <si>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</si>
  <si>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</si>
  <si>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</si>
  <si>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</si>
  <si>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</si>
  <si>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</si>
  <si>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</si>
  <si>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</si>
  <si>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</si>
  <si>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</si>
  <si>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</si>
  <si>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</si>
  <si>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</si>
  <si>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</si>
  <si>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</si>
  <si>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</si>
  <si>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</si>
  <si>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</si>
  <si>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</si>
  <si>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</si>
  <si>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</si>
  <si>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</si>
  <si>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</si>
  <si>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</si>
  <si>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</si>
  <si>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</si>
  <si>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</si>
  <si>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</si>
  <si>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</si>
  <si>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</si>
  <si>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</si>
  <si>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</si>
  <si>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</si>
  <si>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</si>
  <si>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</si>
  <si>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</si>
  <si>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</si>
  <si>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</si>
  <si>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</si>
  <si>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</si>
  <si>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</si>
  <si>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</si>
  <si>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</si>
  <si>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</si>
  <si>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</si>
  <si>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</si>
  <si>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</si>
  <si>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</si>
  <si>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</si>
  <si>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</si>
  <si>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</si>
  <si>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</si>
  <si>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</si>
  <si>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</si>
  <si>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</si>
  <si>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</si>
  <si>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</si>
  <si>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</si>
  <si>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</si>
  <si>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</si>
  <si>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</si>
  <si>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</si>
  <si>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</si>
  <si>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</si>
  <si>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</si>
  <si>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</si>
  <si>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</si>
  <si>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</si>
  <si>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</si>
  <si>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</si>
  <si>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</si>
  <si>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</si>
  <si>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</si>
  <si>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</si>
  <si>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</si>
  <si>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</si>
  <si>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</si>
  <si>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</si>
  <si>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</si>
  <si>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</si>
  <si>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</si>
  <si>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</si>
  <si>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</si>
  <si>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</si>
  <si>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</si>
  <si>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</si>
  <si>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</si>
  <si>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</si>
  <si>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</si>
  <si>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</si>
  <si>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</si>
  <si>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</si>
  <si>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</si>
  <si>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</si>
  <si>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</si>
  <si>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</si>
  <si>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</si>
  <si>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</si>
  <si>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</si>
  <si>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</si>
  <si>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</si>
  <si>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</si>
  <si>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</si>
  <si>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</si>
  <si>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</si>
  <si>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</si>
  <si>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</si>
  <si>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</si>
  <si>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</si>
  <si>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</si>
  <si>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</si>
  <si>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</si>
  <si>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</si>
  <si>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</si>
  <si>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</si>
  <si>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</si>
  <si>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</si>
  <si>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</si>
  <si>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</si>
  <si>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</si>
  <si>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</si>
  <si>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</si>
  <si>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</si>
  <si>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</si>
  <si>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</si>
  <si>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</si>
  <si>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</si>
  <si>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</si>
  <si>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</si>
  <si>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</si>
  <si>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</si>
  <si>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</si>
  <si>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</si>
  <si>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</si>
  <si>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</si>
  <si>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</si>
  <si>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</si>
  <si>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</si>
  <si>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</si>
  <si>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</si>
  <si>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</si>
  <si>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</si>
  <si>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</si>
  <si>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</si>
  <si>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</si>
  <si>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</si>
  <si>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</si>
  <si>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</si>
  <si>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</si>
  <si>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</si>
  <si>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</si>
  <si>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</si>
  <si>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</si>
  <si>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</si>
  <si>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</si>
  <si>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</si>
  <si>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</si>
  <si>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</si>
  <si>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</si>
  <si>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</si>
  <si>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</si>
  <si>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</si>
  <si>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</si>
  <si>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</si>
  <si>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</si>
  <si>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</si>
  <si>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</si>
  <si>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</si>
  <si>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</si>
  <si>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</si>
  <si>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</si>
  <si>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</si>
  <si>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</si>
  <si>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</si>
  <si>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</si>
  <si>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</si>
  <si>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</si>
  <si>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</si>
  <si>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</si>
  <si>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</si>
  <si>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</si>
  <si>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</si>
  <si>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</si>
  <si>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</si>
  <si>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</si>
  <si>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</si>
  <si>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</si>
  <si>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</si>
  <si>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</si>
  <si>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</si>
  <si>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</si>
  <si>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</si>
  <si>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</si>
  <si>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</si>
  <si>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</si>
  <si>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</si>
  <si>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</si>
  <si>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</si>
  <si>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</si>
  <si>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</si>
  <si>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</si>
  <si>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</si>
  <si>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</si>
  <si>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</si>
  <si>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</si>
  <si>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</si>
  <si>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</si>
  <si>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</si>
  <si>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</si>
  <si>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</si>
  <si>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</si>
  <si>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</si>
  <si>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</si>
  <si>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</si>
  <si>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</si>
  <si>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</si>
  <si>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</si>
  <si>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</si>
  <si>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</si>
  <si>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</si>
  <si>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</si>
  <si>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</si>
  <si>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</si>
  <si>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</si>
  <si>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</si>
  <si>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</si>
  <si>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</si>
  <si>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</si>
  <si>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</si>
  <si>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</si>
  <si>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</si>
  <si>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</si>
  <si>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</si>
  <si>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</si>
  <si>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</si>
  <si>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</si>
  <si>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</si>
  <si>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</si>
  <si>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</si>
  <si>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</si>
  <si>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</si>
  <si>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</si>
  <si>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</si>
  <si>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</si>
  <si>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</si>
  <si>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</si>
  <si>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</si>
  <si>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</si>
  <si>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</si>
  <si>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</si>
  <si>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</si>
  <si>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</si>
  <si>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</si>
  <si>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</si>
  <si>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</si>
  <si>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</si>
  <si>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</si>
  <si>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</si>
  <si>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</si>
  <si>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</si>
  <si>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</si>
  <si>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</si>
  <si>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</si>
  <si>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</si>
  <si>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</si>
  <si>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</si>
  <si>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</si>
  <si>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</si>
  <si>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</si>
  <si>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</si>
  <si>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</si>
  <si>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</si>
  <si>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</si>
  <si>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</si>
  <si>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</si>
  <si>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</si>
  <si>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</si>
  <si>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</si>
  <si>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</si>
  <si>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</si>
  <si>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</si>
  <si>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</si>
  <si>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</si>
  <si>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</si>
  <si>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</si>
  <si>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</si>
  <si>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</si>
  <si>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</si>
  <si>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</si>
  <si>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</si>
  <si>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</si>
  <si>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</si>
  <si>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</si>
  <si>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</si>
  <si>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</si>
  <si>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</si>
  <si>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</si>
  <si>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</si>
  <si>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</si>
  <si>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</si>
  <si>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</si>
  <si>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</si>
  <si>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</si>
  <si>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</si>
  <si>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</si>
  <si>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</si>
  <si>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</si>
  <si>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</si>
  <si>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</si>
  <si>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</si>
  <si>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</si>
  <si>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</si>
  <si>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</si>
  <si>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</si>
  <si>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</si>
  <si>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</si>
  <si>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</si>
  <si>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</si>
  <si>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</si>
  <si>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</si>
  <si>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</si>
  <si>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</si>
  <si>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</si>
  <si>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</si>
  <si>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</si>
  <si>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</si>
  <si>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</si>
  <si>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</si>
  <si>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</si>
  <si>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</si>
  <si>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</si>
  <si>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</si>
  <si>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</si>
  <si>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</si>
  <si>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</si>
  <si>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</si>
  <si>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</si>
  <si>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</si>
  <si>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</si>
  <si>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</si>
  <si>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</si>
  <si>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</si>
  <si>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</si>
  <si>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</si>
  <si>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</si>
  <si>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</si>
  <si>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</si>
  <si>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</si>
  <si>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</si>
  <si>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</si>
  <si>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</si>
  <si>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</si>
  <si>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</si>
  <si>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</si>
  <si>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</si>
  <si>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</si>
  <si>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</si>
  <si>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</si>
  <si>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</si>
  <si>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</si>
  <si>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</si>
  <si>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</si>
  <si>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</si>
  <si>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</si>
  <si>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</si>
  <si>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</si>
  <si>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</si>
  <si>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</si>
  <si>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</si>
  <si>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</si>
  <si>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</si>
  <si>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</si>
  <si>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</si>
  <si>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</si>
  <si>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</si>
  <si>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</si>
  <si>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</si>
  <si>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</si>
  <si>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</si>
  <si>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</si>
  <si>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</si>
  <si>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</si>
  <si>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</si>
  <si>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</si>
  <si>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</si>
  <si>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</si>
  <si>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</si>
  <si>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</si>
  <si>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</si>
  <si>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</si>
  <si>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</si>
  <si>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</si>
  <si>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</si>
  <si>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</si>
  <si>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</si>
  <si>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</si>
  <si>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</si>
  <si>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</si>
  <si>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</si>
  <si>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</si>
  <si>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</si>
  <si>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</si>
  <si>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</si>
  <si>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</si>
  <si>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</si>
  <si>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</si>
  <si>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</si>
  <si>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</si>
  <si>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</si>
  <si>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</si>
  <si>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</si>
  <si>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</si>
  <si>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</si>
  <si>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</si>
  <si>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</si>
  <si>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</si>
  <si>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</si>
  <si>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</si>
  <si>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</si>
  <si>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</si>
  <si>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</si>
  <si>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</si>
  <si>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</si>
  <si>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</si>
  <si>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</si>
  <si>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</si>
  <si>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</si>
  <si>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</si>
  <si>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</si>
  <si>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</si>
  <si>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</si>
  <si>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</si>
  <si>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</si>
  <si>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</si>
  <si>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</si>
  <si>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</si>
  <si>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</si>
  <si>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</si>
  <si>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</si>
  <si>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</si>
  <si>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</si>
  <si>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</si>
  <si>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</si>
  <si>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</si>
  <si>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</si>
  <si>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</si>
  <si>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</si>
  <si>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</si>
  <si>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</si>
  <si>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</si>
  <si>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</si>
  <si>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</si>
  <si>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</si>
  <si>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</si>
  <si>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</si>
  <si>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</si>
  <si>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</si>
  <si>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</si>
  <si>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</si>
  <si>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</si>
  <si>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</si>
  <si>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</si>
  <si>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</si>
  <si>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</si>
  <si>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</si>
  <si>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</si>
  <si>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</si>
  <si>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</si>
  <si>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</si>
  <si>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</si>
  <si>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</si>
  <si>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</si>
  <si>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</si>
  <si>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</si>
  <si>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</si>
  <si>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</si>
  <si>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</si>
  <si>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</si>
  <si>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</si>
  <si>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</si>
  <si>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</si>
  <si>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</si>
  <si>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</si>
  <si>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</si>
  <si>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</si>
  <si>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</si>
  <si>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</si>
  <si>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</si>
  <si>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</si>
  <si>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</si>
  <si>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</si>
  <si>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</si>
  <si>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</si>
  <si>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</si>
  <si>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</si>
  <si>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</si>
  <si>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</si>
  <si>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</si>
  <si>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</si>
  <si>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</si>
  <si>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</si>
  <si>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</si>
  <si>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</si>
  <si>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</si>
  <si>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</si>
  <si>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</si>
  <si>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</si>
  <si>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</si>
  <si>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</si>
  <si>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</si>
  <si>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</si>
  <si>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</si>
  <si>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</si>
  <si>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</si>
  <si>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</si>
  <si>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</si>
  <si>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</si>
  <si>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</si>
  <si>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</si>
  <si>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</si>
  <si>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</si>
  <si>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</si>
  <si>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</si>
  <si>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</si>
  <si>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</si>
  <si>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</si>
  <si>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</si>
  <si>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</si>
  <si>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</si>
  <si>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</si>
  <si>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</si>
  <si>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</si>
  <si>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</si>
  <si>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</si>
  <si>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</si>
  <si>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</si>
  <si>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</si>
  <si>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</si>
  <si>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</si>
  <si>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</si>
  <si>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</si>
  <si>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</si>
  <si>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</si>
  <si>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</si>
  <si>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</si>
  <si>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</si>
  <si>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</si>
  <si>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</si>
  <si>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</si>
  <si>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</si>
  <si>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</si>
  <si>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</si>
  <si>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</si>
  <si>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</si>
  <si>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</si>
  <si>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</si>
  <si>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</si>
  <si>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</si>
  <si>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</si>
  <si>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</si>
  <si>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</si>
  <si>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</si>
  <si>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</si>
  <si>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</si>
  <si>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</si>
  <si>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</si>
  <si>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</si>
  <si>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</si>
  <si>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</si>
  <si>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</si>
  <si>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</si>
  <si>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</si>
  <si>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</si>
  <si>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</si>
  <si>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</si>
  <si>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</si>
  <si>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</si>
  <si>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</si>
  <si>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</si>
  <si>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</si>
  <si>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</si>
  <si>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</si>
  <si>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</si>
  <si>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</si>
  <si>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</si>
  <si>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</si>
  <si>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</si>
  <si>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</si>
  <si>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</si>
  <si>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</si>
  <si>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</si>
  <si>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</si>
  <si>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</si>
  <si>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</si>
  <si>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</si>
  <si>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</si>
  <si>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</si>
  <si>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</si>
  <si>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</si>
  <si>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</si>
  <si>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</si>
  <si>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</si>
  <si>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</si>
  <si>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</si>
  <si>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</si>
  <si>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</si>
  <si>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</si>
  <si>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</si>
  <si>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</si>
  <si>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</si>
  <si>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</si>
  <si>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</si>
  <si>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</si>
  <si>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</si>
  <si>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</si>
  <si>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</si>
  <si>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</si>
  <si>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</si>
  <si>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</si>
  <si>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</si>
  <si>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</si>
  <si>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</si>
  <si>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</si>
  <si>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</si>
  <si>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</si>
  <si>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</si>
  <si>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</si>
  <si>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</si>
  <si>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</si>
  <si>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</si>
  <si>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</si>
  <si>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</si>
  <si>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</si>
  <si>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</si>
  <si>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</si>
  <si>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</si>
  <si>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</si>
  <si>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</si>
  <si>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</si>
  <si>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</si>
  <si>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</si>
  <si>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</si>
  <si>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</si>
  <si>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</si>
  <si>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</si>
  <si>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</si>
  <si>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</si>
  <si>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</si>
  <si>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</si>
  <si>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</si>
  <si>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</si>
  <si>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</si>
  <si>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</si>
  <si>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</si>
  <si>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</si>
  <si>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</si>
  <si>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</si>
  <si>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</si>
  <si>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</si>
  <si>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</si>
  <si>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</si>
  <si>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</si>
  <si>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</si>
  <si>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</si>
  <si>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</si>
  <si>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</si>
  <si>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</si>
  <si>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</si>
  <si>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</si>
  <si>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</si>
  <si>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</si>
  <si>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</si>
  <si>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</si>
  <si>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</si>
  <si>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</si>
  <si>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</si>
  <si>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</si>
  <si>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</si>
  <si>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</si>
  <si>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</si>
  <si>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</si>
  <si>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</si>
  <si>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</si>
  <si>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</si>
  <si>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</si>
  <si>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</si>
  <si>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</si>
  <si>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</si>
  <si>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</si>
  <si>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</si>
  <si>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</si>
  <si>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</si>
  <si>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</si>
  <si>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</si>
  <si>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</si>
  <si>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</si>
  <si>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</si>
  <si>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</si>
  <si>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</si>
  <si>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</si>
  <si>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</si>
  <si>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</si>
  <si>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</si>
  <si>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</si>
  <si>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</si>
  <si>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Date :- 3rd February 2026.</t>
  </si>
  <si>
    <t>Date : 03-02-2026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</si>
</sst>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42" xfId="0" applyNumberFormat="1" applyBorder="1" applyAlignment="1">
      <alignment horizontal="center" vertical="center"/>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Q19" sqref="Q19"/>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8"/>
      <c r="C1" s="648"/>
      <c r="D1" s="648"/>
      <c r="E1" s="648"/>
      <c r="F1" s="648"/>
      <c r="G1" s="648"/>
      <c r="H1" s="648"/>
      <c r="I1" s="648"/>
      <c r="J1" s="648"/>
      <c r="K1" s="648"/>
      <c r="L1" s="648"/>
      <c r="M1" s="648"/>
    </row>
    <row r="2" spans="2:14" ht="20" customHeight="1" x14ac:dyDescent="0.35">
      <c r="B2" s="652" t="s">
        <v>312</v>
      </c>
      <c r="C2" s="653"/>
      <c r="D2" s="654"/>
      <c r="E2" s="654"/>
      <c r="F2" s="654"/>
      <c r="G2" s="654"/>
      <c r="H2" s="654"/>
      <c r="I2" s="654"/>
      <c r="J2" s="654"/>
      <c r="K2" s="655"/>
      <c r="L2" s="655"/>
      <c r="M2" s="656"/>
    </row>
    <row r="3" spans="2:14" ht="19.5" customHeight="1" x14ac:dyDescent="0.35">
      <c r="B3" s="666" t="s">
        <v>311</v>
      </c>
      <c r="C3" s="667"/>
      <c r="D3" s="667"/>
      <c r="E3" s="667"/>
      <c r="F3" s="667"/>
      <c r="G3" s="667"/>
      <c r="H3" s="667"/>
      <c r="I3" s="667"/>
      <c r="J3" s="667"/>
      <c r="K3" s="667"/>
      <c r="L3" s="667"/>
      <c r="M3" s="668"/>
    </row>
    <row r="4" spans="2:14" ht="18.5" x14ac:dyDescent="0.45">
      <c r="B4" s="657" t="s">
        <v>313</v>
      </c>
      <c r="C4" s="658"/>
      <c r="D4" s="659"/>
      <c r="E4" s="659"/>
      <c r="F4" s="660"/>
      <c r="G4" s="660"/>
      <c r="H4" s="660"/>
      <c r="I4" s="660"/>
      <c r="J4" s="659"/>
      <c r="K4" s="661"/>
      <c r="L4" s="661"/>
      <c r="M4" s="662"/>
    </row>
    <row r="5" spans="2:14" x14ac:dyDescent="0.35">
      <c r="B5" s="638" t="s">
        <v>310</v>
      </c>
      <c r="C5" s="639"/>
      <c r="D5" s="639"/>
      <c r="E5" s="663"/>
      <c r="F5" s="637" t="s">
        <v>309</v>
      </c>
      <c r="G5" s="637"/>
      <c r="H5" s="637"/>
      <c r="I5" s="637"/>
      <c r="J5" s="637"/>
      <c r="K5" s="643" t="s">
        <v>889</v>
      </c>
      <c r="L5" s="644"/>
      <c r="M5" s="645"/>
    </row>
    <row r="6" spans="2:14" x14ac:dyDescent="0.35">
      <c r="B6" s="638" t="s">
        <v>533</v>
      </c>
      <c r="C6" s="639"/>
      <c r="D6" s="639"/>
      <c r="E6" s="639"/>
      <c r="F6" s="640" t="s">
        <v>5</v>
      </c>
      <c r="G6" s="641"/>
      <c r="H6" s="641"/>
      <c r="I6" s="641"/>
      <c r="J6" s="642"/>
      <c r="K6" s="643" t="s">
        <v>6</v>
      </c>
      <c r="L6" s="644"/>
      <c r="M6" s="645"/>
    </row>
    <row r="7" spans="2:14" x14ac:dyDescent="0.35">
      <c r="B7" s="664" t="s">
        <v>289</v>
      </c>
      <c r="C7" s="634" t="s">
        <v>9</v>
      </c>
      <c r="D7" s="137" t="s">
        <v>290</v>
      </c>
      <c r="E7" s="137" t="s">
        <v>292</v>
      </c>
      <c r="F7" s="137" t="s">
        <v>13</v>
      </c>
      <c r="G7" s="651" t="s">
        <v>844</v>
      </c>
      <c r="H7" s="651"/>
      <c r="I7" s="651" t="s">
        <v>15</v>
      </c>
      <c r="J7" s="651" t="s">
        <v>308</v>
      </c>
      <c r="K7" s="138" t="s">
        <v>845</v>
      </c>
      <c r="L7" s="138" t="s">
        <v>887</v>
      </c>
      <c r="M7" s="665" t="s">
        <v>16</v>
      </c>
    </row>
    <row r="8" spans="2:14" x14ac:dyDescent="0.35">
      <c r="B8" s="664"/>
      <c r="C8" s="635"/>
      <c r="D8" s="137" t="s">
        <v>291</v>
      </c>
      <c r="E8" s="137" t="s">
        <v>293</v>
      </c>
      <c r="F8" s="137" t="s">
        <v>294</v>
      </c>
      <c r="G8" s="651" t="s">
        <v>295</v>
      </c>
      <c r="H8" s="651" t="s">
        <v>296</v>
      </c>
      <c r="I8" s="651"/>
      <c r="J8" s="651"/>
      <c r="K8" s="634" t="s">
        <v>295</v>
      </c>
      <c r="L8" s="634" t="s">
        <v>295</v>
      </c>
      <c r="M8" s="665"/>
    </row>
    <row r="9" spans="2:14" x14ac:dyDescent="0.35">
      <c r="B9" s="664"/>
      <c r="C9" s="636"/>
      <c r="D9" s="139"/>
      <c r="E9" s="154">
        <v>46023</v>
      </c>
      <c r="F9" s="137" t="s">
        <v>886</v>
      </c>
      <c r="G9" s="651"/>
      <c r="H9" s="651"/>
      <c r="I9" s="651"/>
      <c r="J9" s="651"/>
      <c r="K9" s="636"/>
      <c r="L9" s="636"/>
      <c r="M9" s="665"/>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0</v>
      </c>
      <c r="I13" s="74">
        <v>15</v>
      </c>
      <c r="J13" s="74">
        <f>Foundation!I9</f>
        <v>346</v>
      </c>
      <c r="K13" s="109">
        <v>13</v>
      </c>
      <c r="L13" s="109"/>
      <c r="M13" s="87"/>
      <c r="N13" s="153"/>
    </row>
    <row r="14" spans="2:14" x14ac:dyDescent="0.35">
      <c r="B14" s="88" t="s">
        <v>299</v>
      </c>
      <c r="C14" s="131"/>
      <c r="D14" s="75"/>
      <c r="E14" s="75"/>
      <c r="F14" s="75"/>
      <c r="G14" s="649">
        <v>3</v>
      </c>
      <c r="H14" s="649"/>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1</v>
      </c>
      <c r="I16" s="77">
        <v>12</v>
      </c>
      <c r="J16" s="106">
        <f>Foundation!I13</f>
        <v>277</v>
      </c>
      <c r="K16" s="112">
        <v>50</v>
      </c>
      <c r="L16" s="112"/>
      <c r="M16" s="92"/>
      <c r="N16" s="153"/>
    </row>
    <row r="17" spans="2:14" x14ac:dyDescent="0.35">
      <c r="B17" s="93" t="s">
        <v>299</v>
      </c>
      <c r="C17" s="132"/>
      <c r="D17" s="78"/>
      <c r="E17" s="78"/>
      <c r="F17" s="78"/>
      <c r="G17" s="650">
        <v>12</v>
      </c>
      <c r="H17" s="650"/>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79">
        <v>0</v>
      </c>
      <c r="I22" s="633">
        <v>4.3499999999999996</v>
      </c>
      <c r="J22" s="80"/>
      <c r="K22" s="115"/>
      <c r="L22" s="115"/>
      <c r="M22" s="98"/>
      <c r="N22" s="153"/>
    </row>
    <row r="23" spans="2:14" x14ac:dyDescent="0.35">
      <c r="B23" s="99" t="s">
        <v>305</v>
      </c>
      <c r="C23" s="133"/>
      <c r="D23" s="81"/>
      <c r="E23" s="81"/>
      <c r="F23" s="81"/>
      <c r="G23" s="646">
        <v>1</v>
      </c>
      <c r="H23" s="647"/>
      <c r="I23" s="81"/>
      <c r="J23" s="81"/>
      <c r="K23" s="116"/>
      <c r="L23" s="116"/>
      <c r="M23" s="100"/>
      <c r="N23" s="153"/>
    </row>
    <row r="24" spans="2:14" x14ac:dyDescent="0.35">
      <c r="B24" s="99" t="s">
        <v>306</v>
      </c>
      <c r="C24" s="133"/>
      <c r="D24" s="81"/>
      <c r="E24" s="81"/>
      <c r="F24" s="81"/>
      <c r="G24" s="646"/>
      <c r="H24" s="647"/>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F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28" activePane="bottomLeft" state="frozen"/>
      <selection activeCell="A22" sqref="A22"/>
      <selection pane="bottomLeft" activeCell="P36" sqref="P36"/>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6" t="s">
        <v>0</v>
      </c>
      <c r="C1" s="757"/>
      <c r="D1" s="757"/>
      <c r="E1" s="757"/>
      <c r="F1" s="757"/>
      <c r="G1" s="757"/>
      <c r="H1" s="757"/>
      <c r="I1" s="757"/>
      <c r="J1" s="757"/>
      <c r="K1" s="757"/>
      <c r="L1" s="757"/>
      <c r="M1" s="757"/>
      <c r="N1" s="757"/>
      <c r="O1" s="757"/>
      <c r="P1" s="757"/>
      <c r="Q1" s="758"/>
      <c r="R1" s="161"/>
      <c r="S1" s="162"/>
      <c r="T1" s="162"/>
      <c r="U1" s="162"/>
      <c r="V1" s="162"/>
      <c r="W1" s="162"/>
      <c r="X1" s="163"/>
    </row>
    <row r="2" spans="2:25" ht="19.5" hidden="1" customHeight="1" thickBot="1" x14ac:dyDescent="0.4">
      <c r="B2" s="753" t="s">
        <v>1</v>
      </c>
      <c r="C2" s="754"/>
      <c r="D2" s="754"/>
      <c r="E2" s="754"/>
      <c r="F2" s="754"/>
      <c r="G2" s="754"/>
      <c r="H2" s="754"/>
      <c r="I2" s="754"/>
      <c r="J2" s="754"/>
      <c r="K2" s="754"/>
      <c r="L2" s="754"/>
      <c r="M2" s="754"/>
      <c r="N2" s="754"/>
      <c r="O2" s="754"/>
      <c r="P2" s="754"/>
      <c r="Q2" s="755"/>
      <c r="R2" s="2"/>
      <c r="X2" s="164"/>
    </row>
    <row r="3" spans="2:25" ht="19.5" hidden="1" customHeight="1" thickBot="1" x14ac:dyDescent="0.4">
      <c r="B3" s="753" t="s">
        <v>2</v>
      </c>
      <c r="C3" s="754"/>
      <c r="D3" s="754"/>
      <c r="E3" s="754"/>
      <c r="F3" s="754"/>
      <c r="G3" s="754"/>
      <c r="H3" s="755"/>
      <c r="I3" s="753" t="s">
        <v>3</v>
      </c>
      <c r="J3" s="754"/>
      <c r="K3" s="754"/>
      <c r="L3" s="755"/>
      <c r="M3" s="754" t="s">
        <v>498</v>
      </c>
      <c r="N3" s="754"/>
      <c r="O3" s="754"/>
      <c r="P3" s="754"/>
      <c r="Q3" s="755"/>
      <c r="R3" s="4"/>
      <c r="X3" s="164"/>
    </row>
    <row r="4" spans="2:25" ht="19.5" hidden="1" customHeight="1" thickBot="1" x14ac:dyDescent="0.4">
      <c r="B4" s="750" t="s">
        <v>4</v>
      </c>
      <c r="C4" s="751"/>
      <c r="D4" s="751"/>
      <c r="E4" s="751"/>
      <c r="F4" s="751"/>
      <c r="G4" s="751"/>
      <c r="H4" s="752"/>
      <c r="I4" s="753" t="s">
        <v>5</v>
      </c>
      <c r="J4" s="754"/>
      <c r="K4" s="754"/>
      <c r="L4" s="755"/>
      <c r="M4" s="754" t="s">
        <v>6</v>
      </c>
      <c r="N4" s="754"/>
      <c r="O4" s="754"/>
      <c r="P4" s="754"/>
      <c r="Q4" s="755"/>
      <c r="R4" s="4"/>
      <c r="S4" s="2">
        <f>458+94.23+9.48</f>
        <v>561.71</v>
      </c>
      <c r="X4" s="164"/>
    </row>
    <row r="5" spans="2:25" s="9" customFormat="1" ht="22.5" hidden="1" customHeight="1" thickBot="1" x14ac:dyDescent="0.4">
      <c r="B5" s="6" t="s">
        <v>7</v>
      </c>
      <c r="C5" s="759" t="s">
        <v>8</v>
      </c>
      <c r="D5" s="759"/>
      <c r="E5" s="760" t="s">
        <v>9</v>
      </c>
      <c r="F5" s="761"/>
      <c r="G5" s="7" t="s">
        <v>10</v>
      </c>
      <c r="H5" s="7" t="s">
        <v>11</v>
      </c>
      <c r="I5" s="8" t="s">
        <v>12</v>
      </c>
      <c r="J5" s="8" t="s">
        <v>13</v>
      </c>
      <c r="K5" s="7" t="s">
        <v>14</v>
      </c>
      <c r="L5" s="8" t="s">
        <v>15</v>
      </c>
      <c r="M5" s="762" t="s">
        <v>16</v>
      </c>
      <c r="N5" s="763"/>
      <c r="O5" s="763"/>
      <c r="P5" s="763"/>
      <c r="Q5" s="764"/>
      <c r="R5" s="175"/>
      <c r="X5" s="165"/>
      <c r="Y5" s="10"/>
    </row>
    <row r="6" spans="2:25" s="15" customFormat="1" ht="24.75" hidden="1" customHeight="1" x14ac:dyDescent="0.35">
      <c r="B6" s="11">
        <v>1</v>
      </c>
      <c r="C6" s="702" t="s">
        <v>17</v>
      </c>
      <c r="D6" s="702"/>
      <c r="E6" s="703" t="s">
        <v>18</v>
      </c>
      <c r="F6" s="704"/>
      <c r="G6" s="12">
        <v>136.70500000000001</v>
      </c>
      <c r="H6" s="13">
        <v>126</v>
      </c>
      <c r="I6" s="14">
        <f>87.055+32.269+7</f>
        <v>126.32400000000001</v>
      </c>
      <c r="J6" s="70">
        <f>G6-I6</f>
        <v>10.381</v>
      </c>
      <c r="K6" s="13">
        <f>17.381-7</f>
        <v>10.381</v>
      </c>
      <c r="L6" s="14"/>
      <c r="M6" s="726"/>
      <c r="N6" s="727"/>
      <c r="O6" s="727"/>
      <c r="P6" s="727"/>
      <c r="Q6" s="728"/>
      <c r="R6" s="176"/>
      <c r="X6" s="166"/>
      <c r="Y6" s="16"/>
    </row>
    <row r="7" spans="2:25" s="15" customFormat="1" ht="22.5" hidden="1" customHeight="1" x14ac:dyDescent="0.35">
      <c r="B7" s="17">
        <v>2</v>
      </c>
      <c r="C7" s="765" t="s">
        <v>283</v>
      </c>
      <c r="D7" s="765"/>
      <c r="E7" s="735" t="s">
        <v>18</v>
      </c>
      <c r="F7" s="736"/>
      <c r="G7" s="18">
        <v>136.70500000000001</v>
      </c>
      <c r="H7" s="19">
        <v>126</v>
      </c>
      <c r="I7" s="71">
        <f>69.41+32.269+7</f>
        <v>108.679</v>
      </c>
      <c r="J7" s="71">
        <f>G7-I7</f>
        <v>28.02600000000001</v>
      </c>
      <c r="K7" s="19"/>
      <c r="L7" s="18"/>
      <c r="M7" s="737"/>
      <c r="N7" s="738"/>
      <c r="O7" s="738"/>
      <c r="P7" s="738"/>
      <c r="Q7" s="739"/>
      <c r="R7" s="176"/>
      <c r="X7" s="166"/>
      <c r="Y7" s="16"/>
    </row>
    <row r="8" spans="2:25" s="15" customFormat="1" ht="22.5" hidden="1" customHeight="1" thickBot="1" x14ac:dyDescent="0.4">
      <c r="B8" s="20">
        <v>3</v>
      </c>
      <c r="C8" s="740" t="s">
        <v>19</v>
      </c>
      <c r="D8" s="741"/>
      <c r="E8" s="742" t="s">
        <v>20</v>
      </c>
      <c r="F8" s="743"/>
      <c r="G8" s="21">
        <v>34</v>
      </c>
      <c r="H8" s="22">
        <v>34</v>
      </c>
      <c r="I8" s="21"/>
      <c r="J8" s="23"/>
      <c r="K8" s="22"/>
      <c r="L8" s="21"/>
      <c r="M8" s="744"/>
      <c r="N8" s="745"/>
      <c r="O8" s="745"/>
      <c r="P8" s="745"/>
      <c r="Q8" s="746"/>
      <c r="R8" s="176"/>
      <c r="X8" s="166"/>
      <c r="Y8" s="16"/>
    </row>
    <row r="9" spans="2:25" s="15" customFormat="1" ht="22.5" hidden="1" customHeight="1" x14ac:dyDescent="0.35">
      <c r="B9" s="699">
        <v>4</v>
      </c>
      <c r="C9" s="702" t="s">
        <v>21</v>
      </c>
      <c r="D9" s="702"/>
      <c r="E9" s="703" t="s">
        <v>20</v>
      </c>
      <c r="F9" s="704"/>
      <c r="G9" s="12">
        <v>371</v>
      </c>
      <c r="H9" s="13">
        <v>165</v>
      </c>
      <c r="I9" s="12">
        <f>S27</f>
        <v>346</v>
      </c>
      <c r="J9" s="12">
        <f>G9-I9</f>
        <v>25</v>
      </c>
      <c r="K9" s="13"/>
      <c r="L9" s="12">
        <f>COUNTIF($S$28:$S$1176, "WIP")</f>
        <v>0</v>
      </c>
      <c r="M9" s="726"/>
      <c r="N9" s="727"/>
      <c r="O9" s="727"/>
      <c r="P9" s="727"/>
      <c r="Q9" s="728"/>
      <c r="R9" s="176"/>
      <c r="S9" s="177"/>
      <c r="U9" s="177"/>
      <c r="X9" s="166"/>
      <c r="Y9" s="16"/>
    </row>
    <row r="10" spans="2:25" s="15" customFormat="1" ht="22.5" hidden="1" customHeight="1" x14ac:dyDescent="0.35">
      <c r="B10" s="700"/>
      <c r="C10" s="708" t="s">
        <v>22</v>
      </c>
      <c r="D10" s="708"/>
      <c r="E10" s="709" t="s">
        <v>20</v>
      </c>
      <c r="F10" s="710"/>
      <c r="G10" s="24"/>
      <c r="H10" s="19"/>
      <c r="I10" s="24">
        <v>13</v>
      </c>
      <c r="J10" s="24"/>
      <c r="K10" s="24"/>
      <c r="L10" s="24"/>
      <c r="M10" s="729"/>
      <c r="N10" s="730"/>
      <c r="O10" s="730"/>
      <c r="P10" s="730"/>
      <c r="Q10" s="731"/>
      <c r="R10" s="176"/>
      <c r="X10" s="166"/>
      <c r="Y10" s="16"/>
    </row>
    <row r="11" spans="2:25" s="15" customFormat="1" ht="22.5" hidden="1" customHeight="1" thickBot="1" x14ac:dyDescent="0.4">
      <c r="B11" s="701"/>
      <c r="C11" s="693" t="s">
        <v>23</v>
      </c>
      <c r="D11" s="693"/>
      <c r="E11" s="694" t="s">
        <v>20</v>
      </c>
      <c r="F11" s="695"/>
      <c r="G11" s="25"/>
      <c r="H11" s="22"/>
      <c r="I11" s="25"/>
      <c r="J11" s="25"/>
      <c r="K11" s="25"/>
      <c r="L11" s="25"/>
      <c r="M11" s="732"/>
      <c r="N11" s="733"/>
      <c r="O11" s="733"/>
      <c r="P11" s="733"/>
      <c r="Q11" s="734"/>
      <c r="R11" s="176"/>
      <c r="X11" s="166"/>
      <c r="Y11" s="16"/>
    </row>
    <row r="12" spans="2:25" s="15" customFormat="1" ht="22.5" hidden="1" customHeight="1" thickBot="1" x14ac:dyDescent="0.4">
      <c r="B12" s="26">
        <v>5</v>
      </c>
      <c r="C12" s="720" t="s">
        <v>24</v>
      </c>
      <c r="D12" s="720"/>
      <c r="E12" s="721" t="s">
        <v>20</v>
      </c>
      <c r="F12" s="722"/>
      <c r="G12" s="27">
        <v>346</v>
      </c>
      <c r="H12" s="28"/>
      <c r="I12" s="29">
        <v>94</v>
      </c>
      <c r="J12" s="27">
        <f>G12-I12</f>
        <v>252</v>
      </c>
      <c r="K12" s="28"/>
      <c r="L12" s="27"/>
      <c r="M12" s="723"/>
      <c r="N12" s="724"/>
      <c r="O12" s="724"/>
      <c r="P12" s="724"/>
      <c r="Q12" s="725"/>
      <c r="R12" s="176"/>
      <c r="X12" s="166"/>
      <c r="Y12" s="16"/>
    </row>
    <row r="13" spans="2:25" s="15" customFormat="1" ht="22.5" hidden="1" customHeight="1" x14ac:dyDescent="0.35">
      <c r="B13" s="699">
        <v>6</v>
      </c>
      <c r="C13" s="702" t="s">
        <v>25</v>
      </c>
      <c r="D13" s="702"/>
      <c r="E13" s="703" t="s">
        <v>20</v>
      </c>
      <c r="F13" s="704"/>
      <c r="G13" s="30">
        <f>G9</f>
        <v>371</v>
      </c>
      <c r="H13" s="13">
        <v>98</v>
      </c>
      <c r="I13" s="31">
        <f>'Erection Compiled'!I5</f>
        <v>277</v>
      </c>
      <c r="J13" s="13">
        <f>G13-I13</f>
        <v>94</v>
      </c>
      <c r="K13" s="13"/>
      <c r="L13" s="12">
        <f>COUNTIF('Erection Compiled'!I6:I395,"WIP")</f>
        <v>0</v>
      </c>
      <c r="M13" s="705"/>
      <c r="N13" s="706"/>
      <c r="O13" s="706"/>
      <c r="P13" s="706"/>
      <c r="Q13" s="707"/>
      <c r="R13" s="16"/>
      <c r="S13" s="176"/>
      <c r="T13" s="176"/>
      <c r="U13" s="176"/>
      <c r="V13" s="176"/>
      <c r="W13" s="176"/>
      <c r="X13" s="166"/>
      <c r="Y13" s="16"/>
    </row>
    <row r="14" spans="2:25" s="15" customFormat="1" ht="22.5" hidden="1" customHeight="1" x14ac:dyDescent="0.35">
      <c r="B14" s="700"/>
      <c r="C14" s="708" t="s">
        <v>22</v>
      </c>
      <c r="D14" s="708"/>
      <c r="E14" s="709" t="s">
        <v>20</v>
      </c>
      <c r="F14" s="710"/>
      <c r="G14" s="32"/>
      <c r="H14" s="19"/>
      <c r="I14" s="33">
        <v>4</v>
      </c>
      <c r="J14" s="34"/>
      <c r="K14" s="34"/>
      <c r="L14" s="24"/>
      <c r="M14" s="711"/>
      <c r="N14" s="712"/>
      <c r="O14" s="712"/>
      <c r="P14" s="712"/>
      <c r="Q14" s="713"/>
      <c r="R14" s="16"/>
      <c r="S14" s="176"/>
      <c r="T14" s="176"/>
      <c r="U14" s="176"/>
      <c r="V14" s="176"/>
      <c r="W14" s="176"/>
      <c r="X14" s="166"/>
      <c r="Y14" s="16"/>
    </row>
    <row r="15" spans="2:25" s="15" customFormat="1" ht="22.5" hidden="1" customHeight="1" thickBot="1" x14ac:dyDescent="0.4">
      <c r="B15" s="701"/>
      <c r="C15" s="693" t="s">
        <v>23</v>
      </c>
      <c r="D15" s="693"/>
      <c r="E15" s="694" t="s">
        <v>20</v>
      </c>
      <c r="F15" s="695"/>
      <c r="G15" s="35"/>
      <c r="H15" s="22"/>
      <c r="I15" s="36"/>
      <c r="J15" s="37"/>
      <c r="K15" s="37"/>
      <c r="L15" s="25"/>
      <c r="M15" s="696"/>
      <c r="N15" s="697"/>
      <c r="O15" s="697"/>
      <c r="P15" s="697"/>
      <c r="Q15" s="698"/>
      <c r="R15" s="16"/>
      <c r="S15" s="176"/>
      <c r="T15" s="176"/>
      <c r="U15" s="176"/>
      <c r="V15" s="176"/>
      <c r="W15" s="176"/>
      <c r="X15" s="166"/>
      <c r="Y15" s="16"/>
    </row>
    <row r="16" spans="2:25" s="15" customFormat="1" ht="22.5" hidden="1" customHeight="1" x14ac:dyDescent="0.35">
      <c r="B16" s="699">
        <v>7</v>
      </c>
      <c r="C16" s="702" t="s">
        <v>26</v>
      </c>
      <c r="D16" s="702"/>
      <c r="E16" s="703" t="s">
        <v>20</v>
      </c>
      <c r="F16" s="704"/>
      <c r="G16" s="30">
        <f>G7</f>
        <v>136.70500000000001</v>
      </c>
      <c r="H16" s="13">
        <v>0</v>
      </c>
      <c r="I16" s="13">
        <v>0</v>
      </c>
      <c r="J16" s="13">
        <f>G16-I16</f>
        <v>136.70500000000001</v>
      </c>
      <c r="K16" s="13"/>
      <c r="L16" s="12"/>
      <c r="M16" s="705"/>
      <c r="N16" s="706"/>
      <c r="O16" s="706"/>
      <c r="P16" s="706"/>
      <c r="Q16" s="707"/>
      <c r="R16" s="16"/>
      <c r="S16" s="176"/>
      <c r="T16" s="176"/>
      <c r="U16" s="176"/>
      <c r="V16" s="176"/>
      <c r="W16" s="176"/>
      <c r="X16" s="166"/>
      <c r="Y16" s="16"/>
    </row>
    <row r="17" spans="2:25" s="15" customFormat="1" ht="22.5" hidden="1" customHeight="1" x14ac:dyDescent="0.35">
      <c r="B17" s="700"/>
      <c r="C17" s="708" t="s">
        <v>22</v>
      </c>
      <c r="D17" s="708"/>
      <c r="E17" s="709" t="s">
        <v>20</v>
      </c>
      <c r="F17" s="710"/>
      <c r="G17" s="32"/>
      <c r="H17" s="19"/>
      <c r="I17" s="34"/>
      <c r="J17" s="34"/>
      <c r="K17" s="34"/>
      <c r="L17" s="24"/>
      <c r="M17" s="711"/>
      <c r="N17" s="712"/>
      <c r="O17" s="712"/>
      <c r="P17" s="712"/>
      <c r="Q17" s="713"/>
      <c r="R17" s="16"/>
      <c r="S17" s="176"/>
      <c r="T17" s="176"/>
      <c r="U17" s="176"/>
      <c r="V17" s="176"/>
      <c r="W17" s="176"/>
      <c r="X17" s="166"/>
      <c r="Y17" s="16"/>
    </row>
    <row r="18" spans="2:25" s="15" customFormat="1" ht="22.5" hidden="1" customHeight="1" thickBot="1" x14ac:dyDescent="0.4">
      <c r="B18" s="701"/>
      <c r="C18" s="693" t="s">
        <v>23</v>
      </c>
      <c r="D18" s="693"/>
      <c r="E18" s="694" t="s">
        <v>20</v>
      </c>
      <c r="F18" s="695"/>
      <c r="G18" s="35"/>
      <c r="H18" s="22"/>
      <c r="I18" s="37"/>
      <c r="J18" s="37"/>
      <c r="K18" s="37"/>
      <c r="L18" s="37"/>
      <c r="M18" s="696"/>
      <c r="N18" s="697"/>
      <c r="O18" s="697"/>
      <c r="P18" s="697"/>
      <c r="Q18" s="698"/>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4" t="s">
        <v>417</v>
      </c>
      <c r="C20" s="715"/>
      <c r="D20" s="715"/>
      <c r="E20" s="715"/>
      <c r="F20" s="715"/>
      <c r="G20" s="715"/>
      <c r="H20" s="715"/>
      <c r="I20" s="715"/>
      <c r="J20" s="715"/>
      <c r="K20" s="715"/>
      <c r="L20" s="715"/>
      <c r="M20" s="715"/>
      <c r="N20" s="715"/>
      <c r="O20" s="715"/>
      <c r="P20" s="715"/>
      <c r="Q20" s="716"/>
      <c r="X20" s="164"/>
    </row>
    <row r="21" spans="2:25" ht="79.5" hidden="1" customHeight="1" thickBot="1" x14ac:dyDescent="0.35">
      <c r="B21" s="717" t="s">
        <v>282</v>
      </c>
      <c r="C21" s="718"/>
      <c r="D21" s="718"/>
      <c r="E21" s="718"/>
      <c r="F21" s="718"/>
      <c r="G21" s="718"/>
      <c r="H21" s="718"/>
      <c r="I21" s="718"/>
      <c r="J21" s="718"/>
      <c r="K21" s="718"/>
      <c r="L21" s="718"/>
      <c r="M21" s="718"/>
      <c r="N21" s="718"/>
      <c r="O21" s="718"/>
      <c r="P21" s="718"/>
      <c r="Q21" s="719"/>
      <c r="T21" s="178"/>
      <c r="U21" s="179"/>
      <c r="V21" s="179"/>
      <c r="W21" s="180"/>
      <c r="X21" s="164"/>
    </row>
    <row r="22" spans="2:25" hidden="1" x14ac:dyDescent="0.35">
      <c r="B22" s="747"/>
      <c r="C22" s="748"/>
      <c r="D22" s="748"/>
      <c r="E22" s="748"/>
      <c r="F22" s="748"/>
      <c r="G22" s="748"/>
      <c r="H22" s="748"/>
      <c r="I22" s="748"/>
      <c r="J22" s="748"/>
      <c r="K22" s="748"/>
      <c r="L22" s="748"/>
      <c r="M22" s="748"/>
      <c r="N22" s="748"/>
      <c r="O22" s="748"/>
      <c r="P22" s="748"/>
      <c r="Q22" s="748"/>
      <c r="R22" s="748"/>
      <c r="S22" s="748"/>
      <c r="T22" s="748"/>
      <c r="U22" s="748"/>
      <c r="V22" s="748"/>
      <c r="W22" s="749"/>
      <c r="X22" s="522"/>
    </row>
    <row r="23" spans="2:25" ht="18.5" hidden="1" x14ac:dyDescent="0.35">
      <c r="B23" s="678" t="s">
        <v>29</v>
      </c>
      <c r="C23" s="678"/>
      <c r="D23" s="678"/>
      <c r="E23" s="678"/>
      <c r="F23" s="678"/>
      <c r="G23" s="678"/>
      <c r="H23" s="678"/>
      <c r="I23" s="678"/>
      <c r="J23" s="678"/>
      <c r="K23" s="678"/>
      <c r="L23" s="678"/>
      <c r="M23" s="678"/>
      <c r="N23" s="678"/>
      <c r="O23" s="678"/>
      <c r="P23" s="678"/>
      <c r="Q23" s="678"/>
      <c r="R23" s="678"/>
      <c r="S23" s="678"/>
      <c r="T23" s="678"/>
      <c r="U23" s="678"/>
      <c r="V23" s="678"/>
      <c r="W23" s="678"/>
      <c r="X23" s="523"/>
    </row>
    <row r="24" spans="2:25" ht="18.5" hidden="1" x14ac:dyDescent="0.35">
      <c r="B24" s="678" t="s">
        <v>509</v>
      </c>
      <c r="C24" s="678"/>
      <c r="D24" s="678"/>
      <c r="E24" s="678"/>
      <c r="F24" s="678"/>
      <c r="G24" s="678"/>
      <c r="H24" s="678"/>
      <c r="I24" s="678"/>
      <c r="J24" s="678"/>
      <c r="K24" s="679"/>
      <c r="L24" s="679"/>
      <c r="M24" s="679"/>
      <c r="N24" s="679"/>
      <c r="O24" s="679"/>
      <c r="P24" s="679"/>
      <c r="Q24" s="679"/>
      <c r="R24" s="679"/>
      <c r="S24" s="678"/>
      <c r="T24" s="678"/>
      <c r="U24" s="678"/>
      <c r="V24" s="678"/>
      <c r="W24" s="678"/>
      <c r="X24" s="680"/>
    </row>
    <row r="25" spans="2:25" s="15" customFormat="1" ht="32" customHeight="1" x14ac:dyDescent="0.35">
      <c r="B25" s="681" t="s">
        <v>30</v>
      </c>
      <c r="C25" s="683" t="s">
        <v>31</v>
      </c>
      <c r="D25" s="685" t="s">
        <v>32</v>
      </c>
      <c r="E25" s="681" t="s">
        <v>33</v>
      </c>
      <c r="F25" s="681" t="s">
        <v>34</v>
      </c>
      <c r="G25" s="681" t="s">
        <v>35</v>
      </c>
      <c r="H25" s="672" t="s">
        <v>36</v>
      </c>
      <c r="I25" s="672"/>
      <c r="J25" s="672"/>
      <c r="K25" s="687" t="s">
        <v>37</v>
      </c>
      <c r="L25" s="687"/>
      <c r="M25" s="672" t="s">
        <v>38</v>
      </c>
      <c r="N25" s="670" t="s">
        <v>39</v>
      </c>
      <c r="O25" s="672" t="s">
        <v>40</v>
      </c>
      <c r="P25" s="674" t="s">
        <v>41</v>
      </c>
      <c r="Q25" s="676" t="s">
        <v>42</v>
      </c>
      <c r="R25" s="685" t="s">
        <v>43</v>
      </c>
      <c r="S25" s="685" t="s">
        <v>44</v>
      </c>
      <c r="T25" s="688" t="s">
        <v>45</v>
      </c>
      <c r="U25" s="689"/>
      <c r="V25" s="690" t="s">
        <v>46</v>
      </c>
      <c r="W25" s="685"/>
      <c r="X25" s="691" t="s">
        <v>47</v>
      </c>
      <c r="Y25" s="16"/>
    </row>
    <row r="26" spans="2:25" s="15" customFormat="1" ht="33" hidden="1" customHeight="1" thickBot="1" x14ac:dyDescent="0.4">
      <c r="B26" s="682"/>
      <c r="C26" s="684"/>
      <c r="D26" s="686"/>
      <c r="E26" s="682"/>
      <c r="F26" s="682"/>
      <c r="G26" s="682"/>
      <c r="H26" s="182" t="s">
        <v>48</v>
      </c>
      <c r="I26" s="182" t="s">
        <v>49</v>
      </c>
      <c r="J26" s="182" t="s">
        <v>50</v>
      </c>
      <c r="K26" s="183" t="s">
        <v>51</v>
      </c>
      <c r="L26" s="183" t="s">
        <v>52</v>
      </c>
      <c r="M26" s="673"/>
      <c r="N26" s="671"/>
      <c r="O26" s="673"/>
      <c r="P26" s="675"/>
      <c r="Q26" s="677"/>
      <c r="R26" s="686"/>
      <c r="S26" s="686"/>
      <c r="T26" s="185" t="s">
        <v>53</v>
      </c>
      <c r="U26" s="42" t="s">
        <v>54</v>
      </c>
      <c r="V26" s="42" t="s">
        <v>53</v>
      </c>
      <c r="W26" s="181" t="s">
        <v>54</v>
      </c>
      <c r="X26" s="692"/>
      <c r="Y26" s="16"/>
    </row>
    <row r="27" spans="2:25" ht="27.75" hidden="1" customHeight="1" thickBot="1" x14ac:dyDescent="0.4">
      <c r="B27" s="669" t="s">
        <v>55</v>
      </c>
      <c r="C27" s="669"/>
      <c r="D27" s="669"/>
      <c r="E27" s="669"/>
      <c r="F27" s="669"/>
      <c r="G27" s="669"/>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346</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hidden="1"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hidden="1"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2"/>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631"/>
      <c r="Q360" s="49">
        <v>46005</v>
      </c>
      <c r="R360" s="52" t="s">
        <v>548</v>
      </c>
      <c r="S360" s="51" t="s">
        <v>61</v>
      </c>
      <c r="T360" s="140"/>
      <c r="U360" s="140"/>
      <c r="V360" s="140"/>
      <c r="W360" s="140">
        <v>46022</v>
      </c>
    </row>
    <row r="361" spans="2:23" ht="27.5" hidden="1"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hidden="1"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hidden="1"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hidden="1" customHeight="1" x14ac:dyDescent="0.35">
      <c r="B364" s="43"/>
      <c r="C364" s="562" t="s">
        <v>687</v>
      </c>
      <c r="D364" s="43" t="s">
        <v>210</v>
      </c>
      <c r="E364" s="43" t="s">
        <v>74</v>
      </c>
      <c r="F364" s="44" t="s">
        <v>854</v>
      </c>
      <c r="G364" s="43"/>
      <c r="H364" s="45"/>
      <c r="I364" s="45"/>
      <c r="J364" s="45"/>
      <c r="K364" s="45"/>
      <c r="L364" s="45"/>
      <c r="M364" s="45"/>
      <c r="N364" s="45"/>
      <c r="O364" s="45"/>
      <c r="P364" s="632"/>
      <c r="Q364" s="49">
        <v>46036</v>
      </c>
      <c r="R364" s="50" t="s">
        <v>60</v>
      </c>
      <c r="S364" s="47" t="s">
        <v>61</v>
      </c>
      <c r="T364" s="140"/>
      <c r="U364" s="140"/>
      <c r="V364" s="140"/>
      <c r="W364" s="140">
        <v>46035</v>
      </c>
    </row>
    <row r="365" spans="2:23" ht="27.5" hidden="1"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hidden="1"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hidden="1"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hidden="1"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hidden="1"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hidden="1"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hidden="1"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hidden="1"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hidden="1"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hidden="1"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hidden="1"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x14ac:dyDescent="0.35">
      <c r="T376" s="58"/>
      <c r="U376" s="58"/>
      <c r="V376" s="58"/>
      <c r="W376" s="58"/>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5" xr:uid="{D046FCDF-79A8-488B-A1EB-33662C848DF5}">
    <filterColumn colId="6" showButton="0"/>
    <filterColumn colId="7" showButton="0"/>
    <filterColumn colId="9" showButton="0"/>
    <filterColumn colId="15">
      <filters>
        <filter val="APRIL-25"/>
        <dateGroupItem year="2025" dateTimeGrouping="year"/>
        <dateGroupItem year="2024" dateTimeGrouping="year"/>
      </filters>
    </filterColumn>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95"/>
  <sheetViews>
    <sheetView zoomScale="63"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890</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13437.53060199999</v>
      </c>
      <c r="F5" s="210">
        <f>SUM(F6:F395)</f>
        <v>147006584.78587958</v>
      </c>
      <c r="G5" s="211"/>
      <c r="H5" s="181"/>
      <c r="I5" s="181">
        <f>COUNTIF(I6:I395,"Completed")</f>
        <v>277</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5"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46023</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46023</v>
      </c>
      <c r="H282" s="43" t="s">
        <v>528</v>
      </c>
      <c r="I282" s="65" t="s">
        <v>561</v>
      </c>
      <c r="J282" s="147">
        <v>46046</v>
      </c>
      <c r="K282" s="66"/>
      <c r="L282" s="500"/>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729</v>
      </c>
      <c r="D286" s="65" t="s">
        <v>65</v>
      </c>
      <c r="E286" s="61">
        <v>36.159755999999994</v>
      </c>
      <c r="F286" s="213">
        <f t="shared" ref="F286:F292" si="53">E286*10940</f>
        <v>395587.73063999997</v>
      </c>
      <c r="G286" s="62">
        <v>46023</v>
      </c>
      <c r="H286" s="43" t="s">
        <v>539</v>
      </c>
      <c r="I286" s="65" t="s">
        <v>561</v>
      </c>
      <c r="J286" s="147">
        <v>46050</v>
      </c>
      <c r="K286" s="66"/>
      <c r="L286" s="579"/>
      <c r="M286" s="500" t="s">
        <v>279</v>
      </c>
      <c r="N286" s="66"/>
    </row>
    <row r="287" spans="2:14" x14ac:dyDescent="0.35">
      <c r="B287" s="65">
        <v>282</v>
      </c>
      <c r="C287" s="65" t="s">
        <v>645</v>
      </c>
      <c r="D287" s="65" t="s">
        <v>391</v>
      </c>
      <c r="E287" s="65">
        <v>87.021000000000001</v>
      </c>
      <c r="F287" s="213">
        <f t="shared" si="53"/>
        <v>952009.74</v>
      </c>
      <c r="G287" s="62">
        <v>46023</v>
      </c>
      <c r="H287" s="43" t="s">
        <v>525</v>
      </c>
      <c r="I287" s="65" t="s">
        <v>561</v>
      </c>
      <c r="J287" s="147">
        <v>46051</v>
      </c>
      <c r="K287" s="66"/>
      <c r="L287" s="579"/>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79"/>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79"/>
      <c r="M289" s="500" t="s">
        <v>882</v>
      </c>
      <c r="N289" s="66"/>
    </row>
    <row r="290" spans="2:14" x14ac:dyDescent="0.35">
      <c r="B290" s="65">
        <v>285</v>
      </c>
      <c r="C290" s="65" t="s">
        <v>650</v>
      </c>
      <c r="D290" s="65" t="s">
        <v>231</v>
      </c>
      <c r="E290" s="68">
        <v>77.08</v>
      </c>
      <c r="F290" s="213">
        <f t="shared" si="53"/>
        <v>843255.2</v>
      </c>
      <c r="G290" s="62">
        <v>46054</v>
      </c>
      <c r="H290" s="43" t="s">
        <v>526</v>
      </c>
      <c r="I290" s="65" t="s">
        <v>561</v>
      </c>
      <c r="J290" s="147">
        <v>46054</v>
      </c>
      <c r="K290" s="66"/>
      <c r="L290" s="579"/>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561</v>
      </c>
      <c r="J291" s="147">
        <v>46054</v>
      </c>
      <c r="K291" s="66"/>
      <c r="L291" s="579"/>
      <c r="M291" s="500" t="s">
        <v>781</v>
      </c>
      <c r="N291" s="66"/>
    </row>
    <row r="292" spans="2:14" x14ac:dyDescent="0.35">
      <c r="B292" s="65">
        <v>287</v>
      </c>
      <c r="C292" s="65" t="s">
        <v>267</v>
      </c>
      <c r="D292" s="65" t="s">
        <v>126</v>
      </c>
      <c r="E292" s="65">
        <v>59.500999999999998</v>
      </c>
      <c r="F292" s="213">
        <f t="shared" si="53"/>
        <v>650940.93999999994</v>
      </c>
      <c r="G292" s="62">
        <v>46054</v>
      </c>
      <c r="H292" s="43" t="s">
        <v>540</v>
      </c>
      <c r="I292" s="65" t="s">
        <v>561</v>
      </c>
      <c r="J292" s="147">
        <v>46054</v>
      </c>
      <c r="K292" s="66"/>
      <c r="L292" s="579"/>
      <c r="M292" s="500" t="s">
        <v>279</v>
      </c>
      <c r="N292" s="66"/>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79"/>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561</v>
      </c>
      <c r="J294" s="147">
        <v>46054</v>
      </c>
      <c r="K294" s="66"/>
      <c r="L294" s="579"/>
      <c r="M294" s="500" t="s">
        <v>279</v>
      </c>
      <c r="N294" s="66"/>
    </row>
    <row r="295" spans="2:14" x14ac:dyDescent="0.35">
      <c r="B295" s="65">
        <v>290</v>
      </c>
      <c r="C295" s="970" t="s">
        <v>473</v>
      </c>
      <c r="D295" s="65" t="s">
        <v>65</v>
      </c>
      <c r="E295" s="61">
        <v>36.159755999999994</v>
      </c>
      <c r="F295" s="213">
        <f t="shared" ref="F295" si="55">E295*10940</f>
        <v>395587.73063999997</v>
      </c>
      <c r="G295" s="62">
        <v>46023</v>
      </c>
      <c r="H295" s="65" t="s">
        <v>839</v>
      </c>
      <c r="I295" s="65" t="s">
        <v>561</v>
      </c>
      <c r="J295" s="147">
        <v>46056</v>
      </c>
      <c r="K295" s="66"/>
      <c r="L295" s="579"/>
      <c r="M295" s="500" t="s">
        <v>279</v>
      </c>
      <c r="N295" s="66"/>
    </row>
  </sheetData>
  <autoFilter ref="B4:N294"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8" t="s">
        <v>809</v>
      </c>
      <c r="B1" s="769"/>
      <c r="C1" s="769"/>
      <c r="D1" s="769"/>
      <c r="E1" s="769"/>
      <c r="F1" s="770"/>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6" t="s">
        <v>808</v>
      </c>
    </row>
    <row r="4" spans="1:6" x14ac:dyDescent="0.35">
      <c r="A4" s="527">
        <v>2</v>
      </c>
      <c r="B4" s="43" t="s">
        <v>621</v>
      </c>
      <c r="C4" s="43" t="s">
        <v>63</v>
      </c>
      <c r="D4" s="43" t="s">
        <v>794</v>
      </c>
      <c r="E4" s="43" t="s">
        <v>796</v>
      </c>
      <c r="F4" s="767"/>
    </row>
    <row r="5" spans="1:6" x14ac:dyDescent="0.35">
      <c r="A5" s="527">
        <v>3</v>
      </c>
      <c r="B5" s="43" t="s">
        <v>622</v>
      </c>
      <c r="C5" s="43" t="s">
        <v>65</v>
      </c>
      <c r="D5" s="43" t="s">
        <v>794</v>
      </c>
      <c r="E5" s="43" t="s">
        <v>796</v>
      </c>
      <c r="F5" s="767"/>
    </row>
    <row r="6" spans="1:6" x14ac:dyDescent="0.35">
      <c r="A6" s="527">
        <v>4</v>
      </c>
      <c r="B6" s="43" t="s">
        <v>623</v>
      </c>
      <c r="C6" s="43" t="s">
        <v>65</v>
      </c>
      <c r="D6" s="43" t="s">
        <v>794</v>
      </c>
      <c r="E6" s="43" t="s">
        <v>796</v>
      </c>
      <c r="F6" s="767"/>
    </row>
    <row r="7" spans="1:6" x14ac:dyDescent="0.35">
      <c r="A7" s="532">
        <v>5</v>
      </c>
      <c r="B7" s="43" t="s">
        <v>626</v>
      </c>
      <c r="C7" s="43" t="s">
        <v>65</v>
      </c>
      <c r="D7" s="43" t="s">
        <v>794</v>
      </c>
      <c r="E7" s="43" t="s">
        <v>796</v>
      </c>
      <c r="F7" s="767"/>
    </row>
    <row r="8" spans="1:6" x14ac:dyDescent="0.35">
      <c r="A8" s="527">
        <v>6</v>
      </c>
      <c r="B8" s="43" t="s">
        <v>627</v>
      </c>
      <c r="C8" s="43" t="s">
        <v>65</v>
      </c>
      <c r="D8" s="43" t="s">
        <v>794</v>
      </c>
      <c r="E8" s="43" t="s">
        <v>796</v>
      </c>
      <c r="F8" s="767"/>
    </row>
    <row r="9" spans="1:6" x14ac:dyDescent="0.35">
      <c r="A9" s="527">
        <v>7</v>
      </c>
      <c r="B9" s="43" t="s">
        <v>628</v>
      </c>
      <c r="C9" s="43" t="s">
        <v>63</v>
      </c>
      <c r="D9" s="43" t="s">
        <v>838</v>
      </c>
      <c r="E9" s="43" t="s">
        <v>15</v>
      </c>
      <c r="F9" s="767"/>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1" t="s">
        <v>828</v>
      </c>
      <c r="B1" s="772"/>
      <c r="C1" s="772"/>
      <c r="D1" s="772"/>
      <c r="E1" s="772"/>
      <c r="F1" s="773"/>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K8" sqref="K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23"/>
      <c r="M5" s="623"/>
      <c r="N5" s="557"/>
      <c r="O5" s="557"/>
      <c r="P5" s="623"/>
      <c r="Q5" s="557"/>
      <c r="R5" s="557"/>
      <c r="S5" s="43" t="s">
        <v>879</v>
      </c>
      <c r="T5" s="43">
        <v>51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c r="M6" s="63"/>
      <c r="N6" s="63"/>
      <c r="O6" s="63"/>
      <c r="P6" s="63"/>
      <c r="Q6" s="61"/>
      <c r="R6" s="43"/>
      <c r="S6" s="43" t="s">
        <v>879</v>
      </c>
      <c r="T6" s="43">
        <v>51</v>
      </c>
      <c r="U6" s="608"/>
      <c r="V6" s="43"/>
      <c r="W6" s="43"/>
    </row>
    <row r="7" spans="1:105" x14ac:dyDescent="0.35">
      <c r="A7" s="43">
        <v>3</v>
      </c>
      <c r="B7" s="43" t="s">
        <v>888</v>
      </c>
      <c r="C7" s="43" t="s">
        <v>122</v>
      </c>
      <c r="D7" s="43" t="s">
        <v>489</v>
      </c>
      <c r="E7" s="45">
        <v>461</v>
      </c>
      <c r="F7" s="47" t="s">
        <v>881</v>
      </c>
      <c r="G7" s="629" t="s">
        <v>877</v>
      </c>
      <c r="H7" s="629" t="s">
        <v>878</v>
      </c>
      <c r="I7" s="63">
        <v>46056</v>
      </c>
      <c r="J7" s="63"/>
      <c r="K7" s="61" t="s">
        <v>15</v>
      </c>
      <c r="L7" s="63"/>
      <c r="M7" s="63"/>
      <c r="N7" s="63"/>
      <c r="O7" s="63"/>
      <c r="P7" s="63"/>
      <c r="Q7" s="61"/>
      <c r="R7" s="43"/>
      <c r="S7" s="43" t="s">
        <v>879</v>
      </c>
      <c r="T7" s="43">
        <v>51</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3.931</v>
      </c>
      <c r="F233" s="611"/>
      <c r="G233" s="612"/>
      <c r="H233" s="613"/>
      <c r="I233" s="611"/>
      <c r="J233" s="611"/>
      <c r="K233" s="611"/>
      <c r="L233" s="611"/>
      <c r="M233" s="611"/>
      <c r="N233" s="611"/>
      <c r="O233" s="611"/>
      <c r="P233" s="611"/>
      <c r="Q233" s="611"/>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2" zoomScaleNormal="67" zoomScaleSheetLayoutView="61" workbookViewId="0">
      <selection activeCell="L20" sqref="L20"/>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7" t="s">
        <v>606</v>
      </c>
      <c r="N2" s="787"/>
      <c r="O2" s="787"/>
      <c r="P2" s="787"/>
      <c r="Q2" s="787"/>
      <c r="R2" s="787"/>
      <c r="S2" s="235"/>
      <c r="T2" s="235"/>
      <c r="U2" s="788"/>
      <c r="V2" s="790"/>
      <c r="W2" s="788"/>
      <c r="X2" s="788"/>
      <c r="Y2" s="788"/>
      <c r="Z2" s="788"/>
      <c r="AA2" s="788"/>
      <c r="AB2" s="788"/>
      <c r="AC2" s="788"/>
      <c r="AD2" s="788"/>
      <c r="AE2" s="788"/>
      <c r="AF2" s="788"/>
      <c r="AG2" s="788"/>
      <c r="AH2" s="788"/>
      <c r="AI2" s="788"/>
      <c r="AJ2" s="788"/>
      <c r="AK2" s="792"/>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89"/>
      <c r="AK3" s="793"/>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4">
        <v>46056</v>
      </c>
      <c r="E5" s="794"/>
      <c r="F5" s="794"/>
      <c r="G5" s="794"/>
      <c r="H5" s="794"/>
      <c r="I5" s="79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7" t="s">
        <v>851</v>
      </c>
      <c r="AK9" s="779"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96"/>
      <c r="AK10" s="780"/>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81" t="s">
        <v>810</v>
      </c>
      <c r="W14" s="419">
        <v>360</v>
      </c>
      <c r="X14" s="783"/>
      <c r="Y14" s="420">
        <v>420</v>
      </c>
      <c r="Z14" s="785"/>
      <c r="AA14" s="420">
        <v>410</v>
      </c>
      <c r="AB14" s="783"/>
      <c r="AC14" s="420">
        <v>382</v>
      </c>
      <c r="AD14" s="785"/>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15</v>
      </c>
      <c r="AJ25" s="593">
        <v>8</v>
      </c>
      <c r="AK25" s="249"/>
      <c r="AL25" s="4"/>
    </row>
    <row r="26" spans="1:38"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8</v>
      </c>
      <c r="AI36" s="248">
        <v>15</v>
      </c>
      <c r="AJ36" s="593">
        <v>3</v>
      </c>
      <c r="AK36" s="249"/>
      <c r="AL36" s="4"/>
    </row>
    <row r="37" spans="1:38"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14</v>
      </c>
      <c r="AJ47" s="593">
        <v>9</v>
      </c>
      <c r="AK47" s="249"/>
      <c r="AL47" s="4"/>
    </row>
    <row r="48" spans="1:38"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593">
        <v>1</v>
      </c>
      <c r="AK57" s="249"/>
      <c r="AL57" s="4"/>
    </row>
    <row r="58" spans="1:38"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8" t="s">
        <v>12</v>
      </c>
      <c r="D68" s="420">
        <v>333.00004233177015</v>
      </c>
      <c r="E68" s="808" t="s">
        <v>12</v>
      </c>
      <c r="F68" s="420">
        <v>383.63685846119375</v>
      </c>
      <c r="G68" s="808" t="s">
        <v>12</v>
      </c>
      <c r="H68" s="420">
        <v>225.78200000000001</v>
      </c>
      <c r="I68" s="806"/>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14</v>
      </c>
      <c r="AH68" s="248">
        <v>13</v>
      </c>
      <c r="AI68" s="248">
        <v>14</v>
      </c>
      <c r="AJ68" s="593">
        <v>3</v>
      </c>
      <c r="AK68" s="249"/>
      <c r="AL68" s="4"/>
    </row>
    <row r="69" spans="1:38" x14ac:dyDescent="0.35">
      <c r="A69" s="275"/>
      <c r="B69" s="270"/>
      <c r="C69" s="809"/>
      <c r="D69" s="407"/>
      <c r="E69" s="809"/>
      <c r="F69" s="407"/>
      <c r="G69" s="809"/>
      <c r="H69" s="407"/>
      <c r="I69" s="807"/>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12</v>
      </c>
      <c r="AI79" s="248">
        <v>13</v>
      </c>
      <c r="AJ79" s="593">
        <v>7</v>
      </c>
      <c r="AK79" s="249"/>
      <c r="AL79" s="4"/>
    </row>
    <row r="80" spans="1:38"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6"/>
      <c r="N90" s="420">
        <v>272</v>
      </c>
      <c r="O90" s="806"/>
      <c r="P90" s="420">
        <v>301.25</v>
      </c>
      <c r="Q90" s="806"/>
      <c r="R90" s="420">
        <v>349</v>
      </c>
      <c r="S90" s="806"/>
      <c r="T90" s="420">
        <v>299</v>
      </c>
      <c r="U90" s="806"/>
      <c r="V90" s="420">
        <v>318</v>
      </c>
      <c r="W90" s="806"/>
      <c r="X90" s="420">
        <v>244</v>
      </c>
      <c r="Y90" s="806"/>
      <c r="Z90" s="420">
        <v>343</v>
      </c>
      <c r="AA90" s="806"/>
      <c r="AB90" s="420">
        <v>399</v>
      </c>
      <c r="AC90" s="808" t="s">
        <v>12</v>
      </c>
      <c r="AD90" s="432"/>
      <c r="AE90" s="432"/>
      <c r="AF90" s="407"/>
      <c r="AG90" s="261">
        <v>14</v>
      </c>
      <c r="AH90" s="248">
        <v>5</v>
      </c>
      <c r="AI90" s="248">
        <v>12</v>
      </c>
      <c r="AJ90" s="593">
        <v>2</v>
      </c>
      <c r="AK90" s="249"/>
      <c r="AL90" s="4"/>
    </row>
    <row r="91" spans="1:38" x14ac:dyDescent="0.35">
      <c r="A91" s="275"/>
      <c r="B91" s="270"/>
      <c r="C91" s="807"/>
      <c r="D91" s="407"/>
      <c r="E91" s="809"/>
      <c r="F91" s="407"/>
      <c r="G91" s="809"/>
      <c r="H91" s="407"/>
      <c r="I91" s="809"/>
      <c r="J91" s="407"/>
      <c r="K91" s="807"/>
      <c r="L91" s="407"/>
      <c r="M91" s="807"/>
      <c r="N91" s="407"/>
      <c r="O91" s="807"/>
      <c r="P91" s="432"/>
      <c r="Q91" s="807"/>
      <c r="R91" s="407"/>
      <c r="S91" s="807"/>
      <c r="T91" s="407"/>
      <c r="U91" s="807"/>
      <c r="V91" s="407"/>
      <c r="W91" s="807"/>
      <c r="X91" s="407"/>
      <c r="Y91" s="807"/>
      <c r="Z91" s="407"/>
      <c r="AA91" s="807"/>
      <c r="AB91" s="407"/>
      <c r="AC91" s="809"/>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15</v>
      </c>
      <c r="V102" s="420">
        <v>330</v>
      </c>
      <c r="W102" s="808"/>
      <c r="X102" s="420">
        <v>474.91199999999998</v>
      </c>
      <c r="Y102" s="806"/>
      <c r="Z102" s="420">
        <v>321</v>
      </c>
      <c r="AA102" s="808" t="s">
        <v>12</v>
      </c>
      <c r="AB102" s="420">
        <v>400.55</v>
      </c>
      <c r="AC102" s="808" t="s">
        <v>12</v>
      </c>
      <c r="AD102" s="432"/>
      <c r="AE102" s="432"/>
      <c r="AF102" s="407"/>
      <c r="AG102" s="261">
        <v>12</v>
      </c>
      <c r="AH102" s="248">
        <v>7</v>
      </c>
      <c r="AI102" s="248">
        <v>12</v>
      </c>
      <c r="AJ102" s="593">
        <v>2</v>
      </c>
      <c r="AK102" s="325"/>
      <c r="AL102" s="4"/>
    </row>
    <row r="103" spans="1:38"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7"/>
      <c r="Z103" s="407"/>
      <c r="AA103" s="809"/>
      <c r="AB103" s="407"/>
      <c r="AC103" s="809"/>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15</v>
      </c>
      <c r="P114" s="420">
        <v>552.22299999999996</v>
      </c>
      <c r="Q114" s="808"/>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3</v>
      </c>
      <c r="AI114" s="248">
        <v>11</v>
      </c>
      <c r="AJ114" s="593">
        <v>3</v>
      </c>
      <c r="AK114" s="325"/>
      <c r="AL114" s="4"/>
    </row>
    <row r="115" spans="1:38"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06"/>
      <c r="P126" s="420">
        <v>371.99700000000001</v>
      </c>
      <c r="Q126" s="808" t="s">
        <v>15</v>
      </c>
      <c r="R126" s="420">
        <v>441</v>
      </c>
      <c r="S126" s="808" t="s">
        <v>15</v>
      </c>
      <c r="T126" s="420">
        <v>445</v>
      </c>
      <c r="U126" s="808" t="s">
        <v>15</v>
      </c>
      <c r="V126" s="420">
        <v>332.73099999999999</v>
      </c>
      <c r="W126" s="808" t="s">
        <v>15</v>
      </c>
      <c r="X126" s="420">
        <v>241.999</v>
      </c>
      <c r="Y126" s="808" t="s">
        <v>15</v>
      </c>
      <c r="Z126" s="420">
        <v>473.13099999999997</v>
      </c>
      <c r="AA126" s="806"/>
      <c r="AB126" s="420">
        <v>439.99900000000002</v>
      </c>
      <c r="AC126" s="808" t="s">
        <v>12</v>
      </c>
      <c r="AD126" s="432"/>
      <c r="AE126" s="432"/>
      <c r="AF126" s="407"/>
      <c r="AG126" s="261">
        <v>5</v>
      </c>
      <c r="AH126" s="248">
        <v>0</v>
      </c>
      <c r="AI126" s="248">
        <v>4</v>
      </c>
      <c r="AJ126" s="593"/>
      <c r="AK126" s="325"/>
      <c r="AL126" s="4"/>
    </row>
    <row r="127" spans="1:38" x14ac:dyDescent="0.35">
      <c r="A127" s="275"/>
      <c r="B127" s="270"/>
      <c r="C127" s="807"/>
      <c r="D127" s="407"/>
      <c r="E127" s="809"/>
      <c r="F127" s="407"/>
      <c r="G127" s="809"/>
      <c r="H127" s="407"/>
      <c r="I127" s="809"/>
      <c r="J127" s="407"/>
      <c r="K127" s="809"/>
      <c r="L127" s="407"/>
      <c r="M127" s="809"/>
      <c r="N127" s="407"/>
      <c r="O127" s="807"/>
      <c r="P127" s="432"/>
      <c r="Q127" s="809"/>
      <c r="R127" s="407"/>
      <c r="S127" s="809"/>
      <c r="T127" s="407"/>
      <c r="U127" s="809"/>
      <c r="V127" s="407"/>
      <c r="W127" s="809"/>
      <c r="X127" s="407"/>
      <c r="Y127" s="809"/>
      <c r="Z127" s="407"/>
      <c r="AA127" s="807"/>
      <c r="AB127" s="407"/>
      <c r="AC127" s="809"/>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6"/>
      <c r="D138" s="420">
        <v>211.13499999999999</v>
      </c>
      <c r="E138" s="806"/>
      <c r="F138" s="420">
        <v>224</v>
      </c>
      <c r="G138" s="808"/>
      <c r="H138" s="420">
        <v>293.49299999999999</v>
      </c>
      <c r="I138" s="808"/>
      <c r="J138" s="420">
        <v>332.85599999999999</v>
      </c>
      <c r="K138" s="808"/>
      <c r="L138" s="420">
        <v>412.34500000000003</v>
      </c>
      <c r="M138" s="806"/>
      <c r="N138" s="420">
        <v>429.00299999999999</v>
      </c>
      <c r="O138" s="808" t="s">
        <v>12</v>
      </c>
      <c r="P138" s="420">
        <v>389</v>
      </c>
      <c r="Q138" s="806"/>
      <c r="R138" s="420">
        <v>418</v>
      </c>
      <c r="S138" s="808" t="s">
        <v>12</v>
      </c>
      <c r="T138" s="420">
        <v>365.834</v>
      </c>
      <c r="U138" s="806"/>
      <c r="V138" s="420">
        <v>236.06100000000001</v>
      </c>
      <c r="W138" s="829" t="s">
        <v>15</v>
      </c>
      <c r="X138" s="420">
        <v>424.99799999999999</v>
      </c>
      <c r="Y138" s="806"/>
      <c r="Z138" s="420">
        <v>413.45</v>
      </c>
      <c r="AA138" s="806"/>
      <c r="AB138" s="420">
        <v>458</v>
      </c>
      <c r="AC138" s="808" t="s">
        <v>12</v>
      </c>
      <c r="AD138" s="432"/>
      <c r="AE138" s="432"/>
      <c r="AF138" s="407"/>
      <c r="AG138" s="261">
        <v>10</v>
      </c>
      <c r="AH138" s="248">
        <v>1</v>
      </c>
      <c r="AI138" s="248">
        <v>7</v>
      </c>
      <c r="AJ138" s="593">
        <v>2</v>
      </c>
      <c r="AK138" s="325"/>
      <c r="AL138" s="4"/>
    </row>
    <row r="139" spans="1:38"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30"/>
      <c r="X139" s="407"/>
      <c r="Y139" s="807"/>
      <c r="Z139" s="407"/>
      <c r="AA139" s="807"/>
      <c r="AB139" s="407"/>
      <c r="AC139" s="809"/>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01" t="s">
        <v>625</v>
      </c>
      <c r="C143" s="802"/>
      <c r="D143" s="802"/>
      <c r="E143" s="802"/>
      <c r="F143" s="802"/>
      <c r="G143" s="802"/>
      <c r="H143" s="802"/>
      <c r="I143" s="802"/>
      <c r="J143" s="802"/>
      <c r="K143" s="802"/>
      <c r="L143" s="802"/>
      <c r="M143" s="802"/>
      <c r="N143" s="802"/>
      <c r="O143" s="802"/>
      <c r="P143" s="802"/>
      <c r="Q143" s="802"/>
      <c r="R143" s="802"/>
      <c r="S143" s="802"/>
      <c r="T143" s="802"/>
      <c r="U143" s="802"/>
      <c r="V143" s="802"/>
      <c r="W143" s="802"/>
      <c r="X143" s="802"/>
      <c r="Y143" s="802"/>
      <c r="Z143" s="802"/>
      <c r="AA143" s="802"/>
      <c r="AB143" s="802"/>
      <c r="AC143" s="803"/>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6"/>
      <c r="X150" s="420">
        <v>383</v>
      </c>
      <c r="Y150" s="829" t="s">
        <v>15</v>
      </c>
      <c r="Z150" s="420">
        <v>376.82600000000002</v>
      </c>
      <c r="AA150" s="829" t="s">
        <v>15</v>
      </c>
      <c r="AB150" s="420">
        <v>481.108</v>
      </c>
      <c r="AC150" s="806"/>
      <c r="AD150" s="432"/>
      <c r="AE150" s="432"/>
      <c r="AF150" s="407"/>
      <c r="AG150" s="261">
        <v>11</v>
      </c>
      <c r="AH150" s="248">
        <v>1</v>
      </c>
      <c r="AI150" s="248">
        <v>10</v>
      </c>
      <c r="AJ150" s="593"/>
      <c r="AK150" s="325"/>
      <c r="AL150" s="4"/>
    </row>
    <row r="151" spans="1:38"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6"/>
      <c r="X151" s="407"/>
      <c r="Y151" s="831"/>
      <c r="Z151" s="407"/>
      <c r="AA151" s="831"/>
      <c r="AB151" s="407"/>
      <c r="AC151" s="816"/>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2"/>
      <c r="AK156" s="353"/>
      <c r="AL156" s="10"/>
    </row>
    <row r="157" spans="1:38"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6"/>
      <c r="D161" s="420">
        <v>341</v>
      </c>
      <c r="E161" s="806"/>
      <c r="F161" s="420">
        <v>329.47</v>
      </c>
      <c r="G161" s="806"/>
      <c r="H161" s="420">
        <v>523.19299999999998</v>
      </c>
      <c r="I161" s="806"/>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14</v>
      </c>
      <c r="AH161" s="248">
        <v>0</v>
      </c>
      <c r="AI161" s="248">
        <v>9</v>
      </c>
      <c r="AJ161" s="593"/>
      <c r="AK161" s="325"/>
      <c r="AL161" s="4"/>
    </row>
    <row r="162" spans="1:38" ht="15" thickBot="1" x14ac:dyDescent="0.4">
      <c r="A162" s="275"/>
      <c r="B162" s="270"/>
      <c r="C162" s="807"/>
      <c r="D162" s="407"/>
      <c r="E162" s="807"/>
      <c r="F162" s="407"/>
      <c r="G162" s="807"/>
      <c r="H162" s="407"/>
      <c r="I162" s="807"/>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13</v>
      </c>
      <c r="AJ172" s="593"/>
      <c r="AK172" s="249"/>
      <c r="AL172" s="4"/>
    </row>
    <row r="173" spans="1:38"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8" t="s">
        <v>12</v>
      </c>
      <c r="D183" s="420">
        <v>381</v>
      </c>
      <c r="E183" s="808" t="s">
        <v>12</v>
      </c>
      <c r="F183" s="420">
        <v>382</v>
      </c>
      <c r="G183" s="797" t="s">
        <v>12</v>
      </c>
      <c r="H183" s="420">
        <v>341</v>
      </c>
      <c r="I183" s="785"/>
      <c r="J183" s="420">
        <v>352.37400000000002</v>
      </c>
      <c r="K183" s="806"/>
      <c r="L183" s="420">
        <v>226.42</v>
      </c>
      <c r="M183" s="806"/>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14</v>
      </c>
      <c r="AH183" s="248">
        <v>8</v>
      </c>
      <c r="AI183" s="248">
        <v>8</v>
      </c>
      <c r="AJ183" s="593"/>
      <c r="AK183" s="371"/>
      <c r="AL183" s="4"/>
    </row>
    <row r="184" spans="1:38" ht="15" thickBot="1" x14ac:dyDescent="0.4">
      <c r="A184" s="275"/>
      <c r="B184" s="270"/>
      <c r="C184" s="809"/>
      <c r="D184" s="407"/>
      <c r="E184" s="809"/>
      <c r="F184" s="407"/>
      <c r="G184" s="836"/>
      <c r="H184" s="407"/>
      <c r="I184" s="837"/>
      <c r="J184" s="432"/>
      <c r="K184" s="807"/>
      <c r="L184" s="407"/>
      <c r="M184" s="807"/>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846" t="s">
        <v>789</v>
      </c>
      <c r="N194" s="420">
        <v>410</v>
      </c>
      <c r="O194" s="808" t="s">
        <v>12</v>
      </c>
      <c r="P194" s="420">
        <v>336</v>
      </c>
      <c r="Q194" s="808" t="s">
        <v>12</v>
      </c>
      <c r="R194" s="420">
        <v>353</v>
      </c>
      <c r="S194" s="808" t="s">
        <v>15</v>
      </c>
      <c r="T194" s="420">
        <v>372</v>
      </c>
      <c r="U194" s="829" t="s">
        <v>15</v>
      </c>
      <c r="V194" s="420">
        <v>396.12799999999999</v>
      </c>
      <c r="W194" s="829" t="s">
        <v>15</v>
      </c>
      <c r="X194" s="420">
        <v>360.99799999999999</v>
      </c>
      <c r="Y194" s="806"/>
      <c r="Z194" s="420">
        <v>466</v>
      </c>
      <c r="AA194" s="806"/>
      <c r="AB194" s="420">
        <v>366</v>
      </c>
      <c r="AC194" s="806"/>
      <c r="AD194" s="472"/>
      <c r="AE194" s="472"/>
      <c r="AF194" s="407"/>
      <c r="AG194" s="261">
        <v>10</v>
      </c>
      <c r="AH194" s="248">
        <v>9</v>
      </c>
      <c r="AI194" s="248">
        <v>8</v>
      </c>
      <c r="AJ194" s="593"/>
      <c r="AK194" s="249"/>
      <c r="AL194" s="4"/>
    </row>
    <row r="195" spans="1:38" ht="15" thickBot="1" x14ac:dyDescent="0.4">
      <c r="A195" s="275"/>
      <c r="B195" s="270"/>
      <c r="C195" s="809"/>
      <c r="D195" s="407"/>
      <c r="E195" s="809"/>
      <c r="F195" s="407"/>
      <c r="G195" s="809"/>
      <c r="H195" s="407"/>
      <c r="I195" s="807"/>
      <c r="J195" s="407"/>
      <c r="K195" s="809"/>
      <c r="L195" s="407"/>
      <c r="M195" s="847"/>
      <c r="N195" s="407"/>
      <c r="O195" s="809"/>
      <c r="P195" s="432"/>
      <c r="Q195" s="809"/>
      <c r="R195" s="407"/>
      <c r="S195" s="809"/>
      <c r="T195" s="407"/>
      <c r="U195" s="830"/>
      <c r="V195" s="407"/>
      <c r="W195" s="830"/>
      <c r="X195" s="407"/>
      <c r="Y195" s="807"/>
      <c r="Z195" s="407"/>
      <c r="AA195" s="807"/>
      <c r="AB195" s="407"/>
      <c r="AC195" s="807"/>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14</v>
      </c>
      <c r="AI204" s="248">
        <v>12</v>
      </c>
      <c r="AJ204" s="593"/>
      <c r="AK204" s="249"/>
      <c r="AL204" s="4"/>
    </row>
    <row r="205" spans="1:38"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6"/>
      <c r="D215" s="420">
        <v>383</v>
      </c>
      <c r="E215" s="808" t="s">
        <v>12</v>
      </c>
      <c r="F215" s="420">
        <v>426</v>
      </c>
      <c r="G215" s="806"/>
      <c r="H215" s="420">
        <v>410.673</v>
      </c>
      <c r="I215" s="851"/>
      <c r="J215" s="420">
        <v>385.99700000000001</v>
      </c>
      <c r="K215" s="806"/>
      <c r="L215" s="420">
        <v>305</v>
      </c>
      <c r="M215" s="806"/>
      <c r="N215" s="420">
        <v>423</v>
      </c>
      <c r="O215" s="806"/>
      <c r="P215" s="420">
        <v>302.48899999999998</v>
      </c>
      <c r="Q215" s="806"/>
      <c r="R215" s="420">
        <v>361</v>
      </c>
      <c r="S215" s="806"/>
      <c r="T215" s="420">
        <v>370.99700000000001</v>
      </c>
      <c r="U215" s="806"/>
      <c r="V215" s="420">
        <v>402.00299999999999</v>
      </c>
      <c r="W215" s="806"/>
      <c r="X215" s="420">
        <v>398</v>
      </c>
      <c r="Y215" s="806"/>
      <c r="Z215" s="420">
        <v>420</v>
      </c>
      <c r="AA215" s="808" t="s">
        <v>12</v>
      </c>
      <c r="AB215" s="420">
        <v>400</v>
      </c>
      <c r="AC215" s="806"/>
      <c r="AD215" s="472"/>
      <c r="AE215" s="472"/>
      <c r="AF215" s="407"/>
      <c r="AG215" s="261">
        <v>14</v>
      </c>
      <c r="AH215" s="248">
        <v>9</v>
      </c>
      <c r="AI215" s="248">
        <v>9</v>
      </c>
      <c r="AJ215" s="593"/>
      <c r="AK215" s="249"/>
      <c r="AL215" s="4"/>
    </row>
    <row r="216" spans="1:38" ht="15" thickBot="1" x14ac:dyDescent="0.4">
      <c r="A216" s="275"/>
      <c r="B216" s="270"/>
      <c r="C216" s="816"/>
      <c r="D216" s="407"/>
      <c r="E216" s="809"/>
      <c r="F216" s="407"/>
      <c r="G216" s="807"/>
      <c r="H216" s="407"/>
      <c r="I216" s="852"/>
      <c r="J216" s="407"/>
      <c r="K216" s="807"/>
      <c r="L216" s="407"/>
      <c r="M216" s="807"/>
      <c r="N216" s="407"/>
      <c r="O216" s="807"/>
      <c r="P216" s="432"/>
      <c r="Q216" s="807"/>
      <c r="R216" s="407"/>
      <c r="S216" s="807"/>
      <c r="T216" s="407"/>
      <c r="U216" s="807"/>
      <c r="V216" s="407"/>
      <c r="W216" s="807"/>
      <c r="X216" s="407"/>
      <c r="Y216" s="807"/>
      <c r="Z216" s="407"/>
      <c r="AA216" s="809"/>
      <c r="AB216" s="407"/>
      <c r="AC216" s="807"/>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14</v>
      </c>
      <c r="AI226" s="248">
        <v>9</v>
      </c>
      <c r="AJ226" s="593"/>
      <c r="AK226" s="249"/>
      <c r="AL226" s="4"/>
    </row>
    <row r="227" spans="1:38"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14</v>
      </c>
      <c r="AI237" s="248">
        <v>14</v>
      </c>
      <c r="AJ237" s="593"/>
      <c r="AK237" s="249"/>
      <c r="AL237" s="4"/>
    </row>
    <row r="238" spans="1:38"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06"/>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13</v>
      </c>
      <c r="AH247" s="248">
        <v>12</v>
      </c>
      <c r="AI247" s="248">
        <v>11</v>
      </c>
      <c r="AJ247" s="593"/>
      <c r="AK247" s="249"/>
      <c r="AL247" s="4"/>
    </row>
    <row r="248" spans="1:38" x14ac:dyDescent="0.35">
      <c r="A248" s="275"/>
      <c r="B248" s="270"/>
      <c r="C248" s="807"/>
      <c r="D248" s="407"/>
      <c r="E248" s="807"/>
      <c r="F248" s="407"/>
      <c r="G248" s="807"/>
      <c r="H248" s="407"/>
      <c r="I248" s="807"/>
      <c r="J248" s="407"/>
      <c r="K248" s="807"/>
      <c r="L248" s="407"/>
      <c r="M248" s="807"/>
      <c r="N248" s="407"/>
      <c r="O248" s="830"/>
      <c r="P248" s="432"/>
      <c r="Q248" s="807"/>
      <c r="R248" s="407"/>
      <c r="S248" s="807"/>
      <c r="T248" s="407"/>
      <c r="U248" s="807"/>
      <c r="V248" s="407"/>
      <c r="W248" s="807"/>
      <c r="X248" s="407"/>
      <c r="Y248" s="854"/>
      <c r="Z248" s="407"/>
      <c r="AA248" s="807"/>
      <c r="AB248" s="407"/>
      <c r="AC248" s="807"/>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t="s">
        <v>235</v>
      </c>
      <c r="X257" s="420">
        <v>353</v>
      </c>
      <c r="Y257" s="806"/>
      <c r="Z257" s="420">
        <v>366</v>
      </c>
      <c r="AA257" s="806"/>
      <c r="AB257" s="420">
        <v>344</v>
      </c>
      <c r="AC257" s="806"/>
      <c r="AD257" s="472"/>
      <c r="AE257" s="472"/>
      <c r="AF257" s="424"/>
      <c r="AG257" s="261">
        <v>13</v>
      </c>
      <c r="AH257" s="248">
        <v>10</v>
      </c>
      <c r="AI257" s="248">
        <v>2</v>
      </c>
      <c r="AJ257" s="593"/>
      <c r="AK257" s="249"/>
      <c r="AL257" s="4"/>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6"/>
      <c r="D267" s="420">
        <v>375</v>
      </c>
      <c r="E267" s="806"/>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14</v>
      </c>
      <c r="AH267" s="248">
        <v>13</v>
      </c>
      <c r="AI267" s="248">
        <v>11</v>
      </c>
      <c r="AJ267" s="593"/>
      <c r="AK267" s="249"/>
      <c r="AL267" s="4"/>
    </row>
    <row r="268" spans="1:38" x14ac:dyDescent="0.35">
      <c r="A268" s="275"/>
      <c r="B268" s="270"/>
      <c r="C268" s="807"/>
      <c r="D268" s="407"/>
      <c r="E268" s="807"/>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6"/>
      <c r="P278" s="420">
        <v>244</v>
      </c>
      <c r="Q278" s="806"/>
      <c r="R278" s="420">
        <v>354</v>
      </c>
      <c r="S278" s="806"/>
      <c r="T278" s="420">
        <v>341</v>
      </c>
      <c r="U278" s="806"/>
      <c r="V278" s="420">
        <v>323</v>
      </c>
      <c r="W278" s="806"/>
      <c r="X278" s="420">
        <v>333</v>
      </c>
      <c r="Y278" s="806"/>
      <c r="Z278" s="420">
        <v>323.56400000000002</v>
      </c>
      <c r="AA278" s="806"/>
      <c r="AB278" s="420">
        <v>414.99599999999998</v>
      </c>
      <c r="AC278" s="806"/>
      <c r="AD278" s="472"/>
      <c r="AE278" s="472"/>
      <c r="AF278" s="424"/>
      <c r="AG278" s="261">
        <v>14</v>
      </c>
      <c r="AH278" s="248">
        <v>11</v>
      </c>
      <c r="AI278" s="248">
        <v>6</v>
      </c>
      <c r="AJ278" s="593"/>
      <c r="AK278" s="249"/>
      <c r="AL278" s="4"/>
    </row>
    <row r="279" spans="1:38" x14ac:dyDescent="0.35">
      <c r="A279" s="275"/>
      <c r="B279" s="270"/>
      <c r="C279" s="807"/>
      <c r="D279" s="407"/>
      <c r="E279" s="807"/>
      <c r="F279" s="407"/>
      <c r="G279" s="807"/>
      <c r="H279" s="407"/>
      <c r="I279" s="807"/>
      <c r="J279" s="407"/>
      <c r="K279" s="807"/>
      <c r="L279" s="407"/>
      <c r="M279" s="807"/>
      <c r="N279" s="407"/>
      <c r="O279" s="807"/>
      <c r="P279" s="432"/>
      <c r="Q279" s="807"/>
      <c r="R279" s="407"/>
      <c r="S279" s="807"/>
      <c r="T279" s="407"/>
      <c r="U279" s="807"/>
      <c r="V279" s="407"/>
      <c r="W279" s="807"/>
      <c r="X279" s="407"/>
      <c r="Y279" s="807"/>
      <c r="Z279" s="407"/>
      <c r="AA279" s="807"/>
      <c r="AB279" s="424"/>
      <c r="AC279" s="807"/>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14</v>
      </c>
      <c r="AI289" s="248">
        <v>7</v>
      </c>
      <c r="AJ289" s="593"/>
      <c r="AK289" s="249"/>
      <c r="AL289" s="4"/>
    </row>
    <row r="290" spans="1:38"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6"/>
      <c r="T300" s="420">
        <v>360</v>
      </c>
      <c r="U300" s="806"/>
      <c r="V300" s="420">
        <v>378</v>
      </c>
      <c r="W300" s="806"/>
      <c r="X300" s="420">
        <v>339</v>
      </c>
      <c r="Y300" s="808" t="s">
        <v>235</v>
      </c>
      <c r="Z300" s="420">
        <v>329</v>
      </c>
      <c r="AA300" s="806"/>
      <c r="AB300" s="420">
        <v>340.12099999999998</v>
      </c>
      <c r="AC300" s="806"/>
      <c r="AD300" s="472"/>
      <c r="AE300" s="472"/>
      <c r="AF300" s="424"/>
      <c r="AG300" s="261">
        <v>11</v>
      </c>
      <c r="AH300" s="248">
        <v>8</v>
      </c>
      <c r="AI300" s="248">
        <v>8</v>
      </c>
      <c r="AJ300" s="593"/>
      <c r="AK300" s="249"/>
      <c r="AL300" s="4"/>
    </row>
    <row r="301" spans="1:38" x14ac:dyDescent="0.35">
      <c r="A301" s="275"/>
      <c r="B301" s="270"/>
      <c r="C301" s="807"/>
      <c r="D301" s="407"/>
      <c r="E301" s="807"/>
      <c r="F301" s="407"/>
      <c r="G301" s="807"/>
      <c r="H301" s="407"/>
      <c r="I301" s="809"/>
      <c r="J301" s="407"/>
      <c r="K301" s="807"/>
      <c r="L301" s="407"/>
      <c r="M301" s="807"/>
      <c r="N301" s="407"/>
      <c r="O301" s="809"/>
      <c r="P301" s="432"/>
      <c r="Q301" s="807"/>
      <c r="R301" s="407"/>
      <c r="S301" s="807"/>
      <c r="T301" s="407"/>
      <c r="U301" s="807"/>
      <c r="V301" s="407"/>
      <c r="W301" s="807"/>
      <c r="X301" s="407"/>
      <c r="Y301" s="809"/>
      <c r="Z301" s="407"/>
      <c r="AA301" s="807"/>
      <c r="AB301" s="424"/>
      <c r="AC301" s="807"/>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59"/>
      <c r="AK306" s="860"/>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6"/>
      <c r="D311" s="420">
        <v>363</v>
      </c>
      <c r="E311" s="785"/>
      <c r="F311" s="420">
        <v>346</v>
      </c>
      <c r="G311" s="861" t="s">
        <v>235</v>
      </c>
      <c r="H311" s="420">
        <v>307</v>
      </c>
      <c r="I311" s="808" t="s">
        <v>235</v>
      </c>
      <c r="J311" s="420">
        <v>301</v>
      </c>
      <c r="K311" s="806"/>
      <c r="L311" s="420">
        <v>320</v>
      </c>
      <c r="M311" s="806"/>
      <c r="N311" s="420">
        <v>325</v>
      </c>
      <c r="O311" s="806"/>
      <c r="P311" s="420">
        <v>320</v>
      </c>
      <c r="Q311" s="806"/>
      <c r="R311" s="420">
        <v>300</v>
      </c>
      <c r="S311" s="808" t="s">
        <v>235</v>
      </c>
      <c r="T311" s="420">
        <v>94</v>
      </c>
      <c r="U311" s="561" t="s">
        <v>750</v>
      </c>
      <c r="V311" s="420"/>
      <c r="W311" s="863"/>
      <c r="X311" s="420"/>
      <c r="Y311" s="863"/>
      <c r="Z311" s="420"/>
      <c r="AA311" s="863"/>
      <c r="AB311" s="420"/>
      <c r="AC311" s="863"/>
      <c r="AD311" s="432"/>
      <c r="AE311" s="432"/>
      <c r="AF311" s="424"/>
      <c r="AG311" s="261">
        <v>6</v>
      </c>
      <c r="AH311" s="248">
        <v>5</v>
      </c>
      <c r="AI311" s="248">
        <v>5</v>
      </c>
      <c r="AJ311" s="593"/>
      <c r="AK311" s="249"/>
      <c r="AL311" s="4"/>
    </row>
    <row r="312" spans="1:38" x14ac:dyDescent="0.35">
      <c r="A312" s="406"/>
      <c r="B312" s="270"/>
      <c r="C312" s="807"/>
      <c r="D312" s="407"/>
      <c r="E312" s="786"/>
      <c r="F312" s="407"/>
      <c r="G312" s="862"/>
      <c r="H312" s="407"/>
      <c r="I312" s="809"/>
      <c r="J312" s="407"/>
      <c r="K312" s="807"/>
      <c r="L312" s="407"/>
      <c r="M312" s="807"/>
      <c r="N312" s="407"/>
      <c r="O312" s="807"/>
      <c r="P312" s="432"/>
      <c r="Q312" s="807"/>
      <c r="R312" s="407"/>
      <c r="S312" s="809"/>
      <c r="T312" s="407"/>
      <c r="U312" s="395"/>
      <c r="V312" s="407"/>
      <c r="W312" s="863"/>
      <c r="X312" s="407"/>
      <c r="Y312" s="863"/>
      <c r="Z312" s="407"/>
      <c r="AA312" s="863"/>
      <c r="AB312" s="424"/>
      <c r="AC312" s="863"/>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346</v>
      </c>
      <c r="AH318" s="397">
        <f>SUM(AH11:AH311)</f>
        <v>230</v>
      </c>
      <c r="AI318" s="397">
        <f>SUM(AI11:AI311)</f>
        <v>277</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81" t="s">
        <v>756</v>
      </c>
      <c r="H321" s="881"/>
      <c r="I321" s="883" t="s">
        <v>757</v>
      </c>
      <c r="J321" s="883"/>
      <c r="K321" s="883"/>
      <c r="L321" s="883"/>
      <c r="M321" s="885" t="s">
        <v>758</v>
      </c>
      <c r="N321" s="885"/>
      <c r="O321" s="887" t="s">
        <v>759</v>
      </c>
      <c r="P321" s="887"/>
      <c r="Q321" s="587"/>
      <c r="R321" s="588"/>
      <c r="S321" s="889" t="s">
        <v>760</v>
      </c>
      <c r="T321" s="868"/>
      <c r="U321" s="867" t="s">
        <v>761</v>
      </c>
      <c r="V321" s="885"/>
      <c r="W321" s="868"/>
      <c r="X321" s="864" t="s">
        <v>762</v>
      </c>
      <c r="Y321" s="867" t="s">
        <v>753</v>
      </c>
      <c r="Z321" s="868"/>
      <c r="AA321" s="873" t="s">
        <v>763</v>
      </c>
      <c r="AB321" s="873"/>
      <c r="AC321" s="873" t="s">
        <v>764</v>
      </c>
      <c r="AD321" s="875"/>
      <c r="AE321" s="875"/>
      <c r="AF321" s="876"/>
      <c r="AG321" s="907" t="s">
        <v>681</v>
      </c>
      <c r="AH321" s="907"/>
      <c r="AI321" s="907"/>
      <c r="AJ321" s="907"/>
      <c r="AK321" s="908"/>
      <c r="AL321" s="4"/>
    </row>
    <row r="322" spans="2:38" ht="22.75" customHeight="1" thickBot="1" x14ac:dyDescent="0.4">
      <c r="B322" s="487"/>
      <c r="C322" s="453"/>
      <c r="D322" s="453"/>
      <c r="E322" s="453"/>
      <c r="G322" s="882"/>
      <c r="H322" s="882"/>
      <c r="I322" s="884"/>
      <c r="J322" s="884"/>
      <c r="K322" s="884"/>
      <c r="L322" s="884"/>
      <c r="M322" s="886"/>
      <c r="N322" s="886"/>
      <c r="O322" s="888"/>
      <c r="P322" s="888"/>
      <c r="Q322" s="488"/>
      <c r="R322" s="589"/>
      <c r="S322" s="890"/>
      <c r="T322" s="870"/>
      <c r="U322" s="869"/>
      <c r="V322" s="892"/>
      <c r="W322" s="870"/>
      <c r="X322" s="865"/>
      <c r="Y322" s="869"/>
      <c r="Z322" s="870"/>
      <c r="AA322" s="874"/>
      <c r="AB322" s="874"/>
      <c r="AC322" s="874"/>
      <c r="AD322" s="877"/>
      <c r="AE322" s="877"/>
      <c r="AF322" s="878"/>
      <c r="AG322" s="907"/>
      <c r="AH322" s="907"/>
      <c r="AI322" s="907"/>
      <c r="AJ322" s="907"/>
      <c r="AK322" s="908"/>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90"/>
      <c r="T323" s="870"/>
      <c r="U323" s="869"/>
      <c r="V323" s="892"/>
      <c r="W323" s="870"/>
      <c r="X323" s="865"/>
      <c r="Y323" s="869"/>
      <c r="Z323" s="870"/>
      <c r="AA323" s="874"/>
      <c r="AB323" s="874"/>
      <c r="AC323" s="874"/>
      <c r="AD323" s="877"/>
      <c r="AE323" s="877"/>
      <c r="AF323" s="878"/>
      <c r="AG323" s="907"/>
      <c r="AH323" s="907"/>
      <c r="AI323" s="907"/>
      <c r="AJ323" s="907"/>
      <c r="AK323" s="908"/>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90"/>
      <c r="T324" s="870"/>
      <c r="U324" s="869"/>
      <c r="V324" s="892"/>
      <c r="W324" s="870"/>
      <c r="X324" s="865"/>
      <c r="Y324" s="869"/>
      <c r="Z324" s="870"/>
      <c r="AA324" s="874"/>
      <c r="AB324" s="874"/>
      <c r="AC324" s="874"/>
      <c r="AD324" s="877"/>
      <c r="AE324" s="877"/>
      <c r="AF324" s="878"/>
      <c r="AG324" s="907"/>
      <c r="AH324" s="907"/>
      <c r="AI324" s="907"/>
      <c r="AJ324" s="907"/>
      <c r="AK324" s="908"/>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91"/>
      <c r="T325" s="872"/>
      <c r="U325" s="871"/>
      <c r="V325" s="893"/>
      <c r="W325" s="872"/>
      <c r="X325" s="866"/>
      <c r="Y325" s="871"/>
      <c r="Z325" s="872"/>
      <c r="AA325" s="874"/>
      <c r="AB325" s="874"/>
      <c r="AC325" s="874"/>
      <c r="AD325" s="877"/>
      <c r="AE325" s="877"/>
      <c r="AF325" s="878"/>
      <c r="AG325" s="907"/>
      <c r="AH325" s="907"/>
      <c r="AI325" s="907"/>
      <c r="AJ325" s="907"/>
      <c r="AK325" s="908"/>
      <c r="AL325" s="4"/>
    </row>
    <row r="326" spans="2:38"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590"/>
      <c r="S326" s="895">
        <v>1</v>
      </c>
      <c r="T326" s="896"/>
      <c r="U326" s="897" t="s">
        <v>21</v>
      </c>
      <c r="V326" s="898"/>
      <c r="W326" s="896"/>
      <c r="X326" s="899" t="s">
        <v>770</v>
      </c>
      <c r="Y326" s="900">
        <v>379</v>
      </c>
      <c r="Z326" s="901"/>
      <c r="AA326" s="904">
        <f>AG318</f>
        <v>346</v>
      </c>
      <c r="AB326" s="904"/>
      <c r="AC326" s="904">
        <f>+Y326-AA326</f>
        <v>33</v>
      </c>
      <c r="AD326" s="905"/>
      <c r="AE326" s="905"/>
      <c r="AF326" s="906"/>
      <c r="AG326" s="907"/>
      <c r="AH326" s="907"/>
      <c r="AI326" s="907"/>
      <c r="AJ326" s="907"/>
      <c r="AK326" s="908"/>
      <c r="AL326" s="894"/>
    </row>
    <row r="327" spans="2:38" x14ac:dyDescent="0.35">
      <c r="B327" s="487"/>
      <c r="C327" s="453"/>
      <c r="D327" s="453"/>
      <c r="E327" s="597"/>
      <c r="F327" s="597"/>
      <c r="G327" s="453"/>
      <c r="H327" s="921"/>
      <c r="I327" s="453"/>
      <c r="J327" s="921"/>
      <c r="K327" s="453"/>
      <c r="L327" s="922"/>
      <c r="M327" s="453"/>
      <c r="N327" s="453"/>
      <c r="O327" s="448" t="s">
        <v>772</v>
      </c>
      <c r="P327" s="453"/>
      <c r="Q327" s="453"/>
      <c r="R327" s="590"/>
      <c r="S327" s="891"/>
      <c r="T327" s="872"/>
      <c r="U327" s="871"/>
      <c r="V327" s="893"/>
      <c r="W327" s="872"/>
      <c r="X327" s="866"/>
      <c r="Y327" s="902"/>
      <c r="Z327" s="903"/>
      <c r="AA327" s="904"/>
      <c r="AB327" s="904"/>
      <c r="AC327" s="904"/>
      <c r="AD327" s="905"/>
      <c r="AE327" s="905"/>
      <c r="AF327" s="906"/>
      <c r="AG327" s="907"/>
      <c r="AH327" s="907"/>
      <c r="AI327" s="907"/>
      <c r="AJ327" s="907"/>
      <c r="AK327" s="908"/>
      <c r="AL327" s="894"/>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5">
        <v>2</v>
      </c>
      <c r="T328" s="896"/>
      <c r="U328" s="897" t="s">
        <v>25</v>
      </c>
      <c r="V328" s="898"/>
      <c r="W328" s="896"/>
      <c r="X328" s="899" t="s">
        <v>770</v>
      </c>
      <c r="Y328" s="900">
        <f>+Y326</f>
        <v>379</v>
      </c>
      <c r="Z328" s="901"/>
      <c r="AA328" s="904">
        <f>AI318</f>
        <v>277</v>
      </c>
      <c r="AB328" s="904"/>
      <c r="AC328" s="904">
        <f>+Y328-AA328</f>
        <v>102</v>
      </c>
      <c r="AD328" s="905"/>
      <c r="AE328" s="905"/>
      <c r="AF328" s="906"/>
      <c r="AG328" s="907"/>
      <c r="AH328" s="907"/>
      <c r="AI328" s="907"/>
      <c r="AJ328" s="907"/>
      <c r="AK328" s="908"/>
      <c r="AL328" s="894"/>
    </row>
    <row r="329" spans="2:38" x14ac:dyDescent="0.35">
      <c r="B329" s="487"/>
      <c r="C329" s="453"/>
      <c r="D329" s="453"/>
      <c r="E329" s="453" t="s">
        <v>852</v>
      </c>
      <c r="G329" s="453"/>
      <c r="H329" s="596"/>
      <c r="I329" s="453"/>
      <c r="J329" s="596"/>
      <c r="K329" s="448"/>
      <c r="L329" s="453"/>
      <c r="M329" s="453"/>
      <c r="N329" s="453"/>
      <c r="O329" s="453"/>
      <c r="P329" s="453"/>
      <c r="Q329" s="453"/>
      <c r="R329" s="590"/>
      <c r="S329" s="891"/>
      <c r="T329" s="872"/>
      <c r="U329" s="871"/>
      <c r="V329" s="893"/>
      <c r="W329" s="872"/>
      <c r="X329" s="866"/>
      <c r="Y329" s="902"/>
      <c r="Z329" s="903"/>
      <c r="AA329" s="904"/>
      <c r="AB329" s="904"/>
      <c r="AC329" s="904"/>
      <c r="AD329" s="905"/>
      <c r="AE329" s="905"/>
      <c r="AF329" s="906"/>
      <c r="AG329" s="907"/>
      <c r="AH329" s="907"/>
      <c r="AI329" s="907"/>
      <c r="AJ329" s="907"/>
      <c r="AK329" s="908"/>
      <c r="AL329" s="894"/>
    </row>
    <row r="330" spans="2:38" x14ac:dyDescent="0.35">
      <c r="B330" s="487"/>
      <c r="C330" s="453"/>
      <c r="D330" s="453"/>
      <c r="E330" s="453"/>
      <c r="F330" s="492"/>
      <c r="G330" s="453"/>
      <c r="H330" s="453"/>
      <c r="I330" s="488"/>
      <c r="J330" s="488"/>
      <c r="K330" s="453"/>
      <c r="M330" s="453"/>
      <c r="N330" s="453"/>
      <c r="O330" s="453"/>
      <c r="P330" s="453"/>
      <c r="Q330" s="453"/>
      <c r="R330" s="590"/>
      <c r="S330" s="895">
        <v>3</v>
      </c>
      <c r="T330" s="896"/>
      <c r="U330" s="897" t="s">
        <v>773</v>
      </c>
      <c r="V330" s="898"/>
      <c r="W330" s="896"/>
      <c r="X330" s="899" t="s">
        <v>774</v>
      </c>
      <c r="Y330" s="911">
        <v>139.59100000000001</v>
      </c>
      <c r="Z330" s="912"/>
      <c r="AA330" s="915">
        <f>AK318</f>
        <v>0</v>
      </c>
      <c r="AB330" s="915"/>
      <c r="AC330" s="915">
        <f>+Y330-AA330</f>
        <v>139.59100000000001</v>
      </c>
      <c r="AD330" s="919"/>
      <c r="AE330" s="919"/>
      <c r="AF330" s="920"/>
      <c r="AG330" s="907"/>
      <c r="AH330" s="907"/>
      <c r="AI330" s="907"/>
      <c r="AJ330" s="907"/>
      <c r="AK330" s="908"/>
      <c r="AL330" s="894"/>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891"/>
      <c r="T331" s="872"/>
      <c r="U331" s="871"/>
      <c r="V331" s="893"/>
      <c r="W331" s="872"/>
      <c r="X331" s="866"/>
      <c r="Y331" s="913"/>
      <c r="Z331" s="914"/>
      <c r="AA331" s="915"/>
      <c r="AB331" s="915"/>
      <c r="AC331" s="915"/>
      <c r="AD331" s="919"/>
      <c r="AE331" s="919"/>
      <c r="AF331" s="920"/>
      <c r="AG331" s="907"/>
      <c r="AH331" s="907"/>
      <c r="AI331" s="907"/>
      <c r="AJ331" s="907"/>
      <c r="AK331" s="908"/>
      <c r="AL331" s="894"/>
    </row>
    <row r="332" spans="2:38" x14ac:dyDescent="0.35">
      <c r="B332" s="487"/>
      <c r="C332" s="453"/>
      <c r="D332" s="453"/>
      <c r="E332" s="453"/>
      <c r="F332" s="492"/>
      <c r="G332" s="453"/>
      <c r="H332" s="453"/>
      <c r="I332" s="453"/>
      <c r="J332" s="453"/>
      <c r="K332" s="453"/>
      <c r="L332" s="453"/>
      <c r="M332" s="453"/>
      <c r="N332" s="453"/>
      <c r="O332" s="453"/>
      <c r="P332" s="453"/>
      <c r="Q332" s="453"/>
      <c r="R332" s="590"/>
      <c r="S332" s="895">
        <v>4</v>
      </c>
      <c r="T332" s="896"/>
      <c r="U332" s="897" t="s">
        <v>24</v>
      </c>
      <c r="V332" s="898"/>
      <c r="W332" s="896"/>
      <c r="X332" s="899" t="s">
        <v>770</v>
      </c>
      <c r="Y332" s="900">
        <f>+Y326</f>
        <v>379</v>
      </c>
      <c r="Z332" s="901"/>
      <c r="AA332" s="904">
        <f>AH318</f>
        <v>230</v>
      </c>
      <c r="AB332" s="904"/>
      <c r="AC332" s="904">
        <f>+Y332-AA332</f>
        <v>149</v>
      </c>
      <c r="AD332" s="905"/>
      <c r="AE332" s="905"/>
      <c r="AF332" s="906"/>
      <c r="AG332" s="907"/>
      <c r="AH332" s="907"/>
      <c r="AI332" s="907"/>
      <c r="AJ332" s="907"/>
      <c r="AK332" s="908"/>
      <c r="AL332" s="894"/>
    </row>
    <row r="333" spans="2:38"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591"/>
      <c r="S333" s="891"/>
      <c r="T333" s="872"/>
      <c r="U333" s="871"/>
      <c r="V333" s="893"/>
      <c r="W333" s="872"/>
      <c r="X333" s="866"/>
      <c r="Y333" s="902"/>
      <c r="Z333" s="903"/>
      <c r="AA333" s="904"/>
      <c r="AB333" s="904"/>
      <c r="AC333" s="904"/>
      <c r="AD333" s="905"/>
      <c r="AE333" s="905"/>
      <c r="AF333" s="906"/>
      <c r="AG333" s="907"/>
      <c r="AH333" s="907"/>
      <c r="AI333" s="907"/>
      <c r="AJ333" s="907"/>
      <c r="AK333" s="908"/>
      <c r="AL333" s="894"/>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2">
        <v>5</v>
      </c>
      <c r="T334" s="874"/>
      <c r="U334" s="877" t="s">
        <v>850</v>
      </c>
      <c r="V334" s="925"/>
      <c r="W334" s="926"/>
      <c r="X334" s="402" t="s">
        <v>770</v>
      </c>
      <c r="Y334" s="905">
        <v>379</v>
      </c>
      <c r="Z334" s="927"/>
      <c r="AA334" s="904">
        <f>AJ318</f>
        <v>40</v>
      </c>
      <c r="AB334" s="904"/>
      <c r="AC334" s="904">
        <f>+Y334-AA334</f>
        <v>339</v>
      </c>
      <c r="AD334" s="905"/>
      <c r="AE334" s="905"/>
      <c r="AF334" s="906"/>
      <c r="AG334" s="907"/>
      <c r="AH334" s="907"/>
      <c r="AI334" s="907"/>
      <c r="AJ334" s="907"/>
      <c r="AK334" s="908"/>
      <c r="AL334" s="894"/>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3"/>
      <c r="T335" s="934"/>
      <c r="U335" s="928" t="s">
        <v>307</v>
      </c>
      <c r="V335" s="929"/>
      <c r="W335" s="930"/>
      <c r="X335" s="499" t="s">
        <v>770</v>
      </c>
      <c r="Y335" s="917"/>
      <c r="Z335" s="931"/>
      <c r="AA335" s="916"/>
      <c r="AB335" s="916"/>
      <c r="AC335" s="916">
        <f>+Y335-AA335</f>
        <v>0</v>
      </c>
      <c r="AD335" s="917"/>
      <c r="AE335" s="917"/>
      <c r="AF335" s="918"/>
      <c r="AG335" s="909"/>
      <c r="AH335" s="909"/>
      <c r="AI335" s="909"/>
      <c r="AJ335" s="909"/>
      <c r="AK335" s="910"/>
      <c r="AL335" s="894"/>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W4"/>
  <sheetViews>
    <sheetView workbookViewId="0">
      <selection activeCell="F10" sqref="F10"/>
    </sheetView>
  </sheetViews>
  <sheetFormatPr defaultRowHeight="14.5" x14ac:dyDescent="0.35"/>
  <cols>
    <col min="1" max="1" width="11.54296875" bestFit="1" customWidth="1"/>
    <col min="2" max="2" width="12.1796875" bestFit="1" customWidth="1"/>
    <col min="3" max="3" width="17.54296875" customWidth="1"/>
  </cols>
  <sheetData>
    <row r="1" spans="1:23"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5"/>
      <c r="V1" s="935" t="s">
        <v>843</v>
      </c>
      <c r="W1" s="936"/>
    </row>
    <row r="2" spans="1:23" ht="58" customHeight="1" x14ac:dyDescent="0.35">
      <c r="A2" s="937" t="s">
        <v>821</v>
      </c>
      <c r="B2" s="939" t="s">
        <v>822</v>
      </c>
      <c r="C2" s="941"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66" t="s">
        <v>296</v>
      </c>
      <c r="V2" s="567" t="s">
        <v>295</v>
      </c>
      <c r="W2" s="570" t="s">
        <v>296</v>
      </c>
    </row>
    <row r="3" spans="1:23" x14ac:dyDescent="0.35">
      <c r="A3" s="937"/>
      <c r="B3" s="939"/>
      <c r="C3" s="941"/>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66" t="s">
        <v>820</v>
      </c>
      <c r="V3" s="567" t="s">
        <v>819</v>
      </c>
      <c r="W3" s="570" t="s">
        <v>820</v>
      </c>
    </row>
    <row r="4" spans="1:23" ht="36.5" customHeight="1" thickBot="1" x14ac:dyDescent="0.4">
      <c r="A4" s="938"/>
      <c r="B4" s="940"/>
      <c r="C4" s="942"/>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2">
        <v>2344</v>
      </c>
      <c r="V4" s="571">
        <v>2616</v>
      </c>
      <c r="W4" s="573">
        <v>2039</v>
      </c>
    </row>
  </sheetData>
  <mergeCells count="13">
    <mergeCell ref="V1:W1"/>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3" t="s">
        <v>606</v>
      </c>
      <c r="N2" s="943"/>
      <c r="O2" s="943"/>
      <c r="P2" s="943"/>
      <c r="Q2" s="943"/>
      <c r="R2" s="943"/>
      <c r="S2" s="235"/>
      <c r="T2" s="235"/>
      <c r="U2" s="788"/>
      <c r="V2" s="790"/>
      <c r="W2" s="788"/>
      <c r="X2" s="788"/>
      <c r="Y2" s="788"/>
      <c r="Z2" s="788"/>
      <c r="AA2" s="788"/>
      <c r="AB2" s="788"/>
      <c r="AC2" s="788"/>
      <c r="AD2" s="788"/>
      <c r="AE2" s="788"/>
      <c r="AF2" s="788"/>
      <c r="AG2" s="788"/>
      <c r="AH2" s="788"/>
      <c r="AI2" s="788"/>
      <c r="AJ2" s="792"/>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93"/>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4">
        <v>45981</v>
      </c>
      <c r="E5" s="944"/>
      <c r="F5" s="944"/>
      <c r="G5" s="944"/>
      <c r="H5" s="944"/>
      <c r="I5" s="94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9"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80"/>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81" t="s">
        <v>810</v>
      </c>
      <c r="W14" s="419">
        <v>360</v>
      </c>
      <c r="X14" s="783"/>
      <c r="Y14" s="420">
        <v>420</v>
      </c>
      <c r="Z14" s="785"/>
      <c r="AA14" s="420">
        <v>410</v>
      </c>
      <c r="AB14" s="783"/>
      <c r="AC14" s="420">
        <v>382</v>
      </c>
      <c r="AD14" s="785"/>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10</v>
      </c>
      <c r="AJ25" s="249"/>
      <c r="AK25" s="4"/>
    </row>
    <row r="26" spans="1:37"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3</v>
      </c>
      <c r="AI36" s="248">
        <v>13</v>
      </c>
      <c r="AJ36" s="249"/>
      <c r="AK36" s="4"/>
    </row>
    <row r="37" spans="1:37"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13</v>
      </c>
      <c r="AJ47" s="249"/>
      <c r="AK47" s="4"/>
    </row>
    <row r="48" spans="1:37"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249"/>
      <c r="AK57" s="4"/>
    </row>
    <row r="58" spans="1:37"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8" t="s">
        <v>12</v>
      </c>
      <c r="D68" s="420">
        <v>333.00004233177015</v>
      </c>
      <c r="E68" s="808" t="s">
        <v>12</v>
      </c>
      <c r="F68" s="420">
        <v>383.63685846119375</v>
      </c>
      <c r="G68" s="808" t="s">
        <v>12</v>
      </c>
      <c r="H68" s="420">
        <v>225.78200000000001</v>
      </c>
      <c r="I68" s="808"/>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13</v>
      </c>
      <c r="AH68" s="248">
        <v>13</v>
      </c>
      <c r="AI68" s="248">
        <v>13</v>
      </c>
      <c r="AJ68" s="249"/>
      <c r="AK68" s="4"/>
    </row>
    <row r="69" spans="1:37" x14ac:dyDescent="0.35">
      <c r="A69" s="275"/>
      <c r="B69" s="270"/>
      <c r="C69" s="809"/>
      <c r="D69" s="407"/>
      <c r="E69" s="809"/>
      <c r="F69" s="407"/>
      <c r="G69" s="809"/>
      <c r="H69" s="407"/>
      <c r="I69" s="809"/>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8</v>
      </c>
      <c r="AI79" s="248">
        <v>11</v>
      </c>
      <c r="AJ79" s="249"/>
      <c r="AK79" s="4"/>
    </row>
    <row r="80" spans="1:37"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8"/>
      <c r="N90" s="420">
        <v>272</v>
      </c>
      <c r="O90" s="808" t="s">
        <v>15</v>
      </c>
      <c r="P90" s="420">
        <v>301.25</v>
      </c>
      <c r="Q90" s="808"/>
      <c r="R90" s="420">
        <v>349</v>
      </c>
      <c r="S90" s="808"/>
      <c r="T90" s="420">
        <v>299</v>
      </c>
      <c r="U90" s="808" t="s">
        <v>223</v>
      </c>
      <c r="V90" s="420">
        <v>318</v>
      </c>
      <c r="W90" s="808" t="s">
        <v>223</v>
      </c>
      <c r="X90" s="420">
        <v>244</v>
      </c>
      <c r="Y90" s="808" t="s">
        <v>223</v>
      </c>
      <c r="Z90" s="420">
        <v>343</v>
      </c>
      <c r="AA90" s="808" t="s">
        <v>223</v>
      </c>
      <c r="AB90" s="420">
        <v>399</v>
      </c>
      <c r="AC90" s="808" t="s">
        <v>12</v>
      </c>
      <c r="AD90" s="432"/>
      <c r="AE90" s="432"/>
      <c r="AF90" s="407"/>
      <c r="AG90" s="261">
        <v>6</v>
      </c>
      <c r="AH90" s="248">
        <v>4</v>
      </c>
      <c r="AI90" s="248">
        <v>6</v>
      </c>
      <c r="AJ90" s="249"/>
      <c r="AK90" s="4"/>
    </row>
    <row r="91" spans="1:37" x14ac:dyDescent="0.35">
      <c r="A91" s="275"/>
      <c r="B91" s="270"/>
      <c r="C91" s="807"/>
      <c r="D91" s="407"/>
      <c r="E91" s="809"/>
      <c r="F91" s="407"/>
      <c r="G91" s="809"/>
      <c r="H91" s="407"/>
      <c r="I91" s="809"/>
      <c r="J91" s="407"/>
      <c r="K91" s="807"/>
      <c r="L91" s="407"/>
      <c r="M91" s="809"/>
      <c r="N91" s="407"/>
      <c r="O91" s="809"/>
      <c r="P91" s="432"/>
      <c r="Q91" s="809"/>
      <c r="R91" s="407"/>
      <c r="S91" s="809"/>
      <c r="T91" s="407"/>
      <c r="U91" s="809"/>
      <c r="V91" s="407"/>
      <c r="W91" s="809"/>
      <c r="X91" s="407"/>
      <c r="Y91" s="809"/>
      <c r="Z91" s="407"/>
      <c r="AA91" s="809"/>
      <c r="AB91" s="407"/>
      <c r="AC91" s="809"/>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223</v>
      </c>
      <c r="V102" s="420">
        <v>330</v>
      </c>
      <c r="W102" s="808" t="s">
        <v>223</v>
      </c>
      <c r="X102" s="420">
        <v>474.91199999999998</v>
      </c>
      <c r="Y102" s="808" t="s">
        <v>223</v>
      </c>
      <c r="Z102" s="420">
        <v>321</v>
      </c>
      <c r="AA102" s="808" t="s">
        <v>12</v>
      </c>
      <c r="AB102" s="420">
        <v>400.55</v>
      </c>
      <c r="AC102" s="808" t="s">
        <v>12</v>
      </c>
      <c r="AD102" s="432"/>
      <c r="AE102" s="432"/>
      <c r="AF102" s="407"/>
      <c r="AG102" s="261">
        <v>11</v>
      </c>
      <c r="AH102" s="248">
        <v>6</v>
      </c>
      <c r="AI102" s="248">
        <v>10</v>
      </c>
      <c r="AJ102" s="325"/>
      <c r="AK102" s="4"/>
    </row>
    <row r="103" spans="1:37"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9"/>
      <c r="Z103" s="407"/>
      <c r="AA103" s="809"/>
      <c r="AB103" s="407"/>
      <c r="AC103" s="809"/>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223</v>
      </c>
      <c r="P114" s="420">
        <v>552.22299999999996</v>
      </c>
      <c r="Q114" s="808" t="s">
        <v>223</v>
      </c>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2</v>
      </c>
      <c r="AI114" s="248">
        <v>9</v>
      </c>
      <c r="AJ114" s="325"/>
      <c r="AK114" s="4"/>
    </row>
    <row r="115" spans="1:37"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29" t="s">
        <v>15</v>
      </c>
      <c r="P126" s="420">
        <v>371.99700000000001</v>
      </c>
      <c r="Q126" s="808" t="s">
        <v>223</v>
      </c>
      <c r="R126" s="420">
        <v>441</v>
      </c>
      <c r="S126" s="808" t="s">
        <v>223</v>
      </c>
      <c r="T126" s="420">
        <v>445</v>
      </c>
      <c r="U126" s="808" t="s">
        <v>223</v>
      </c>
      <c r="V126" s="420">
        <v>332.73099999999999</v>
      </c>
      <c r="W126" s="808" t="s">
        <v>223</v>
      </c>
      <c r="X126" s="420">
        <v>241.999</v>
      </c>
      <c r="Y126" s="808" t="s">
        <v>223</v>
      </c>
      <c r="Z126" s="420">
        <v>473.13099999999997</v>
      </c>
      <c r="AA126" s="806"/>
      <c r="AB126" s="420">
        <v>439.99900000000002</v>
      </c>
      <c r="AC126" s="808" t="s">
        <v>12</v>
      </c>
      <c r="AD126" s="432"/>
      <c r="AE126" s="432"/>
      <c r="AF126" s="407"/>
      <c r="AG126" s="261">
        <v>4</v>
      </c>
      <c r="AH126" s="248">
        <v>0</v>
      </c>
      <c r="AI126" s="248">
        <v>1</v>
      </c>
      <c r="AJ126" s="325"/>
      <c r="AK126" s="4"/>
    </row>
    <row r="127" spans="1:37" x14ac:dyDescent="0.35">
      <c r="A127" s="275"/>
      <c r="B127" s="270"/>
      <c r="C127" s="807"/>
      <c r="D127" s="407"/>
      <c r="E127" s="809"/>
      <c r="F127" s="407"/>
      <c r="G127" s="809"/>
      <c r="H127" s="407"/>
      <c r="I127" s="809"/>
      <c r="J127" s="407"/>
      <c r="K127" s="809"/>
      <c r="L127" s="407"/>
      <c r="M127" s="809"/>
      <c r="N127" s="407"/>
      <c r="O127" s="830"/>
      <c r="P127" s="432"/>
      <c r="Q127" s="809"/>
      <c r="R127" s="407"/>
      <c r="S127" s="809"/>
      <c r="T127" s="407"/>
      <c r="U127" s="809"/>
      <c r="V127" s="407"/>
      <c r="W127" s="809"/>
      <c r="X127" s="407"/>
      <c r="Y127" s="809"/>
      <c r="Z127" s="407"/>
      <c r="AA127" s="807"/>
      <c r="AB127" s="407"/>
      <c r="AC127" s="809"/>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2"/>
      <c r="AK132" s="10"/>
    </row>
    <row r="133" spans="1:37"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6"/>
      <c r="D138" s="420">
        <v>211.13499999999999</v>
      </c>
      <c r="E138" s="806"/>
      <c r="F138" s="420">
        <v>224</v>
      </c>
      <c r="G138" s="808" t="s">
        <v>223</v>
      </c>
      <c r="H138" s="420">
        <v>293.49299999999999</v>
      </c>
      <c r="I138" s="808" t="s">
        <v>223</v>
      </c>
      <c r="J138" s="420">
        <v>332.85599999999999</v>
      </c>
      <c r="K138" s="808" t="s">
        <v>223</v>
      </c>
      <c r="L138" s="420">
        <v>412.34500000000003</v>
      </c>
      <c r="M138" s="806"/>
      <c r="N138" s="420">
        <v>429.00299999999999</v>
      </c>
      <c r="O138" s="808" t="s">
        <v>12</v>
      </c>
      <c r="P138" s="420">
        <v>389</v>
      </c>
      <c r="Q138" s="806"/>
      <c r="R138" s="420">
        <v>418</v>
      </c>
      <c r="S138" s="808" t="s">
        <v>12</v>
      </c>
      <c r="T138" s="420">
        <v>365.834</v>
      </c>
      <c r="U138" s="806"/>
      <c r="V138" s="420">
        <v>236.06100000000001</v>
      </c>
      <c r="W138" s="808" t="s">
        <v>223</v>
      </c>
      <c r="X138" s="420">
        <v>424.99799999999999</v>
      </c>
      <c r="Y138" s="808" t="s">
        <v>223</v>
      </c>
      <c r="Z138" s="420">
        <v>413.45</v>
      </c>
      <c r="AA138" s="806"/>
      <c r="AB138" s="420">
        <v>458</v>
      </c>
      <c r="AC138" s="808" t="s">
        <v>12</v>
      </c>
      <c r="AD138" s="432"/>
      <c r="AE138" s="432"/>
      <c r="AF138" s="407"/>
      <c r="AG138" s="261">
        <v>9</v>
      </c>
      <c r="AH138" s="248">
        <v>1</v>
      </c>
      <c r="AI138" s="248">
        <v>4</v>
      </c>
      <c r="AJ138" s="325"/>
      <c r="AK138" s="4"/>
    </row>
    <row r="139" spans="1:37"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09"/>
      <c r="X139" s="407"/>
      <c r="Y139" s="809"/>
      <c r="Z139" s="407"/>
      <c r="AA139" s="807"/>
      <c r="AB139" s="407"/>
      <c r="AC139" s="809"/>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01" t="s">
        <v>625</v>
      </c>
      <c r="C144" s="802"/>
      <c r="D144" s="802"/>
      <c r="E144" s="802"/>
      <c r="F144" s="802"/>
      <c r="G144" s="802"/>
      <c r="H144" s="802"/>
      <c r="I144" s="802"/>
      <c r="J144" s="802"/>
      <c r="K144" s="802"/>
      <c r="L144" s="802"/>
      <c r="M144" s="802"/>
      <c r="N144" s="802"/>
      <c r="O144" s="802"/>
      <c r="P144" s="802"/>
      <c r="Q144" s="802"/>
      <c r="R144" s="802"/>
      <c r="S144" s="802"/>
      <c r="T144" s="802"/>
      <c r="U144" s="802"/>
      <c r="V144" s="802"/>
      <c r="W144" s="802"/>
      <c r="X144" s="802"/>
      <c r="Y144" s="802"/>
      <c r="Z144" s="802"/>
      <c r="AA144" s="802"/>
      <c r="AB144" s="802"/>
      <c r="AC144" s="803"/>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8" t="s">
        <v>223</v>
      </c>
      <c r="X150" s="420">
        <v>383</v>
      </c>
      <c r="Y150" s="808" t="s">
        <v>223</v>
      </c>
      <c r="Z150" s="420">
        <v>376.82600000000002</v>
      </c>
      <c r="AA150" s="808" t="s">
        <v>223</v>
      </c>
      <c r="AB150" s="420">
        <v>481.108</v>
      </c>
      <c r="AC150" s="808" t="s">
        <v>223</v>
      </c>
      <c r="AD150" s="432"/>
      <c r="AE150" s="432"/>
      <c r="AF150" s="407"/>
      <c r="AG150" s="261">
        <v>9</v>
      </c>
      <c r="AH150" s="248">
        <v>1</v>
      </c>
      <c r="AI150" s="248">
        <v>8</v>
      </c>
      <c r="AJ150" s="325"/>
      <c r="AK150" s="4"/>
    </row>
    <row r="151" spans="1:37"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5"/>
      <c r="X151" s="407"/>
      <c r="Y151" s="815"/>
      <c r="Z151" s="407"/>
      <c r="AA151" s="815"/>
      <c r="AB151" s="407"/>
      <c r="AC151" s="815"/>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3"/>
      <c r="AK156" s="10"/>
    </row>
    <row r="157" spans="1:37"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8" t="s">
        <v>223</v>
      </c>
      <c r="D161" s="420">
        <v>341</v>
      </c>
      <c r="E161" s="808" t="s">
        <v>223</v>
      </c>
      <c r="F161" s="420">
        <v>329.47</v>
      </c>
      <c r="G161" s="808" t="s">
        <v>223</v>
      </c>
      <c r="H161" s="420">
        <v>523.19299999999998</v>
      </c>
      <c r="I161" s="808" t="s">
        <v>15</v>
      </c>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10</v>
      </c>
      <c r="AH161" s="248">
        <v>0</v>
      </c>
      <c r="AI161" s="248">
        <v>7</v>
      </c>
      <c r="AJ161" s="325"/>
      <c r="AK161" s="4"/>
    </row>
    <row r="162" spans="1:37" ht="15" thickBot="1" x14ac:dyDescent="0.4">
      <c r="A162" s="275"/>
      <c r="B162" s="270"/>
      <c r="C162" s="809"/>
      <c r="D162" s="407"/>
      <c r="E162" s="809"/>
      <c r="F162" s="407"/>
      <c r="G162" s="809"/>
      <c r="H162" s="407"/>
      <c r="I162" s="809"/>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6</v>
      </c>
      <c r="AJ172" s="249"/>
      <c r="AK172" s="4"/>
    </row>
    <row r="173" spans="1:37"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8" t="s">
        <v>12</v>
      </c>
      <c r="D183" s="420">
        <v>381</v>
      </c>
      <c r="E183" s="808" t="s">
        <v>12</v>
      </c>
      <c r="F183" s="420">
        <v>382</v>
      </c>
      <c r="G183" s="797" t="s">
        <v>12</v>
      </c>
      <c r="H183" s="420">
        <v>341</v>
      </c>
      <c r="I183" s="785"/>
      <c r="J183" s="420">
        <v>352.37400000000002</v>
      </c>
      <c r="K183" s="829" t="s">
        <v>15</v>
      </c>
      <c r="L183" s="420">
        <v>226.42</v>
      </c>
      <c r="M183" s="808" t="s">
        <v>15</v>
      </c>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12</v>
      </c>
      <c r="AH183" s="248">
        <v>4</v>
      </c>
      <c r="AI183" s="248">
        <v>5</v>
      </c>
      <c r="AJ183" s="371"/>
      <c r="AK183" s="4"/>
    </row>
    <row r="184" spans="1:37" ht="15" thickBot="1" x14ac:dyDescent="0.4">
      <c r="A184" s="275"/>
      <c r="B184" s="270"/>
      <c r="C184" s="809"/>
      <c r="D184" s="407"/>
      <c r="E184" s="809"/>
      <c r="F184" s="407"/>
      <c r="G184" s="836"/>
      <c r="H184" s="407"/>
      <c r="I184" s="837"/>
      <c r="J184" s="432"/>
      <c r="K184" s="830"/>
      <c r="L184" s="407"/>
      <c r="M184" s="809"/>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797" t="s">
        <v>15</v>
      </c>
      <c r="N194" s="420">
        <v>410</v>
      </c>
      <c r="O194" s="808" t="s">
        <v>12</v>
      </c>
      <c r="P194" s="420">
        <v>336</v>
      </c>
      <c r="Q194" s="808" t="s">
        <v>12</v>
      </c>
      <c r="R194" s="420">
        <v>353</v>
      </c>
      <c r="S194" s="808"/>
      <c r="T194" s="420">
        <v>372</v>
      </c>
      <c r="U194" s="808" t="s">
        <v>223</v>
      </c>
      <c r="V194" s="420">
        <v>396.12799999999999</v>
      </c>
      <c r="W194" s="808" t="s">
        <v>710</v>
      </c>
      <c r="X194" s="420">
        <v>360.99799999999999</v>
      </c>
      <c r="Y194" s="808" t="s">
        <v>223</v>
      </c>
      <c r="Z194" s="420">
        <v>466</v>
      </c>
      <c r="AA194" s="808" t="s">
        <v>223</v>
      </c>
      <c r="AB194" s="420">
        <v>366</v>
      </c>
      <c r="AC194" s="806"/>
      <c r="AD194" s="472"/>
      <c r="AE194" s="472"/>
      <c r="AF194" s="407"/>
      <c r="AG194" s="261">
        <v>8</v>
      </c>
      <c r="AH194" s="248">
        <v>4</v>
      </c>
      <c r="AI194" s="248">
        <v>7</v>
      </c>
      <c r="AJ194" s="249"/>
      <c r="AK194" s="4"/>
    </row>
    <row r="195" spans="1:37" ht="15" thickBot="1" x14ac:dyDescent="0.4">
      <c r="A195" s="275"/>
      <c r="B195" s="270"/>
      <c r="C195" s="809"/>
      <c r="D195" s="407"/>
      <c r="E195" s="809"/>
      <c r="F195" s="407"/>
      <c r="G195" s="809"/>
      <c r="H195" s="407"/>
      <c r="I195" s="807"/>
      <c r="J195" s="407"/>
      <c r="K195" s="809"/>
      <c r="L195" s="407"/>
      <c r="M195" s="836"/>
      <c r="N195" s="407"/>
      <c r="O195" s="809"/>
      <c r="P195" s="432"/>
      <c r="Q195" s="809"/>
      <c r="R195" s="407"/>
      <c r="S195" s="809"/>
      <c r="T195" s="407"/>
      <c r="U195" s="809"/>
      <c r="V195" s="407"/>
      <c r="W195" s="809"/>
      <c r="X195" s="407"/>
      <c r="Y195" s="809"/>
      <c r="Z195" s="407"/>
      <c r="AA195" s="809"/>
      <c r="AB195" s="407"/>
      <c r="AC195" s="807"/>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3</v>
      </c>
      <c r="AI204" s="248">
        <v>12</v>
      </c>
      <c r="AJ204" s="249"/>
      <c r="AK204" s="4"/>
    </row>
    <row r="205" spans="1:37"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6"/>
      <c r="D215" s="420">
        <v>383</v>
      </c>
      <c r="E215" s="808" t="s">
        <v>12</v>
      </c>
      <c r="F215" s="420">
        <v>426</v>
      </c>
      <c r="G215" s="806"/>
      <c r="H215" s="420">
        <v>410.673</v>
      </c>
      <c r="I215" s="945" t="s">
        <v>235</v>
      </c>
      <c r="J215" s="420">
        <v>385.99700000000001</v>
      </c>
      <c r="K215" s="808" t="s">
        <v>235</v>
      </c>
      <c r="L215" s="420">
        <v>305</v>
      </c>
      <c r="M215" s="808" t="s">
        <v>235</v>
      </c>
      <c r="N215" s="420">
        <v>423</v>
      </c>
      <c r="O215" s="808" t="s">
        <v>235</v>
      </c>
      <c r="P215" s="420">
        <v>302.48899999999998</v>
      </c>
      <c r="Q215" s="808" t="s">
        <v>235</v>
      </c>
      <c r="R215" s="420">
        <v>361</v>
      </c>
      <c r="S215" s="808" t="s">
        <v>235</v>
      </c>
      <c r="T215" s="420">
        <v>370.99700000000001</v>
      </c>
      <c r="U215" s="806"/>
      <c r="V215" s="420">
        <v>402.00299999999999</v>
      </c>
      <c r="W215" s="806"/>
      <c r="X215" s="420">
        <v>398</v>
      </c>
      <c r="Y215" s="806"/>
      <c r="Z215" s="420">
        <v>420</v>
      </c>
      <c r="AA215" s="808" t="s">
        <v>12</v>
      </c>
      <c r="AB215" s="420">
        <v>400</v>
      </c>
      <c r="AC215" s="806"/>
      <c r="AD215" s="472"/>
      <c r="AE215" s="472"/>
      <c r="AF215" s="407"/>
      <c r="AG215" s="261">
        <v>8</v>
      </c>
      <c r="AH215" s="248">
        <v>1</v>
      </c>
      <c r="AI215" s="248">
        <v>2</v>
      </c>
      <c r="AJ215" s="249"/>
      <c r="AK215" s="4"/>
    </row>
    <row r="216" spans="1:37" ht="15" thickBot="1" x14ac:dyDescent="0.4">
      <c r="A216" s="275"/>
      <c r="B216" s="270"/>
      <c r="C216" s="816"/>
      <c r="D216" s="407"/>
      <c r="E216" s="809"/>
      <c r="F216" s="407"/>
      <c r="G216" s="807"/>
      <c r="H216" s="407"/>
      <c r="I216" s="946"/>
      <c r="J216" s="407"/>
      <c r="K216" s="809"/>
      <c r="L216" s="407"/>
      <c r="M216" s="809"/>
      <c r="N216" s="407"/>
      <c r="O216" s="809"/>
      <c r="P216" s="432"/>
      <c r="Q216" s="809"/>
      <c r="R216" s="407"/>
      <c r="S216" s="809"/>
      <c r="T216" s="407"/>
      <c r="U216" s="807"/>
      <c r="V216" s="407"/>
      <c r="W216" s="807"/>
      <c r="X216" s="407"/>
      <c r="Y216" s="807"/>
      <c r="Z216" s="407"/>
      <c r="AA216" s="809"/>
      <c r="AB216" s="407"/>
      <c r="AC216" s="807"/>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0</v>
      </c>
      <c r="AI226" s="248">
        <v>3</v>
      </c>
      <c r="AJ226" s="249"/>
      <c r="AK226" s="4"/>
    </row>
    <row r="227" spans="1:37"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0</v>
      </c>
      <c r="AI237" s="248">
        <v>9</v>
      </c>
      <c r="AJ237" s="249"/>
      <c r="AK237" s="4"/>
    </row>
    <row r="238" spans="1:37"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29" t="s">
        <v>15</v>
      </c>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12</v>
      </c>
      <c r="AH247" s="248">
        <v>0</v>
      </c>
      <c r="AI247" s="248">
        <v>6</v>
      </c>
      <c r="AJ247" s="249"/>
      <c r="AK247" s="4"/>
    </row>
    <row r="248" spans="1:37" x14ac:dyDescent="0.35">
      <c r="A248" s="275"/>
      <c r="B248" s="270"/>
      <c r="C248" s="807"/>
      <c r="D248" s="407"/>
      <c r="E248" s="807"/>
      <c r="F248" s="407"/>
      <c r="G248" s="807"/>
      <c r="H248" s="407"/>
      <c r="I248" s="807"/>
      <c r="J248" s="407"/>
      <c r="K248" s="807"/>
      <c r="L248" s="407"/>
      <c r="M248" s="807"/>
      <c r="N248" s="407"/>
      <c r="O248" s="830"/>
      <c r="P248" s="432"/>
      <c r="Q248" s="830"/>
      <c r="R248" s="407"/>
      <c r="S248" s="807"/>
      <c r="T248" s="407"/>
      <c r="U248" s="807"/>
      <c r="V248" s="407"/>
      <c r="W248" s="807"/>
      <c r="X248" s="407"/>
      <c r="Y248" s="854"/>
      <c r="Z248" s="407"/>
      <c r="AA248" s="807"/>
      <c r="AB248" s="407"/>
      <c r="AC248" s="807"/>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v>0</v>
      </c>
      <c r="X257" s="420">
        <v>353</v>
      </c>
      <c r="Y257" s="806"/>
      <c r="Z257" s="420">
        <v>366</v>
      </c>
      <c r="AA257" s="806"/>
      <c r="AB257" s="420">
        <v>344</v>
      </c>
      <c r="AC257" s="806"/>
      <c r="AD257" s="472"/>
      <c r="AE257" s="472"/>
      <c r="AF257" s="424"/>
      <c r="AG257" s="261">
        <v>13</v>
      </c>
      <c r="AH257" s="248">
        <v>0</v>
      </c>
      <c r="AI257" s="248">
        <v>2</v>
      </c>
      <c r="AJ257" s="249"/>
      <c r="AK257" s="4"/>
      <c r="AL257" s="253">
        <v>1</v>
      </c>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6"/>
      <c r="D267" s="420">
        <v>375</v>
      </c>
      <c r="E267" s="829" t="s">
        <v>15</v>
      </c>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13</v>
      </c>
      <c r="AH267" s="248">
        <v>0</v>
      </c>
      <c r="AI267" s="248">
        <v>1</v>
      </c>
      <c r="AJ267" s="249"/>
      <c r="AK267" s="4"/>
    </row>
    <row r="268" spans="1:38" x14ac:dyDescent="0.35">
      <c r="A268" s="275"/>
      <c r="B268" s="270"/>
      <c r="C268" s="807"/>
      <c r="D268" s="407"/>
      <c r="E268" s="830"/>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8" t="s">
        <v>710</v>
      </c>
      <c r="P278" s="420">
        <v>244</v>
      </c>
      <c r="Q278" s="808" t="s">
        <v>710</v>
      </c>
      <c r="R278" s="420">
        <v>354</v>
      </c>
      <c r="S278" s="808"/>
      <c r="T278" s="420">
        <v>341</v>
      </c>
      <c r="U278" s="808" t="s">
        <v>15</v>
      </c>
      <c r="V278" s="420">
        <v>323</v>
      </c>
      <c r="W278" s="806"/>
      <c r="X278" s="420">
        <v>333</v>
      </c>
      <c r="Y278" s="806"/>
      <c r="Z278" s="420">
        <v>323.56400000000002</v>
      </c>
      <c r="AA278" s="806"/>
      <c r="AB278" s="420">
        <v>414.99599999999998</v>
      </c>
      <c r="AC278" s="806"/>
      <c r="AD278" s="472"/>
      <c r="AE278" s="472"/>
      <c r="AF278" s="424"/>
      <c r="AG278" s="261">
        <v>10</v>
      </c>
      <c r="AH278" s="248">
        <v>0</v>
      </c>
      <c r="AI278" s="248">
        <v>0</v>
      </c>
      <c r="AJ278" s="249"/>
      <c r="AK278" s="4"/>
    </row>
    <row r="279" spans="1:37" x14ac:dyDescent="0.35">
      <c r="A279" s="275"/>
      <c r="B279" s="270"/>
      <c r="C279" s="807"/>
      <c r="D279" s="407"/>
      <c r="E279" s="807"/>
      <c r="F279" s="407"/>
      <c r="G279" s="807"/>
      <c r="H279" s="407"/>
      <c r="I279" s="807"/>
      <c r="J279" s="407"/>
      <c r="K279" s="807"/>
      <c r="L279" s="407"/>
      <c r="M279" s="807"/>
      <c r="N279" s="407"/>
      <c r="O279" s="809"/>
      <c r="P279" s="432"/>
      <c r="Q279" s="809"/>
      <c r="R279" s="407"/>
      <c r="S279" s="809"/>
      <c r="T279" s="407"/>
      <c r="U279" s="809"/>
      <c r="V279" s="407"/>
      <c r="W279" s="807"/>
      <c r="X279" s="407"/>
      <c r="Y279" s="807"/>
      <c r="Z279" s="407"/>
      <c r="AA279" s="807"/>
      <c r="AB279" s="424"/>
      <c r="AC279" s="807"/>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0</v>
      </c>
      <c r="AI289" s="248">
        <v>0</v>
      </c>
      <c r="AJ289" s="249"/>
      <c r="AK289" s="4"/>
    </row>
    <row r="290" spans="1:37"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8" t="s">
        <v>235</v>
      </c>
      <c r="T300" s="420">
        <v>360</v>
      </c>
      <c r="U300" s="806"/>
      <c r="V300" s="420">
        <v>378</v>
      </c>
      <c r="W300" s="806"/>
      <c r="X300" s="420">
        <v>339</v>
      </c>
      <c r="Y300" s="808" t="s">
        <v>235</v>
      </c>
      <c r="Z300" s="420">
        <v>329</v>
      </c>
      <c r="AA300" s="829" t="s">
        <v>15</v>
      </c>
      <c r="AB300" s="420">
        <v>340.12099999999998</v>
      </c>
      <c r="AC300" s="806"/>
      <c r="AD300" s="472"/>
      <c r="AE300" s="472"/>
      <c r="AF300" s="424"/>
      <c r="AG300" s="261">
        <v>9</v>
      </c>
      <c r="AH300" s="248">
        <v>0</v>
      </c>
      <c r="AI300" s="248">
        <v>0</v>
      </c>
      <c r="AJ300" s="249"/>
      <c r="AK300" s="4"/>
    </row>
    <row r="301" spans="1:37" x14ac:dyDescent="0.35">
      <c r="A301" s="275"/>
      <c r="B301" s="270"/>
      <c r="C301" s="807"/>
      <c r="D301" s="407"/>
      <c r="E301" s="807"/>
      <c r="F301" s="407"/>
      <c r="G301" s="807"/>
      <c r="H301" s="407"/>
      <c r="I301" s="809"/>
      <c r="J301" s="407"/>
      <c r="K301" s="807"/>
      <c r="L301" s="407"/>
      <c r="M301" s="807"/>
      <c r="N301" s="407"/>
      <c r="O301" s="809"/>
      <c r="P301" s="432"/>
      <c r="Q301" s="807"/>
      <c r="R301" s="407"/>
      <c r="S301" s="809"/>
      <c r="T301" s="407"/>
      <c r="U301" s="807"/>
      <c r="V301" s="407"/>
      <c r="W301" s="807"/>
      <c r="X301" s="407"/>
      <c r="Y301" s="809"/>
      <c r="Z301" s="407"/>
      <c r="AA301" s="830"/>
      <c r="AB301" s="424"/>
      <c r="AC301" s="807"/>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60"/>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8" t="s">
        <v>235</v>
      </c>
      <c r="D311" s="420">
        <v>363</v>
      </c>
      <c r="E311" s="785"/>
      <c r="F311" s="420">
        <v>346</v>
      </c>
      <c r="G311" s="861" t="s">
        <v>786</v>
      </c>
      <c r="H311" s="420">
        <v>307</v>
      </c>
      <c r="I311" s="808" t="s">
        <v>235</v>
      </c>
      <c r="J311" s="420">
        <v>301</v>
      </c>
      <c r="K311" s="808" t="s">
        <v>15</v>
      </c>
      <c r="L311" s="420">
        <v>320</v>
      </c>
      <c r="M311" s="829" t="s">
        <v>235</v>
      </c>
      <c r="N311" s="420">
        <v>325</v>
      </c>
      <c r="O311" s="806"/>
      <c r="P311" s="420">
        <v>320</v>
      </c>
      <c r="Q311" s="808"/>
      <c r="R311" s="420">
        <v>300</v>
      </c>
      <c r="S311" s="808"/>
      <c r="T311" s="420">
        <v>94</v>
      </c>
      <c r="U311" s="395" t="s">
        <v>750</v>
      </c>
      <c r="V311" s="420"/>
      <c r="W311" s="863"/>
      <c r="X311" s="420"/>
      <c r="Y311" s="863"/>
      <c r="Z311" s="420"/>
      <c r="AA311" s="863"/>
      <c r="AB311" s="420"/>
      <c r="AC311" s="863"/>
      <c r="AD311" s="432"/>
      <c r="AE311" s="432"/>
      <c r="AF311" s="424"/>
      <c r="AG311" s="261">
        <v>2</v>
      </c>
      <c r="AH311" s="248">
        <v>0</v>
      </c>
      <c r="AI311" s="248">
        <v>0</v>
      </c>
      <c r="AJ311" s="249"/>
      <c r="AK311" s="4"/>
    </row>
    <row r="312" spans="1:37" x14ac:dyDescent="0.35">
      <c r="A312" s="406"/>
      <c r="B312" s="270"/>
      <c r="C312" s="809"/>
      <c r="D312" s="407"/>
      <c r="E312" s="786"/>
      <c r="F312" s="407"/>
      <c r="G312" s="862"/>
      <c r="H312" s="407"/>
      <c r="I312" s="809"/>
      <c r="J312" s="407"/>
      <c r="K312" s="809"/>
      <c r="L312" s="407"/>
      <c r="M312" s="830"/>
      <c r="N312" s="407"/>
      <c r="O312" s="807"/>
      <c r="P312" s="432"/>
      <c r="Q312" s="809"/>
      <c r="R312" s="407"/>
      <c r="S312" s="809"/>
      <c r="T312" s="407"/>
      <c r="U312" s="395"/>
      <c r="V312" s="407"/>
      <c r="W312" s="863"/>
      <c r="X312" s="407"/>
      <c r="Y312" s="863"/>
      <c r="Z312" s="407"/>
      <c r="AA312" s="863"/>
      <c r="AB312" s="424"/>
      <c r="AC312" s="863"/>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4" t="s">
        <v>756</v>
      </c>
      <c r="H321" s="954"/>
      <c r="I321" s="955" t="s">
        <v>757</v>
      </c>
      <c r="J321" s="955"/>
      <c r="K321" s="955"/>
      <c r="L321" s="955"/>
      <c r="M321" s="956" t="s">
        <v>758</v>
      </c>
      <c r="N321" s="956"/>
      <c r="O321" s="957" t="s">
        <v>759</v>
      </c>
      <c r="P321" s="957"/>
      <c r="Q321" s="399"/>
      <c r="R321" s="400"/>
      <c r="S321" s="958" t="s">
        <v>760</v>
      </c>
      <c r="T321" s="949"/>
      <c r="U321" s="948" t="s">
        <v>761</v>
      </c>
      <c r="V321" s="956"/>
      <c r="W321" s="949"/>
      <c r="X321" s="947" t="s">
        <v>762</v>
      </c>
      <c r="Y321" s="948" t="s">
        <v>753</v>
      </c>
      <c r="Z321" s="949"/>
      <c r="AA321" s="950" t="s">
        <v>763</v>
      </c>
      <c r="AB321" s="950"/>
      <c r="AC321" s="950" t="s">
        <v>764</v>
      </c>
      <c r="AD321" s="951"/>
      <c r="AE321" s="951"/>
      <c r="AF321" s="952"/>
      <c r="AG321" s="964" t="s">
        <v>681</v>
      </c>
      <c r="AH321" s="907"/>
      <c r="AI321" s="907"/>
      <c r="AJ321" s="908"/>
      <c r="AK321" s="4"/>
    </row>
    <row r="322" spans="2:37" ht="22.75" customHeight="1" thickBot="1" x14ac:dyDescent="0.4">
      <c r="B322" s="487"/>
      <c r="C322" s="453"/>
      <c r="D322" s="453"/>
      <c r="E322" s="453"/>
      <c r="G322" s="882"/>
      <c r="H322" s="882"/>
      <c r="I322" s="884"/>
      <c r="J322" s="884"/>
      <c r="K322" s="884"/>
      <c r="L322" s="884"/>
      <c r="M322" s="886"/>
      <c r="N322" s="886"/>
      <c r="O322" s="888"/>
      <c r="P322" s="888"/>
      <c r="Q322" s="488"/>
      <c r="R322" s="401"/>
      <c r="S322" s="959"/>
      <c r="T322" s="870"/>
      <c r="U322" s="869"/>
      <c r="V322" s="892"/>
      <c r="W322" s="870"/>
      <c r="X322" s="865"/>
      <c r="Y322" s="869"/>
      <c r="Z322" s="870"/>
      <c r="AA322" s="874"/>
      <c r="AB322" s="874"/>
      <c r="AC322" s="874"/>
      <c r="AD322" s="877"/>
      <c r="AE322" s="877"/>
      <c r="AF322" s="953"/>
      <c r="AG322" s="964"/>
      <c r="AH322" s="907"/>
      <c r="AI322" s="907"/>
      <c r="AJ322" s="908"/>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9"/>
      <c r="T323" s="870"/>
      <c r="U323" s="869"/>
      <c r="V323" s="892"/>
      <c r="W323" s="870"/>
      <c r="X323" s="865"/>
      <c r="Y323" s="869"/>
      <c r="Z323" s="870"/>
      <c r="AA323" s="874"/>
      <c r="AB323" s="874"/>
      <c r="AC323" s="874"/>
      <c r="AD323" s="877"/>
      <c r="AE323" s="877"/>
      <c r="AF323" s="953"/>
      <c r="AG323" s="964"/>
      <c r="AH323" s="907"/>
      <c r="AI323" s="907"/>
      <c r="AJ323" s="908"/>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9"/>
      <c r="T324" s="870"/>
      <c r="U324" s="869"/>
      <c r="V324" s="892"/>
      <c r="W324" s="870"/>
      <c r="X324" s="865"/>
      <c r="Y324" s="869"/>
      <c r="Z324" s="870"/>
      <c r="AA324" s="874"/>
      <c r="AB324" s="874"/>
      <c r="AC324" s="874"/>
      <c r="AD324" s="877"/>
      <c r="AE324" s="877"/>
      <c r="AF324" s="953"/>
      <c r="AG324" s="964"/>
      <c r="AH324" s="907"/>
      <c r="AI324" s="907"/>
      <c r="AJ324" s="908"/>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60"/>
      <c r="T325" s="872"/>
      <c r="U325" s="871"/>
      <c r="V325" s="893"/>
      <c r="W325" s="872"/>
      <c r="X325" s="866"/>
      <c r="Y325" s="871"/>
      <c r="Z325" s="872"/>
      <c r="AA325" s="874"/>
      <c r="AB325" s="874"/>
      <c r="AC325" s="874"/>
      <c r="AD325" s="877"/>
      <c r="AE325" s="877"/>
      <c r="AF325" s="953"/>
      <c r="AG325" s="964"/>
      <c r="AH325" s="907"/>
      <c r="AI325" s="907"/>
      <c r="AJ325" s="908"/>
      <c r="AK325" s="4"/>
    </row>
    <row r="326" spans="2:37"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403"/>
      <c r="S326" s="962">
        <v>1</v>
      </c>
      <c r="T326" s="896"/>
      <c r="U326" s="897" t="s">
        <v>21</v>
      </c>
      <c r="V326" s="898"/>
      <c r="W326" s="896"/>
      <c r="X326" s="899" t="s">
        <v>770</v>
      </c>
      <c r="Y326" s="900">
        <v>379</v>
      </c>
      <c r="Z326" s="901"/>
      <c r="AA326" s="904">
        <f>AG318</f>
        <v>306</v>
      </c>
      <c r="AB326" s="904"/>
      <c r="AC326" s="904">
        <f>+Y326-AA326</f>
        <v>73</v>
      </c>
      <c r="AD326" s="905"/>
      <c r="AE326" s="905"/>
      <c r="AF326" s="963"/>
      <c r="AG326" s="964"/>
      <c r="AH326" s="907"/>
      <c r="AI326" s="907"/>
      <c r="AJ326" s="908"/>
      <c r="AK326" s="894"/>
    </row>
    <row r="327" spans="2:37" x14ac:dyDescent="0.35">
      <c r="B327" s="487"/>
      <c r="C327" s="453"/>
      <c r="D327" s="453"/>
      <c r="E327" s="961" t="s">
        <v>771</v>
      </c>
      <c r="F327" s="961"/>
      <c r="G327" s="453"/>
      <c r="H327" s="921"/>
      <c r="I327" s="453"/>
      <c r="J327" s="921"/>
      <c r="K327" s="453"/>
      <c r="L327" s="922"/>
      <c r="M327" s="453"/>
      <c r="N327" s="453"/>
      <c r="O327" s="448" t="s">
        <v>772</v>
      </c>
      <c r="P327" s="453"/>
      <c r="Q327" s="453"/>
      <c r="R327" s="403"/>
      <c r="S327" s="960"/>
      <c r="T327" s="872"/>
      <c r="U327" s="871"/>
      <c r="V327" s="893"/>
      <c r="W327" s="872"/>
      <c r="X327" s="866"/>
      <c r="Y327" s="902"/>
      <c r="Z327" s="903"/>
      <c r="AA327" s="904"/>
      <c r="AB327" s="904"/>
      <c r="AC327" s="904"/>
      <c r="AD327" s="905"/>
      <c r="AE327" s="905"/>
      <c r="AF327" s="963"/>
      <c r="AG327" s="964"/>
      <c r="AH327" s="907"/>
      <c r="AI327" s="907"/>
      <c r="AJ327" s="908"/>
      <c r="AK327" s="894"/>
    </row>
    <row r="328" spans="2:37" ht="12.65" customHeight="1" x14ac:dyDescent="0.35">
      <c r="B328" s="487"/>
      <c r="C328" s="453"/>
      <c r="D328" s="448"/>
      <c r="E328" s="961"/>
      <c r="F328" s="961"/>
      <c r="G328" s="490"/>
      <c r="H328" s="491"/>
      <c r="I328" s="490"/>
      <c r="J328" s="491"/>
      <c r="K328" s="490"/>
      <c r="L328" s="490"/>
      <c r="M328" s="490"/>
      <c r="N328" s="448"/>
      <c r="O328" s="453"/>
      <c r="P328" s="453"/>
      <c r="Q328" s="453"/>
      <c r="R328" s="403"/>
      <c r="S328" s="962">
        <v>2</v>
      </c>
      <c r="T328" s="896"/>
      <c r="U328" s="897" t="s">
        <v>25</v>
      </c>
      <c r="V328" s="898"/>
      <c r="W328" s="896"/>
      <c r="X328" s="899" t="s">
        <v>770</v>
      </c>
      <c r="Y328" s="900">
        <f>+Y326</f>
        <v>379</v>
      </c>
      <c r="Z328" s="901"/>
      <c r="AA328" s="904">
        <f>AI318</f>
        <v>172</v>
      </c>
      <c r="AB328" s="904"/>
      <c r="AC328" s="904">
        <f>+Y328-AA328</f>
        <v>207</v>
      </c>
      <c r="AD328" s="905"/>
      <c r="AE328" s="905"/>
      <c r="AF328" s="963"/>
      <c r="AG328" s="964"/>
      <c r="AH328" s="907"/>
      <c r="AI328" s="907"/>
      <c r="AJ328" s="908"/>
      <c r="AK328" s="894"/>
    </row>
    <row r="329" spans="2:37" x14ac:dyDescent="0.35">
      <c r="B329" s="487"/>
      <c r="C329" s="453"/>
      <c r="D329" s="453"/>
      <c r="E329" s="453"/>
      <c r="G329" s="453"/>
      <c r="H329" s="453"/>
      <c r="I329" s="453"/>
      <c r="J329" s="453"/>
      <c r="K329" s="448"/>
      <c r="L329" s="453"/>
      <c r="M329" s="453"/>
      <c r="N329" s="453"/>
      <c r="O329" s="453"/>
      <c r="P329" s="453"/>
      <c r="Q329" s="453"/>
      <c r="R329" s="403"/>
      <c r="S329" s="960"/>
      <c r="T329" s="872"/>
      <c r="U329" s="871"/>
      <c r="V329" s="893"/>
      <c r="W329" s="872"/>
      <c r="X329" s="866"/>
      <c r="Y329" s="902"/>
      <c r="Z329" s="903"/>
      <c r="AA329" s="904"/>
      <c r="AB329" s="904"/>
      <c r="AC329" s="904"/>
      <c r="AD329" s="905"/>
      <c r="AE329" s="905"/>
      <c r="AF329" s="963"/>
      <c r="AG329" s="964"/>
      <c r="AH329" s="907"/>
      <c r="AI329" s="907"/>
      <c r="AJ329" s="908"/>
      <c r="AK329" s="894"/>
    </row>
    <row r="330" spans="2:37" x14ac:dyDescent="0.35">
      <c r="B330" s="487"/>
      <c r="C330" s="453"/>
      <c r="D330" s="453"/>
      <c r="E330" s="453"/>
      <c r="F330" s="492"/>
      <c r="G330" s="453"/>
      <c r="H330" s="453"/>
      <c r="I330" s="488"/>
      <c r="J330" s="488"/>
      <c r="K330" s="453"/>
      <c r="M330" s="453"/>
      <c r="N330" s="453"/>
      <c r="O330" s="453"/>
      <c r="P330" s="453"/>
      <c r="Q330" s="453"/>
      <c r="R330" s="403"/>
      <c r="S330" s="962">
        <v>3</v>
      </c>
      <c r="T330" s="896"/>
      <c r="U330" s="897" t="s">
        <v>773</v>
      </c>
      <c r="V330" s="898"/>
      <c r="W330" s="896"/>
      <c r="X330" s="899" t="s">
        <v>774</v>
      </c>
      <c r="Y330" s="911">
        <v>139.6</v>
      </c>
      <c r="Z330" s="912"/>
      <c r="AA330" s="915">
        <f>AJ318</f>
        <v>0</v>
      </c>
      <c r="AB330" s="915"/>
      <c r="AC330" s="915">
        <f>+Y330-AA330</f>
        <v>139.6</v>
      </c>
      <c r="AD330" s="919"/>
      <c r="AE330" s="919"/>
      <c r="AF330" s="969"/>
      <c r="AG330" s="964"/>
      <c r="AH330" s="907"/>
      <c r="AI330" s="907"/>
      <c r="AJ330" s="908"/>
      <c r="AK330" s="894"/>
    </row>
    <row r="331" spans="2:37" x14ac:dyDescent="0.35">
      <c r="B331" s="487"/>
      <c r="C331" s="453"/>
      <c r="D331" s="453"/>
      <c r="E331" s="453"/>
      <c r="F331" s="492"/>
      <c r="G331" s="453"/>
      <c r="H331" s="453"/>
      <c r="I331" s="488"/>
      <c r="J331" s="488"/>
      <c r="K331" s="453"/>
      <c r="L331" s="453"/>
      <c r="M331" s="453"/>
      <c r="N331" s="453"/>
      <c r="O331" s="453"/>
      <c r="P331" s="453"/>
      <c r="Q331" s="453"/>
      <c r="R331" s="403"/>
      <c r="S331" s="960"/>
      <c r="T331" s="872"/>
      <c r="U331" s="871"/>
      <c r="V331" s="893"/>
      <c r="W331" s="872"/>
      <c r="X331" s="866"/>
      <c r="Y331" s="913"/>
      <c r="Z331" s="914"/>
      <c r="AA331" s="915"/>
      <c r="AB331" s="915"/>
      <c r="AC331" s="915"/>
      <c r="AD331" s="919"/>
      <c r="AE331" s="919"/>
      <c r="AF331" s="969"/>
      <c r="AG331" s="964"/>
      <c r="AH331" s="907"/>
      <c r="AI331" s="907"/>
      <c r="AJ331" s="908"/>
      <c r="AK331" s="894"/>
    </row>
    <row r="332" spans="2:37" x14ac:dyDescent="0.35">
      <c r="B332" s="487"/>
      <c r="C332" s="453"/>
      <c r="D332" s="453"/>
      <c r="E332" s="453"/>
      <c r="F332" s="492"/>
      <c r="G332" s="453"/>
      <c r="H332" s="453"/>
      <c r="I332" s="453"/>
      <c r="J332" s="453"/>
      <c r="K332" s="453"/>
      <c r="L332" s="453"/>
      <c r="M332" s="453"/>
      <c r="N332" s="453"/>
      <c r="O332" s="453"/>
      <c r="P332" s="453"/>
      <c r="Q332" s="453"/>
      <c r="R332" s="403"/>
      <c r="S332" s="962">
        <v>4</v>
      </c>
      <c r="T332" s="896"/>
      <c r="U332" s="897" t="s">
        <v>24</v>
      </c>
      <c r="V332" s="898"/>
      <c r="W332" s="896"/>
      <c r="X332" s="899" t="s">
        <v>770</v>
      </c>
      <c r="Y332" s="900">
        <f>+Y326</f>
        <v>379</v>
      </c>
      <c r="Z332" s="901"/>
      <c r="AA332" s="904">
        <v>218</v>
      </c>
      <c r="AB332" s="904"/>
      <c r="AC332" s="904">
        <f>+Y332-AA332</f>
        <v>161</v>
      </c>
      <c r="AD332" s="905"/>
      <c r="AE332" s="905"/>
      <c r="AF332" s="963"/>
      <c r="AG332" s="964"/>
      <c r="AH332" s="907"/>
      <c r="AI332" s="907"/>
      <c r="AJ332" s="908"/>
      <c r="AK332" s="894"/>
    </row>
    <row r="333" spans="2:37"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404"/>
      <c r="S333" s="960"/>
      <c r="T333" s="872"/>
      <c r="U333" s="871"/>
      <c r="V333" s="893"/>
      <c r="W333" s="872"/>
      <c r="X333" s="866"/>
      <c r="Y333" s="902"/>
      <c r="Z333" s="903"/>
      <c r="AA333" s="904"/>
      <c r="AB333" s="904"/>
      <c r="AC333" s="904"/>
      <c r="AD333" s="905"/>
      <c r="AE333" s="905"/>
      <c r="AF333" s="963"/>
      <c r="AG333" s="964"/>
      <c r="AH333" s="907"/>
      <c r="AI333" s="907"/>
      <c r="AJ333" s="908"/>
      <c r="AK333" s="894"/>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2">
        <v>5</v>
      </c>
      <c r="T334" s="896"/>
      <c r="U334" s="877" t="s">
        <v>634</v>
      </c>
      <c r="V334" s="925"/>
      <c r="W334" s="926"/>
      <c r="X334" s="402" t="s">
        <v>770</v>
      </c>
      <c r="Y334" s="905"/>
      <c r="Z334" s="927"/>
      <c r="AA334" s="904"/>
      <c r="AB334" s="904"/>
      <c r="AC334" s="904">
        <f>+Y334-AA334</f>
        <v>0</v>
      </c>
      <c r="AD334" s="905"/>
      <c r="AE334" s="905"/>
      <c r="AF334" s="963"/>
      <c r="AG334" s="964"/>
      <c r="AH334" s="907"/>
      <c r="AI334" s="907"/>
      <c r="AJ334" s="908"/>
      <c r="AK334" s="894"/>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7"/>
      <c r="T335" s="968"/>
      <c r="U335" s="928" t="s">
        <v>307</v>
      </c>
      <c r="V335" s="929"/>
      <c r="W335" s="930"/>
      <c r="X335" s="499" t="s">
        <v>770</v>
      </c>
      <c r="Y335" s="917"/>
      <c r="Z335" s="931"/>
      <c r="AA335" s="916"/>
      <c r="AB335" s="916"/>
      <c r="AC335" s="916">
        <f>+Y335-AA335</f>
        <v>0</v>
      </c>
      <c r="AD335" s="917"/>
      <c r="AE335" s="917"/>
      <c r="AF335" s="966"/>
      <c r="AG335" s="965"/>
      <c r="AH335" s="909"/>
      <c r="AI335" s="909"/>
      <c r="AJ335" s="910"/>
      <c r="AK335" s="89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2026-02-02T08:54:19Z</cp:lastPrinted>
  <dcterms:created xsi:type="dcterms:W3CDTF">2025-03-06T16:33:15Z</dcterms:created>
  <dcterms:modified xsi:type="dcterms:W3CDTF">2026-02-03T16:39:13Z</dcterms:modified>
</cp:coreProperties>
</file>