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DPRs\"/>
    </mc:Choice>
  </mc:AlternateContent>
  <xr:revisionPtr revIDLastSave="0" documentId="13_ncr:1_{5C70A020-0919-413E-95AC-EDAE172337D6}" xr6:coauthVersionLast="47" xr6:coauthVersionMax="47" xr10:uidLastSave="{00000000-0000-0000-0000-000000000000}"/>
  <bookViews>
    <workbookView xWindow="-110" yWindow="-110" windowWidth="19420" windowHeight="10300" tabRatio="943" activeTab="2" xr2:uid="{00000000-000D-0000-FFFF-FFFF00000000}"/>
  </bookViews>
  <sheets>
    <sheet name="Project Details" sheetId="53" r:id="rId1"/>
    <sheet name="MASTER SHEET" sheetId="44" r:id="rId2"/>
    <sheet name="Erection Compiled" sheetId="52" r:id="rId3"/>
    <sheet name="Progress." sheetId="54" r:id="rId4"/>
    <sheet name="Visual chart." sheetId="56" r:id="rId5"/>
    <sheet name="PENDING FDN DETAILS" sheetId="50" r:id="rId6"/>
    <sheet name="PENDING ERE DETAILS" sheetId="51" r:id="rId7"/>
    <sheet name="TSE-MANUAL-LT-11KV-33KV Details" sheetId="45" r:id="rId8"/>
    <sheet name="Crossing Details" sheetId="46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123Graph_B" hidden="1">'[1]CASH-FLOW'!#REF!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655601">#REF!</definedName>
    <definedName name="_xlnm._FilterDatabase" localSheetId="6" hidden="1">'PENDING ERE DETAILS'!$A$5:$G$37</definedName>
    <definedName name="_xlnm._FilterDatabase" localSheetId="5" hidden="1">'PENDING FDN DETAILS'!$A$3:$AD$16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'[2]SP Break Up'!$A$6:$I$39</definedName>
    <definedName name="_Order1" hidden="1">255</definedName>
    <definedName name="_Order2" hidden="1">255</definedName>
    <definedName name="_TAB1">[3]TABLES!$A$2:$C$16</definedName>
    <definedName name="A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d">#REF!</definedName>
    <definedName name="ADVIK">#REF!</definedName>
    <definedName name="ax">[4]CLAY!#REF!</definedName>
    <definedName name="ay">[4]CLAY!#REF!</definedName>
    <definedName name="B">'[5]PRECAST lightconc-II'!$K$19</definedName>
    <definedName name="botn">#REF!</definedName>
    <definedName name="bua">#REF!</definedName>
    <definedName name="building">'[6]DETAILED  BOQ'!$A$2</definedName>
    <definedName name="cant">'[7]Staff Acco.'!#REF!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[8]dBase!$J$14</definedName>
    <definedName name="_xlnm.Database">#N/A</definedName>
    <definedName name="dev">'[9]july-I'!$H$126:$H$140</definedName>
    <definedName name="Dome1">'[10]Data Sheet'!$B$3:$B$51</definedName>
    <definedName name="E">'[5]PRECAST lightconc-II'!$K$20</definedName>
    <definedName name="ff" hidden="1">#REF!</definedName>
    <definedName name="fiI">#REF!</definedName>
    <definedName name="Floor">'[6]DETAILED  BOQ'!$C$4</definedName>
    <definedName name="HTML_CodePage" hidden="1">1252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job">'[11]DETAILED  BOQ'!$A$1</definedName>
    <definedName name="kllkl">#REF!</definedName>
    <definedName name="knlkk">#REF!</definedName>
    <definedName name="lakh">[8]dBase!$J$12</definedName>
    <definedName name="logo1">"Picture 7"</definedName>
    <definedName name="MonthYear">'[10]Data Sheet'!$A$2:$A$50</definedName>
    <definedName name="NONSOR">#REF!</definedName>
    <definedName name="num2text">[8]dBase!$A$3:$I$1005</definedName>
    <definedName name="PHYSICAL_STATUS_OF_CONDUCTOR_AS_ON_DATE">'[12]Conductor Supply'!$A$1:$M$16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>#REF!</definedName>
    <definedName name="_xlnm.Print_Titles">#N/A</definedName>
    <definedName name="_xlnm.Recorder">#REF!</definedName>
    <definedName name="rel">#REF!</definedName>
    <definedName name="Rev">#REF!</definedName>
    <definedName name="rig">#REF!</definedName>
    <definedName name="robot">#REF!</definedName>
    <definedName name="rosid">#REF!</definedName>
    <definedName name="RRR" hidden="1">#REF!</definedName>
    <definedName name="S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[3]TABLES!$E$4:$F$57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upply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UNITS">#REF!</definedName>
    <definedName name="v">'[13]AT-3'!$C$10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51" l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I24" i="44"/>
  <c r="M24" i="44"/>
  <c r="F75" i="44"/>
  <c r="F76" i="44"/>
  <c r="F71" i="44"/>
  <c r="C48" i="46" l="1"/>
  <c r="C45" i="46"/>
  <c r="V295" i="56" l="1"/>
  <c r="R295" i="56"/>
  <c r="R301" i="56" s="1"/>
  <c r="N295" i="56"/>
  <c r="N301" i="56" s="1"/>
  <c r="J295" i="56"/>
  <c r="J301" i="56" s="1"/>
  <c r="F295" i="56"/>
  <c r="H298" i="56" s="1"/>
  <c r="B295" i="56"/>
  <c r="D298" i="56" s="1"/>
  <c r="AP285" i="56"/>
  <c r="AP291" i="56" s="1"/>
  <c r="AL285" i="56"/>
  <c r="AL291" i="56" s="1"/>
  <c r="AH285" i="56"/>
  <c r="AH291" i="56" s="1"/>
  <c r="AD285" i="56"/>
  <c r="AF288" i="56" s="1"/>
  <c r="Z285" i="56"/>
  <c r="AB288" i="56" s="1"/>
  <c r="V285" i="56"/>
  <c r="X288" i="56" s="1"/>
  <c r="R285" i="56"/>
  <c r="T288" i="56" s="1"/>
  <c r="N285" i="56"/>
  <c r="N291" i="56" s="1"/>
  <c r="J285" i="56"/>
  <c r="J291" i="56" s="1"/>
  <c r="F285" i="56"/>
  <c r="F291" i="56" s="1"/>
  <c r="B285" i="56"/>
  <c r="B291" i="56" s="1"/>
  <c r="AP275" i="56"/>
  <c r="AR278" i="56" s="1"/>
  <c r="AL275" i="56"/>
  <c r="AN278" i="56" s="1"/>
  <c r="AH275" i="56"/>
  <c r="AJ278" i="56" s="1"/>
  <c r="AD275" i="56"/>
  <c r="AF278" i="56" s="1"/>
  <c r="Z275" i="56"/>
  <c r="Z281" i="56" s="1"/>
  <c r="V275" i="56"/>
  <c r="V281" i="56" s="1"/>
  <c r="R275" i="56"/>
  <c r="R281" i="56" s="1"/>
  <c r="N275" i="56"/>
  <c r="N281" i="56" s="1"/>
  <c r="J275" i="56"/>
  <c r="J281" i="56" s="1"/>
  <c r="F275" i="56"/>
  <c r="H278" i="56" s="1"/>
  <c r="B275" i="56"/>
  <c r="D278" i="56" s="1"/>
  <c r="AP265" i="56"/>
  <c r="AR268" i="56" s="1"/>
  <c r="AL265" i="56"/>
  <c r="AN268" i="56" s="1"/>
  <c r="AH265" i="56"/>
  <c r="AJ268" i="56" s="1"/>
  <c r="AD265" i="56"/>
  <c r="AD271" i="56" s="1"/>
  <c r="Z265" i="56"/>
  <c r="Z271" i="56" s="1"/>
  <c r="V265" i="56"/>
  <c r="V271" i="56" s="1"/>
  <c r="R265" i="56"/>
  <c r="T268" i="56" s="1"/>
  <c r="N265" i="56"/>
  <c r="P268" i="56" s="1"/>
  <c r="J265" i="56"/>
  <c r="L268" i="56" s="1"/>
  <c r="F265" i="56"/>
  <c r="H268" i="56" s="1"/>
  <c r="B265" i="56"/>
  <c r="D268" i="56" s="1"/>
  <c r="AP255" i="56"/>
  <c r="AP261" i="56" s="1"/>
  <c r="AL255" i="56"/>
  <c r="AL261" i="56" s="1"/>
  <c r="AH255" i="56"/>
  <c r="AH261" i="56" s="1"/>
  <c r="AD255" i="56"/>
  <c r="AD261" i="56" s="1"/>
  <c r="Z255" i="56"/>
  <c r="Z261" i="56" s="1"/>
  <c r="V255" i="56"/>
  <c r="X258" i="56" s="1"/>
  <c r="R255" i="56"/>
  <c r="T258" i="56" s="1"/>
  <c r="N255" i="56"/>
  <c r="P258" i="56" s="1"/>
  <c r="J255" i="56"/>
  <c r="L258" i="56" s="1"/>
  <c r="F255" i="56"/>
  <c r="F261" i="56" s="1"/>
  <c r="B255" i="56"/>
  <c r="B261" i="56" s="1"/>
  <c r="AP245" i="56"/>
  <c r="AP251" i="56" s="1"/>
  <c r="AL245" i="56"/>
  <c r="AL251" i="56" s="1"/>
  <c r="AH245" i="56"/>
  <c r="AH251" i="56" s="1"/>
  <c r="AD245" i="56"/>
  <c r="AF248" i="56" s="1"/>
  <c r="Z245" i="56"/>
  <c r="AB248" i="56" s="1"/>
  <c r="V245" i="56"/>
  <c r="X248" i="56" s="1"/>
  <c r="R245" i="56"/>
  <c r="T248" i="56" s="1"/>
  <c r="N245" i="56"/>
  <c r="N251" i="56" s="1"/>
  <c r="J245" i="56"/>
  <c r="J251" i="56" s="1"/>
  <c r="F245" i="56"/>
  <c r="F251" i="56" s="1"/>
  <c r="B245" i="56"/>
  <c r="B251" i="56" s="1"/>
  <c r="AP235" i="56"/>
  <c r="AR238" i="56" s="1"/>
  <c r="AL235" i="56"/>
  <c r="AN238" i="56" s="1"/>
  <c r="AH235" i="56"/>
  <c r="AJ238" i="56" s="1"/>
  <c r="AD235" i="56"/>
  <c r="AF238" i="56" s="1"/>
  <c r="Z235" i="56"/>
  <c r="AB238" i="56" s="1"/>
  <c r="V235" i="56"/>
  <c r="V241" i="56" s="1"/>
  <c r="R235" i="56"/>
  <c r="R241" i="56" s="1"/>
  <c r="N235" i="56"/>
  <c r="N241" i="56" s="1"/>
  <c r="J235" i="56"/>
  <c r="L238" i="56" s="1"/>
  <c r="F235" i="56"/>
  <c r="H238" i="56" s="1"/>
  <c r="B235" i="56"/>
  <c r="D238" i="56" s="1"/>
  <c r="AP225" i="56"/>
  <c r="AR228" i="56" s="1"/>
  <c r="AL225" i="56"/>
  <c r="AN228" i="56" s="1"/>
  <c r="AH225" i="56"/>
  <c r="AH231" i="56" s="1"/>
  <c r="AD225" i="56"/>
  <c r="AD231" i="56" s="1"/>
  <c r="Z225" i="56"/>
  <c r="Z231" i="56" s="1"/>
  <c r="V225" i="56"/>
  <c r="V231" i="56" s="1"/>
  <c r="R225" i="56"/>
  <c r="T228" i="56" s="1"/>
  <c r="N225" i="56"/>
  <c r="P228" i="56" s="1"/>
  <c r="J225" i="56"/>
  <c r="L228" i="56" s="1"/>
  <c r="F225" i="56"/>
  <c r="H228" i="56" s="1"/>
  <c r="B225" i="56"/>
  <c r="D228" i="56" s="1"/>
  <c r="AP215" i="56"/>
  <c r="AR218" i="56" s="1"/>
  <c r="AL215" i="56"/>
  <c r="AL221" i="56" s="1"/>
  <c r="AH215" i="56"/>
  <c r="AH221" i="56" s="1"/>
  <c r="AD215" i="56"/>
  <c r="AD221" i="56" s="1"/>
  <c r="Z215" i="56"/>
  <c r="AB218" i="56" s="1"/>
  <c r="V215" i="56"/>
  <c r="X218" i="56" s="1"/>
  <c r="R215" i="56"/>
  <c r="T218" i="56" s="1"/>
  <c r="N215" i="56"/>
  <c r="P218" i="56" s="1"/>
  <c r="J215" i="56"/>
  <c r="J221" i="56" s="1"/>
  <c r="F215" i="56"/>
  <c r="F221" i="56" s="1"/>
  <c r="B215" i="56"/>
  <c r="B221" i="56" s="1"/>
  <c r="AP205" i="56"/>
  <c r="AP211" i="56" s="1"/>
  <c r="AL205" i="56"/>
  <c r="AL211" i="56" s="1"/>
  <c r="AH205" i="56"/>
  <c r="AJ208" i="56" s="1"/>
  <c r="AD205" i="56"/>
  <c r="AF208" i="56" s="1"/>
  <c r="Z205" i="56"/>
  <c r="AB208" i="56" s="1"/>
  <c r="V205" i="56"/>
  <c r="X208" i="56" s="1"/>
  <c r="R205" i="56"/>
  <c r="T208" i="56" s="1"/>
  <c r="N205" i="56"/>
  <c r="N211" i="56" s="1"/>
  <c r="J205" i="56"/>
  <c r="J211" i="56" s="1"/>
  <c r="F205" i="56"/>
  <c r="F211" i="56" s="1"/>
  <c r="B205" i="56"/>
  <c r="D208" i="56" s="1"/>
  <c r="AP195" i="56"/>
  <c r="AP201" i="56" s="1"/>
  <c r="AL195" i="56"/>
  <c r="AN198" i="56" s="1"/>
  <c r="AH195" i="56"/>
  <c r="AJ198" i="56" s="1"/>
  <c r="AD195" i="56"/>
  <c r="AF198" i="56" s="1"/>
  <c r="Z195" i="56"/>
  <c r="Z201" i="56" s="1"/>
  <c r="V195" i="56"/>
  <c r="V201" i="56" s="1"/>
  <c r="R195" i="56"/>
  <c r="R201" i="56" s="1"/>
  <c r="N195" i="56"/>
  <c r="N201" i="56" s="1"/>
  <c r="J195" i="56"/>
  <c r="L198" i="56" s="1"/>
  <c r="F195" i="56"/>
  <c r="H198" i="56" s="1"/>
  <c r="B195" i="56"/>
  <c r="D198" i="56" s="1"/>
  <c r="AP185" i="56"/>
  <c r="AR188" i="56" s="1"/>
  <c r="AL185" i="56"/>
  <c r="AN188" i="56" s="1"/>
  <c r="AH185" i="56"/>
  <c r="AH191" i="56" s="1"/>
  <c r="AD185" i="56"/>
  <c r="AD191" i="56" s="1"/>
  <c r="Z185" i="56"/>
  <c r="Z191" i="56" s="1"/>
  <c r="V185" i="56"/>
  <c r="V191" i="56" s="1"/>
  <c r="R185" i="56"/>
  <c r="T188" i="56" s="1"/>
  <c r="N185" i="56"/>
  <c r="P188" i="56" s="1"/>
  <c r="J185" i="56"/>
  <c r="L188" i="56" s="1"/>
  <c r="F185" i="56"/>
  <c r="H188" i="56" s="1"/>
  <c r="B185" i="56"/>
  <c r="B191" i="56" s="1"/>
  <c r="AP175" i="56"/>
  <c r="AP181" i="56" s="1"/>
  <c r="AL175" i="56"/>
  <c r="AL181" i="56" s="1"/>
  <c r="AH175" i="56"/>
  <c r="AH181" i="56" s="1"/>
  <c r="AD175" i="56"/>
  <c r="AD181" i="56" s="1"/>
  <c r="Z175" i="56"/>
  <c r="AB178" i="56" s="1"/>
  <c r="V175" i="56"/>
  <c r="X178" i="56" s="1"/>
  <c r="R175" i="56"/>
  <c r="T178" i="56" s="1"/>
  <c r="N175" i="56"/>
  <c r="P178" i="56" s="1"/>
  <c r="J175" i="56"/>
  <c r="J181" i="56" s="1"/>
  <c r="F175" i="56"/>
  <c r="F181" i="56" s="1"/>
  <c r="B175" i="56"/>
  <c r="B181" i="56" s="1"/>
  <c r="AP165" i="56"/>
  <c r="AP171" i="56" s="1"/>
  <c r="AL165" i="56"/>
  <c r="AL171" i="56" s="1"/>
  <c r="AH165" i="56"/>
  <c r="AH171" i="56" s="1"/>
  <c r="AD165" i="56"/>
  <c r="AF168" i="56" s="1"/>
  <c r="Z165" i="56"/>
  <c r="AB168" i="56" s="1"/>
  <c r="V165" i="56"/>
  <c r="X168" i="56" s="1"/>
  <c r="R165" i="56"/>
  <c r="R171" i="56" s="1"/>
  <c r="N165" i="56"/>
  <c r="N171" i="56" s="1"/>
  <c r="J165" i="56"/>
  <c r="J171" i="56" s="1"/>
  <c r="F165" i="56"/>
  <c r="F171" i="56" s="1"/>
  <c r="B165" i="56"/>
  <c r="D168" i="56" s="1"/>
  <c r="F161" i="56"/>
  <c r="B161" i="56"/>
  <c r="H158" i="56"/>
  <c r="D158" i="56"/>
  <c r="AP155" i="56"/>
  <c r="AP161" i="56" s="1"/>
  <c r="AL155" i="56"/>
  <c r="AN158" i="56" s="1"/>
  <c r="AH155" i="56"/>
  <c r="AJ158" i="56" s="1"/>
  <c r="AD155" i="56"/>
  <c r="AF158" i="56" s="1"/>
  <c r="Z155" i="56"/>
  <c r="AB158" i="56" s="1"/>
  <c r="V155" i="56"/>
  <c r="V161" i="56" s="1"/>
  <c r="R155" i="56"/>
  <c r="R161" i="56" s="1"/>
  <c r="N155" i="56"/>
  <c r="N161" i="56" s="1"/>
  <c r="J155" i="56"/>
  <c r="J161" i="56" s="1"/>
  <c r="AP151" i="56"/>
  <c r="AR148" i="56"/>
  <c r="AL145" i="56"/>
  <c r="AN148" i="56" s="1"/>
  <c r="AH145" i="56"/>
  <c r="AJ148" i="56" s="1"/>
  <c r="AD145" i="56"/>
  <c r="AF148" i="56" s="1"/>
  <c r="Z145" i="56"/>
  <c r="AB148" i="56" s="1"/>
  <c r="V145" i="56"/>
  <c r="V151" i="56" s="1"/>
  <c r="R145" i="56"/>
  <c r="R151" i="56" s="1"/>
  <c r="N145" i="56"/>
  <c r="N151" i="56" s="1"/>
  <c r="J145" i="56"/>
  <c r="J151" i="56" s="1"/>
  <c r="F145" i="56"/>
  <c r="H148" i="56" s="1"/>
  <c r="B145" i="56"/>
  <c r="D148" i="56" s="1"/>
  <c r="AP141" i="56"/>
  <c r="AL141" i="56"/>
  <c r="AH141" i="56"/>
  <c r="AD141" i="56"/>
  <c r="Z141" i="56"/>
  <c r="V141" i="56"/>
  <c r="R141" i="56"/>
  <c r="N141" i="56"/>
  <c r="J141" i="56"/>
  <c r="F141" i="56"/>
  <c r="B141" i="56"/>
  <c r="AR138" i="56"/>
  <c r="AN138" i="56"/>
  <c r="AJ138" i="56"/>
  <c r="AF138" i="56"/>
  <c r="AB138" i="56"/>
  <c r="X138" i="56"/>
  <c r="T138" i="56"/>
  <c r="P138" i="56"/>
  <c r="L138" i="56"/>
  <c r="H138" i="56"/>
  <c r="D138" i="56"/>
  <c r="AP131" i="56"/>
  <c r="AL131" i="56"/>
  <c r="AH131" i="56"/>
  <c r="AD131" i="56"/>
  <c r="Z131" i="56"/>
  <c r="V131" i="56"/>
  <c r="R131" i="56"/>
  <c r="N131" i="56"/>
  <c r="J131" i="56"/>
  <c r="F131" i="56"/>
  <c r="B131" i="56"/>
  <c r="AR128" i="56"/>
  <c r="AN128" i="56"/>
  <c r="AJ128" i="56"/>
  <c r="AF128" i="56"/>
  <c r="AB128" i="56"/>
  <c r="X128" i="56"/>
  <c r="T128" i="56"/>
  <c r="P128" i="56"/>
  <c r="L128" i="56"/>
  <c r="H128" i="56"/>
  <c r="D128" i="56"/>
  <c r="AP121" i="56"/>
  <c r="AL121" i="56"/>
  <c r="AH121" i="56"/>
  <c r="AD121" i="56"/>
  <c r="Z121" i="56"/>
  <c r="V121" i="56"/>
  <c r="R121" i="56"/>
  <c r="N121" i="56"/>
  <c r="J121" i="56"/>
  <c r="F121" i="56"/>
  <c r="B121" i="56"/>
  <c r="AR118" i="56"/>
  <c r="AN118" i="56"/>
  <c r="AJ118" i="56"/>
  <c r="AF118" i="56"/>
  <c r="AB118" i="56"/>
  <c r="X118" i="56"/>
  <c r="T118" i="56"/>
  <c r="P118" i="56"/>
  <c r="L118" i="56"/>
  <c r="H118" i="56"/>
  <c r="D118" i="56"/>
  <c r="AP111" i="56"/>
  <c r="AL111" i="56"/>
  <c r="AH111" i="56"/>
  <c r="AD111" i="56"/>
  <c r="Z111" i="56"/>
  <c r="V111" i="56"/>
  <c r="R111" i="56"/>
  <c r="N111" i="56"/>
  <c r="J111" i="56"/>
  <c r="F111" i="56"/>
  <c r="B111" i="56"/>
  <c r="AR108" i="56"/>
  <c r="AN108" i="56"/>
  <c r="AJ108" i="56"/>
  <c r="AF108" i="56"/>
  <c r="AB108" i="56"/>
  <c r="X108" i="56"/>
  <c r="T108" i="56"/>
  <c r="P108" i="56"/>
  <c r="L108" i="56"/>
  <c r="H108" i="56"/>
  <c r="D108" i="56"/>
  <c r="AP101" i="56"/>
  <c r="AL101" i="56"/>
  <c r="AH101" i="56"/>
  <c r="AD101" i="56"/>
  <c r="Z101" i="56"/>
  <c r="V101" i="56"/>
  <c r="R101" i="56"/>
  <c r="N101" i="56"/>
  <c r="J101" i="56"/>
  <c r="F101" i="56"/>
  <c r="B101" i="56"/>
  <c r="AR98" i="56"/>
  <c r="AN98" i="56"/>
  <c r="AJ98" i="56"/>
  <c r="AF98" i="56"/>
  <c r="AB98" i="56"/>
  <c r="X98" i="56"/>
  <c r="T98" i="56"/>
  <c r="P98" i="56"/>
  <c r="L98" i="56"/>
  <c r="H98" i="56"/>
  <c r="D98" i="56"/>
  <c r="AP91" i="56"/>
  <c r="AL91" i="56"/>
  <c r="AH91" i="56"/>
  <c r="AD91" i="56"/>
  <c r="Z91" i="56"/>
  <c r="V91" i="56"/>
  <c r="R91" i="56"/>
  <c r="N91" i="56"/>
  <c r="J91" i="56"/>
  <c r="F91" i="56"/>
  <c r="B91" i="56"/>
  <c r="AR88" i="56"/>
  <c r="AN88" i="56"/>
  <c r="AJ88" i="56"/>
  <c r="AF88" i="56"/>
  <c r="AB88" i="56"/>
  <c r="X88" i="56"/>
  <c r="T88" i="56"/>
  <c r="P88" i="56"/>
  <c r="L88" i="56"/>
  <c r="H88" i="56"/>
  <c r="D88" i="56"/>
  <c r="AP81" i="56"/>
  <c r="AL81" i="56"/>
  <c r="AH81" i="56"/>
  <c r="AD81" i="56"/>
  <c r="Z81" i="56"/>
  <c r="V81" i="56"/>
  <c r="R81" i="56"/>
  <c r="N81" i="56"/>
  <c r="J81" i="56"/>
  <c r="F81" i="56"/>
  <c r="B81" i="56"/>
  <c r="AR78" i="56"/>
  <c r="AN78" i="56"/>
  <c r="AJ78" i="56"/>
  <c r="AF78" i="56"/>
  <c r="AB78" i="56"/>
  <c r="X78" i="56"/>
  <c r="T78" i="56"/>
  <c r="P78" i="56"/>
  <c r="L78" i="56"/>
  <c r="H78" i="56"/>
  <c r="D78" i="56"/>
  <c r="AP65" i="56"/>
  <c r="AR68" i="56" s="1"/>
  <c r="AL65" i="56"/>
  <c r="AN68" i="56" s="1"/>
  <c r="AH65" i="56"/>
  <c r="AJ68" i="56" s="1"/>
  <c r="AD65" i="56"/>
  <c r="AD71" i="56" s="1"/>
  <c r="Z65" i="56"/>
  <c r="Z71" i="56" s="1"/>
  <c r="V65" i="56"/>
  <c r="V71" i="56" s="1"/>
  <c r="R65" i="56"/>
  <c r="T68" i="56" s="1"/>
  <c r="N65" i="56"/>
  <c r="P68" i="56" s="1"/>
  <c r="J65" i="56"/>
  <c r="L68" i="56" s="1"/>
  <c r="F65" i="56"/>
  <c r="H68" i="56" s="1"/>
  <c r="B65" i="56"/>
  <c r="D68" i="56" s="1"/>
  <c r="AP61" i="56"/>
  <c r="AL61" i="56"/>
  <c r="AH61" i="56"/>
  <c r="AD61" i="56"/>
  <c r="Z61" i="56"/>
  <c r="V61" i="56"/>
  <c r="R61" i="56"/>
  <c r="N61" i="56"/>
  <c r="J61" i="56"/>
  <c r="F61" i="56"/>
  <c r="B61" i="56"/>
  <c r="AR58" i="56"/>
  <c r="AN58" i="56"/>
  <c r="AJ58" i="56"/>
  <c r="AF58" i="56"/>
  <c r="AB58" i="56"/>
  <c r="X58" i="56"/>
  <c r="T58" i="56"/>
  <c r="P58" i="56"/>
  <c r="L58" i="56"/>
  <c r="H58" i="56"/>
  <c r="D58" i="56"/>
  <c r="AP51" i="56"/>
  <c r="AL51" i="56"/>
  <c r="AH51" i="56"/>
  <c r="AD51" i="56"/>
  <c r="Z51" i="56"/>
  <c r="V51" i="56"/>
  <c r="R51" i="56"/>
  <c r="N51" i="56"/>
  <c r="J51" i="56"/>
  <c r="F51" i="56"/>
  <c r="B51" i="56"/>
  <c r="AR48" i="56"/>
  <c r="AN48" i="56"/>
  <c r="AJ48" i="56"/>
  <c r="AF48" i="56"/>
  <c r="AB48" i="56"/>
  <c r="X48" i="56"/>
  <c r="T48" i="56"/>
  <c r="P48" i="56"/>
  <c r="L48" i="56"/>
  <c r="H48" i="56"/>
  <c r="D48" i="56"/>
  <c r="AP41" i="56"/>
  <c r="AL41" i="56"/>
  <c r="AH41" i="56"/>
  <c r="AD41" i="56"/>
  <c r="Z41" i="56"/>
  <c r="V41" i="56"/>
  <c r="R41" i="56"/>
  <c r="N41" i="56"/>
  <c r="J41" i="56"/>
  <c r="F41" i="56"/>
  <c r="B41" i="56"/>
  <c r="AR38" i="56"/>
  <c r="AN38" i="56"/>
  <c r="AJ38" i="56"/>
  <c r="AF38" i="56"/>
  <c r="AB38" i="56"/>
  <c r="X38" i="56"/>
  <c r="T38" i="56"/>
  <c r="P38" i="56"/>
  <c r="L38" i="56"/>
  <c r="H38" i="56"/>
  <c r="D38" i="56"/>
  <c r="AP31" i="56"/>
  <c r="AL31" i="56"/>
  <c r="AH31" i="56"/>
  <c r="AD31" i="56"/>
  <c r="Z31" i="56"/>
  <c r="V31" i="56"/>
  <c r="R31" i="56"/>
  <c r="N31" i="56"/>
  <c r="J31" i="56"/>
  <c r="F31" i="56"/>
  <c r="B31" i="56"/>
  <c r="AR28" i="56"/>
  <c r="AN28" i="56"/>
  <c r="AJ28" i="56"/>
  <c r="AF28" i="56"/>
  <c r="AB28" i="56"/>
  <c r="X28" i="56"/>
  <c r="T28" i="56"/>
  <c r="P28" i="56"/>
  <c r="L28" i="56"/>
  <c r="H28" i="56"/>
  <c r="D28" i="56"/>
  <c r="AY24" i="56"/>
  <c r="AG14" i="56"/>
  <c r="AO3" i="56"/>
  <c r="L10" i="54"/>
  <c r="L9" i="54"/>
  <c r="J4" i="54"/>
  <c r="K4" i="54" s="1"/>
  <c r="F4" i="54"/>
  <c r="J3" i="54"/>
  <c r="K3" i="54" s="1"/>
  <c r="F3" i="54"/>
  <c r="AL151" i="56" l="1"/>
  <c r="AR168" i="56"/>
  <c r="AJ218" i="56"/>
  <c r="T198" i="56"/>
  <c r="Z181" i="56"/>
  <c r="R221" i="56"/>
  <c r="D288" i="56"/>
  <c r="AJ188" i="56"/>
  <c r="P158" i="56"/>
  <c r="AH281" i="56"/>
  <c r="F151" i="56"/>
  <c r="AR178" i="56"/>
  <c r="AF258" i="56"/>
  <c r="D218" i="56"/>
  <c r="R71" i="56"/>
  <c r="Z151" i="56"/>
  <c r="AR158" i="56"/>
  <c r="AF218" i="56"/>
  <c r="R191" i="56"/>
  <c r="AH161" i="56"/>
  <c r="H208" i="56"/>
  <c r="J261" i="56"/>
  <c r="R261" i="56"/>
  <c r="AN248" i="56"/>
  <c r="AB68" i="56"/>
  <c r="L158" i="56"/>
  <c r="J231" i="56"/>
  <c r="R251" i="56"/>
  <c r="T168" i="56"/>
  <c r="D178" i="56"/>
  <c r="AR208" i="56"/>
  <c r="D248" i="56"/>
  <c r="AD151" i="56"/>
  <c r="J71" i="56"/>
  <c r="AJ168" i="56"/>
  <c r="L178" i="56"/>
  <c r="D188" i="56"/>
  <c r="J201" i="56"/>
  <c r="Z211" i="56"/>
  <c r="P238" i="56"/>
  <c r="H248" i="56"/>
  <c r="J271" i="56"/>
  <c r="AP281" i="56"/>
  <c r="R291" i="56"/>
  <c r="B151" i="56"/>
  <c r="Z161" i="56"/>
  <c r="AJ178" i="56"/>
  <c r="J241" i="56"/>
  <c r="L248" i="56"/>
  <c r="AB258" i="56"/>
  <c r="AP271" i="56"/>
  <c r="B171" i="56"/>
  <c r="Z241" i="56"/>
  <c r="AJ248" i="56"/>
  <c r="AP241" i="56"/>
  <c r="R231" i="56"/>
  <c r="AH151" i="56"/>
  <c r="T158" i="56"/>
  <c r="L208" i="56"/>
  <c r="Z251" i="56"/>
  <c r="L278" i="56"/>
  <c r="X68" i="56"/>
  <c r="L168" i="56"/>
  <c r="AN208" i="56"/>
  <c r="AJ288" i="56"/>
  <c r="X228" i="56"/>
  <c r="B241" i="56"/>
  <c r="B271" i="56"/>
  <c r="AV98" i="56"/>
  <c r="AB198" i="56"/>
  <c r="AH71" i="56"/>
  <c r="AV88" i="56"/>
  <c r="P148" i="56"/>
  <c r="AP191" i="56"/>
  <c r="AR198" i="56"/>
  <c r="B211" i="56"/>
  <c r="L218" i="56"/>
  <c r="AP221" i="56"/>
  <c r="AJ228" i="56"/>
  <c r="AJ258" i="56"/>
  <c r="R271" i="56"/>
  <c r="T278" i="56"/>
  <c r="AN288" i="56"/>
  <c r="L148" i="56"/>
  <c r="Z221" i="56"/>
  <c r="AB228" i="56"/>
  <c r="P278" i="56"/>
  <c r="AV58" i="56"/>
  <c r="AP71" i="56"/>
  <c r="AV138" i="56"/>
  <c r="AN168" i="56"/>
  <c r="R181" i="56"/>
  <c r="X188" i="56"/>
  <c r="B201" i="56"/>
  <c r="R211" i="56"/>
  <c r="B231" i="56"/>
  <c r="AH241" i="56"/>
  <c r="AR258" i="56"/>
  <c r="AH271" i="56"/>
  <c r="AB278" i="56"/>
  <c r="AR288" i="56"/>
  <c r="AV78" i="56"/>
  <c r="AB188" i="56"/>
  <c r="AH211" i="56"/>
  <c r="T238" i="56"/>
  <c r="AV108" i="56"/>
  <c r="AH201" i="56"/>
  <c r="AR248" i="56"/>
  <c r="D258" i="56"/>
  <c r="AB268" i="56"/>
  <c r="H288" i="56"/>
  <c r="Z291" i="56"/>
  <c r="L298" i="56"/>
  <c r="AV28" i="56"/>
  <c r="AV128" i="56"/>
  <c r="AV48" i="56"/>
  <c r="AV118" i="56"/>
  <c r="X268" i="56"/>
  <c r="B281" i="56"/>
  <c r="AV38" i="56"/>
  <c r="B71" i="56"/>
  <c r="H168" i="56"/>
  <c r="Z171" i="56"/>
  <c r="AF178" i="56"/>
  <c r="J191" i="56"/>
  <c r="P198" i="56"/>
  <c r="AP231" i="56"/>
  <c r="L288" i="56"/>
  <c r="P298" i="56"/>
  <c r="F71" i="56"/>
  <c r="AL71" i="56"/>
  <c r="AD161" i="56"/>
  <c r="V171" i="56"/>
  <c r="N181" i="56"/>
  <c r="F191" i="56"/>
  <c r="AL191" i="56"/>
  <c r="AD201" i="56"/>
  <c r="V211" i="56"/>
  <c r="N221" i="56"/>
  <c r="F231" i="56"/>
  <c r="AL231" i="56"/>
  <c r="AD241" i="56"/>
  <c r="V251" i="56"/>
  <c r="N261" i="56"/>
  <c r="F271" i="56"/>
  <c r="AL271" i="56"/>
  <c r="AD281" i="56"/>
  <c r="V291" i="56"/>
  <c r="T298" i="56"/>
  <c r="AF68" i="56"/>
  <c r="N71" i="56"/>
  <c r="X148" i="56"/>
  <c r="X158" i="56"/>
  <c r="AL161" i="56"/>
  <c r="P168" i="56"/>
  <c r="AD171" i="56"/>
  <c r="H178" i="56"/>
  <c r="AN178" i="56"/>
  <c r="V181" i="56"/>
  <c r="AF188" i="56"/>
  <c r="N191" i="56"/>
  <c r="X198" i="56"/>
  <c r="F201" i="56"/>
  <c r="AL201" i="56"/>
  <c r="P208" i="56"/>
  <c r="AD211" i="56"/>
  <c r="H218" i="56"/>
  <c r="AN218" i="56"/>
  <c r="V221" i="56"/>
  <c r="AF228" i="56"/>
  <c r="N231" i="56"/>
  <c r="X238" i="56"/>
  <c r="F241" i="56"/>
  <c r="AL241" i="56"/>
  <c r="P248" i="56"/>
  <c r="AD251" i="56"/>
  <c r="H258" i="56"/>
  <c r="AN258" i="56"/>
  <c r="V261" i="56"/>
  <c r="AF268" i="56"/>
  <c r="N271" i="56"/>
  <c r="X278" i="56"/>
  <c r="F281" i="56"/>
  <c r="AL281" i="56"/>
  <c r="P288" i="56"/>
  <c r="AD291" i="56"/>
  <c r="B301" i="56"/>
  <c r="F301" i="56"/>
  <c r="T148" i="56"/>
  <c r="AV188" i="56" l="1"/>
  <c r="AV208" i="56"/>
  <c r="AV158" i="56"/>
  <c r="AV268" i="56"/>
  <c r="AV198" i="56"/>
  <c r="AV248" i="56"/>
  <c r="AV68" i="56"/>
  <c r="AV168" i="56"/>
  <c r="AV228" i="56"/>
  <c r="AV238" i="56"/>
  <c r="AV278" i="56"/>
  <c r="AV24" i="56"/>
  <c r="AV258" i="56"/>
  <c r="AV288" i="56"/>
  <c r="AV218" i="56"/>
  <c r="AV148" i="56"/>
  <c r="AV178" i="56"/>
  <c r="AV298" i="56"/>
  <c r="A7" i="5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K22" i="44" l="1"/>
  <c r="I68" i="44" l="1"/>
  <c r="I71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K11" i="44"/>
  <c r="I62" i="44"/>
  <c r="F10" i="44"/>
  <c r="J10" i="44"/>
  <c r="K10" i="44" s="1"/>
  <c r="F11" i="44"/>
  <c r="L16" i="44"/>
  <c r="L17" i="44"/>
  <c r="J21" i="44"/>
  <c r="K21" i="44"/>
  <c r="L21" i="44" s="1"/>
  <c r="J22" i="44"/>
  <c r="L22" i="44"/>
  <c r="L23" i="44"/>
  <c r="K24" i="44"/>
  <c r="L24" i="44" s="1"/>
  <c r="H58" i="44"/>
  <c r="I58" i="44"/>
  <c r="H59" i="44"/>
  <c r="I59" i="44"/>
  <c r="H60" i="44"/>
  <c r="I60" i="44"/>
  <c r="H61" i="44"/>
  <c r="H63" i="44"/>
  <c r="I63" i="44"/>
  <c r="A64" i="44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A75" i="44" s="1"/>
  <c r="A76" i="44" s="1"/>
  <c r="A77" i="44" s="1"/>
  <c r="H64" i="44"/>
  <c r="I64" i="44"/>
  <c r="H65" i="44"/>
  <c r="I65" i="44"/>
  <c r="F66" i="44"/>
  <c r="I66" i="44"/>
  <c r="F67" i="44"/>
  <c r="I67" i="44"/>
  <c r="F68" i="44"/>
  <c r="F69" i="44"/>
  <c r="H69" i="44" s="1"/>
  <c r="I69" i="44"/>
  <c r="F70" i="44"/>
  <c r="I70" i="44"/>
  <c r="I72" i="44"/>
  <c r="F73" i="44"/>
  <c r="I73" i="44"/>
  <c r="F74" i="44"/>
  <c r="I74" i="44"/>
  <c r="I75" i="44"/>
  <c r="I76" i="44"/>
  <c r="F77" i="44"/>
  <c r="I77" i="44"/>
  <c r="J44" i="45"/>
  <c r="I44" i="45"/>
  <c r="H44" i="45"/>
  <c r="E44" i="45"/>
  <c r="D44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U15" i="48"/>
  <c r="U17" i="48"/>
  <c r="U19" i="48" s="1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Q12" i="48"/>
  <c r="P12" i="48"/>
  <c r="O12" i="48"/>
  <c r="N12" i="48"/>
  <c r="N19" i="48" s="1"/>
  <c r="M12" i="48"/>
  <c r="M19" i="48" s="1"/>
  <c r="L12" i="48"/>
  <c r="K12" i="48"/>
  <c r="J12" i="48"/>
  <c r="I12" i="48"/>
  <c r="I19" i="48" s="1"/>
  <c r="H12" i="48"/>
  <c r="H19" i="48" s="1"/>
  <c r="G12" i="48"/>
  <c r="F12" i="48"/>
  <c r="Q19" i="48"/>
  <c r="S32" i="48"/>
  <c r="L35" i="48"/>
  <c r="Q35" i="48"/>
  <c r="P35" i="48"/>
  <c r="O35" i="48"/>
  <c r="G35" i="48"/>
  <c r="K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L13" i="12"/>
  <c r="J13" i="12"/>
  <c r="I13" i="12"/>
  <c r="G13" i="12"/>
  <c r="F13" i="12"/>
  <c r="Q16" i="12"/>
  <c r="Q15" i="12"/>
  <c r="Q14" i="12"/>
  <c r="Q13" i="12"/>
  <c r="Q12" i="12"/>
  <c r="F12" i="12"/>
  <c r="K19" i="12"/>
  <c r="A236" i="12"/>
  <c r="A238" i="12"/>
  <c r="A240" i="12"/>
  <c r="A242" i="12" s="1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P19" i="12" l="1"/>
  <c r="P19" i="48"/>
  <c r="S35" i="12"/>
  <c r="N19" i="12"/>
  <c r="S13" i="48"/>
  <c r="T13" i="48" s="1"/>
  <c r="F44" i="45"/>
  <c r="L19" i="48"/>
  <c r="G44" i="45"/>
  <c r="S16" i="48"/>
  <c r="T16" i="48" s="1"/>
  <c r="S28" i="48"/>
  <c r="S35" i="48" s="1"/>
  <c r="S29" i="48"/>
  <c r="S30" i="48"/>
  <c r="S31" i="48"/>
  <c r="S33" i="48"/>
  <c r="S34" i="48"/>
  <c r="A24" i="45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S17" i="12"/>
  <c r="O19" i="48"/>
  <c r="S18" i="48"/>
  <c r="F35" i="48"/>
  <c r="Q19" i="12"/>
  <c r="I19" i="12"/>
  <c r="H19" i="12"/>
  <c r="L19" i="12"/>
  <c r="S17" i="48"/>
  <c r="F19" i="48"/>
  <c r="F19" i="12"/>
  <c r="S14" i="12"/>
  <c r="S16" i="12"/>
  <c r="O19" i="12"/>
  <c r="G19" i="48"/>
  <c r="S14" i="48"/>
  <c r="T14" i="48" s="1"/>
  <c r="S15" i="48"/>
  <c r="J19" i="48"/>
  <c r="G19" i="12"/>
  <c r="S15" i="12"/>
  <c r="J19" i="12"/>
  <c r="K19" i="48"/>
  <c r="H77" i="44"/>
  <c r="H72" i="44"/>
  <c r="H67" i="44"/>
  <c r="H76" i="44"/>
  <c r="H71" i="44"/>
  <c r="H73" i="44"/>
  <c r="H68" i="44"/>
  <c r="H66" i="44"/>
  <c r="H75" i="44"/>
  <c r="H62" i="44"/>
  <c r="H70" i="44"/>
  <c r="H74" i="44"/>
  <c r="I61" i="44"/>
  <c r="S13" i="12"/>
  <c r="S19" i="12" s="1"/>
  <c r="S12" i="48"/>
  <c r="T18" i="48" l="1"/>
  <c r="T15" i="48"/>
  <c r="T17" i="48"/>
  <c r="S19" i="48"/>
  <c r="T12" i="48"/>
  <c r="AM10" i="56" l="1"/>
  <c r="AJ11" i="56"/>
  <c r="AP11" i="56" s="1"/>
  <c r="AJ10" i="56"/>
  <c r="AP10" i="56" s="1"/>
  <c r="AJ13" i="56"/>
  <c r="AP13" i="56" s="1"/>
  <c r="AJ15" i="56"/>
  <c r="AP15" i="56" s="1"/>
  <c r="AJ12" i="56" l="1"/>
  <c r="AP12" i="56" s="1"/>
  <c r="AM12" i="56"/>
  <c r="AJ14" i="56" l="1"/>
  <c r="AP14" i="56" s="1"/>
</calcChain>
</file>

<file path=xl/sharedStrings.xml><?xml version="1.0" encoding="utf-8"?>
<sst xmlns="http://schemas.openxmlformats.org/spreadsheetml/2006/main" count="6654" uniqueCount="1042">
  <si>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</si>
  <si>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</si>
  <si>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</si>
  <si>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</si>
  <si>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</si>
  <si>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</si>
  <si>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</si>
  <si>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</si>
  <si>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</si>
  <si>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</si>
  <si>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</si>
  <si>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</si>
  <si>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</si>
  <si>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</si>
  <si>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</si>
  <si>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</si>
  <si>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</si>
  <si>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</si>
  <si>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</si>
  <si>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</si>
  <si>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</si>
  <si>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</si>
  <si>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</si>
  <si>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</si>
  <si>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</si>
  <si>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</si>
  <si>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</si>
  <si>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</si>
  <si>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</si>
  <si>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</si>
  <si>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</si>
  <si>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</si>
  <si>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</si>
  <si>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</si>
  <si>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</si>
  <si>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</si>
  <si>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</si>
  <si>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</si>
  <si>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</si>
  <si>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</si>
  <si>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</si>
  <si>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</si>
  <si>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</si>
  <si>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</si>
  <si>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</si>
  <si>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</si>
  <si>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</si>
  <si>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</si>
  <si>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</si>
  <si>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</si>
  <si>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</si>
  <si>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</si>
  <si>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</si>
  <si>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</si>
  <si>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</si>
  <si>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</si>
  <si>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TOTAL</t>
  </si>
  <si>
    <t>Tower Type</t>
  </si>
  <si>
    <t>1/0</t>
  </si>
  <si>
    <t>Location No.</t>
  </si>
  <si>
    <t>GANTRY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</si>
  <si>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</si>
  <si>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</si>
  <si>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</si>
  <si>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</si>
  <si>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</si>
  <si>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</si>
  <si>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</si>
  <si>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</si>
  <si>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LT</t>
  </si>
  <si>
    <t>Section</t>
  </si>
  <si>
    <t>Status</t>
  </si>
  <si>
    <t>KM</t>
  </si>
  <si>
    <t>Remarks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</si>
  <si>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</si>
  <si>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</si>
  <si>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</si>
  <si>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</si>
  <si>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</si>
  <si>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</si>
  <si>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</si>
  <si>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</si>
  <si>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</si>
  <si>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</si>
  <si>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</si>
  <si>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</si>
  <si>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</si>
  <si>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</si>
  <si>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</si>
  <si>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</si>
  <si>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</si>
  <si>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</si>
  <si>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</si>
  <si>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</si>
  <si>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</si>
  <si>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</si>
  <si>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</si>
  <si>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</si>
  <si>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</si>
  <si>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</si>
  <si>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</si>
  <si>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</si>
  <si>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</si>
  <si>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</si>
  <si>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</si>
  <si>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</si>
  <si>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</si>
  <si>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</si>
  <si>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</si>
  <si>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</si>
  <si>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</si>
  <si>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</si>
  <si>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</si>
  <si>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</si>
  <si>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</si>
  <si>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</si>
  <si>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</si>
  <si>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</si>
  <si>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</si>
  <si>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</si>
  <si>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</si>
  <si>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</si>
  <si>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</si>
  <si>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</si>
  <si>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</si>
  <si>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</si>
  <si>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</si>
  <si>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</si>
  <si>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</si>
  <si>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</si>
  <si>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</si>
  <si>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</si>
  <si>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</si>
  <si>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</si>
  <si>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</si>
  <si>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</si>
  <si>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</si>
  <si>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</si>
  <si>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</si>
  <si>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</si>
  <si>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</si>
  <si>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</si>
  <si>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</si>
  <si>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</si>
  <si>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</si>
  <si>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</si>
  <si>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</si>
  <si>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</si>
  <si>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</si>
  <si>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</si>
  <si>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</si>
  <si>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32/0-33/0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</si>
  <si>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</si>
  <si>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</si>
  <si>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</si>
  <si>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</si>
  <si>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</si>
  <si>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</si>
  <si>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</si>
  <si>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</si>
  <si>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>Today's Progress</t>
  </si>
  <si>
    <t>Check Survey</t>
  </si>
  <si>
    <t>Classification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</si>
  <si>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</si>
  <si>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</si>
  <si>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</si>
  <si>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</si>
  <si>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</si>
  <si>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</si>
  <si>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</si>
  <si>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</si>
  <si>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</si>
  <si>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</si>
  <si>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</si>
  <si>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</si>
  <si>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</si>
  <si>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</si>
  <si>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</si>
  <si>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</si>
  <si>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</si>
  <si>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</si>
  <si>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</si>
  <si>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</si>
  <si>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</si>
  <si>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</si>
  <si>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</si>
  <si>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</si>
  <si>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</si>
  <si>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</si>
  <si>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</si>
  <si>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</si>
  <si>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</si>
  <si>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</si>
  <si>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</si>
  <si>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</si>
  <si>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</si>
  <si>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</si>
  <si>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</si>
  <si>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</si>
  <si>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</si>
  <si>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</si>
  <si>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Date</t>
  </si>
  <si>
    <t>SBU Head</t>
  </si>
  <si>
    <t>Mr. Rajinder Gupta</t>
  </si>
  <si>
    <t>Project Name</t>
  </si>
  <si>
    <t>PCH</t>
  </si>
  <si>
    <t>Client Name</t>
  </si>
  <si>
    <t>Power Grid Corporation of India Limited</t>
  </si>
  <si>
    <t>Regional Manager</t>
  </si>
  <si>
    <t>Project Manger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</si>
  <si>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</si>
  <si>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</si>
  <si>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</si>
  <si>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</si>
  <si>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</si>
  <si>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</si>
  <si>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</si>
  <si>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</si>
  <si>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</si>
  <si>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</si>
  <si>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</si>
  <si>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</si>
  <si>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Sl. No.</t>
  </si>
  <si>
    <t>Stringing (Final Sag)</t>
  </si>
  <si>
    <t>DA+3</t>
  </si>
  <si>
    <t>DA-3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</si>
  <si>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</si>
  <si>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</si>
  <si>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</si>
  <si>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</si>
  <si>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</si>
  <si>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</si>
  <si>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</si>
  <si>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</si>
  <si>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</si>
  <si>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</si>
  <si>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</si>
  <si>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</si>
  <si>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</si>
  <si>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</si>
  <si>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</si>
  <si>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</si>
  <si>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</si>
  <si>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</si>
  <si>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</si>
  <si>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</si>
  <si>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</si>
  <si>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</si>
  <si>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DB1+0</t>
  </si>
  <si>
    <t>NOA Start Date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</si>
  <si>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</si>
  <si>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</si>
  <si>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</si>
  <si>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</si>
  <si>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</si>
  <si>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</si>
  <si>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</si>
  <si>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</si>
  <si>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</si>
  <si>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</si>
  <si>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</si>
  <si>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</si>
  <si>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</si>
  <si>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</si>
  <si>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</si>
  <si>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</si>
  <si>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</si>
  <si>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Supplied AS on Date</t>
  </si>
  <si>
    <t>34/0</t>
  </si>
  <si>
    <t>Km</t>
  </si>
  <si>
    <t>41/0</t>
  </si>
  <si>
    <t>43/0</t>
  </si>
  <si>
    <t>Balance as per L2</t>
  </si>
  <si>
    <t>11KV</t>
  </si>
  <si>
    <t>45/0</t>
  </si>
  <si>
    <t>DC1+3</t>
  </si>
  <si>
    <t>46/0</t>
  </si>
  <si>
    <t>DB1+6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</si>
  <si>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</si>
  <si>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</si>
  <si>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</si>
  <si>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</si>
  <si>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</si>
  <si>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</si>
  <si>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</si>
  <si>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</si>
  <si>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</si>
  <si>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</si>
  <si>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</si>
  <si>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</si>
  <si>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</si>
  <si>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</si>
  <si>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</si>
  <si>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</si>
  <si>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</si>
  <si>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</si>
  <si>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</si>
  <si>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</si>
  <si>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</si>
  <si>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</si>
  <si>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</si>
  <si>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</si>
  <si>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</si>
  <si>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</si>
  <si>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</si>
  <si>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</si>
  <si>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</si>
  <si>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</si>
  <si>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</si>
  <si>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</si>
  <si>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</si>
  <si>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</si>
  <si>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</si>
  <si>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</si>
  <si>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</si>
  <si>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</si>
  <si>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</si>
  <si>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55/0</t>
  </si>
  <si>
    <t>DB2+0</t>
  </si>
  <si>
    <t>DB2+9</t>
  </si>
  <si>
    <t>40/0</t>
  </si>
  <si>
    <t>32/0</t>
  </si>
  <si>
    <t>DC2+6</t>
  </si>
  <si>
    <t>Section Length</t>
  </si>
  <si>
    <t>No. Of Towers B/W Angle Towers</t>
  </si>
  <si>
    <t>TSE Section    (In KM)</t>
  </si>
  <si>
    <t>Manual Section  (In KM)</t>
  </si>
  <si>
    <t>49/0</t>
  </si>
  <si>
    <t>62/0</t>
  </si>
  <si>
    <t>63/0</t>
  </si>
  <si>
    <t>Submitted</t>
  </si>
  <si>
    <t>38/2</t>
  </si>
  <si>
    <t>48A/1</t>
  </si>
  <si>
    <t>48A/2</t>
  </si>
  <si>
    <t>Koppal-II Gantry</t>
  </si>
  <si>
    <t>AP48A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</si>
  <si>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</si>
  <si>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</si>
  <si>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</si>
  <si>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</si>
  <si>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</si>
  <si>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</si>
  <si>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</si>
  <si>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</si>
  <si>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</si>
  <si>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</si>
  <si>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</si>
  <si>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</si>
  <si>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</si>
  <si>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</si>
  <si>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</si>
  <si>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</si>
  <si>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</si>
  <si>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</si>
  <si>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ROW STATUS</t>
  </si>
  <si>
    <t>REMARKS</t>
  </si>
  <si>
    <t>Village</t>
  </si>
  <si>
    <t>DC2+0</t>
  </si>
  <si>
    <t>OPGW  supply</t>
  </si>
  <si>
    <t>56/0</t>
  </si>
  <si>
    <t>DD60+6</t>
  </si>
  <si>
    <t>52/0</t>
  </si>
  <si>
    <t>33/0</t>
  </si>
  <si>
    <t>DB+9</t>
  </si>
  <si>
    <t>39/0</t>
  </si>
  <si>
    <t>44/0</t>
  </si>
  <si>
    <t>*SUPPORT REQUIRED :</t>
  </si>
  <si>
    <t xml:space="preserve">* </t>
  </si>
  <si>
    <t>Nature of Work</t>
  </si>
  <si>
    <t>GANG NAME</t>
  </si>
  <si>
    <t>WIP LOCATION</t>
  </si>
  <si>
    <t>48/0</t>
  </si>
  <si>
    <t>47/0</t>
  </si>
  <si>
    <t>53/0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</si>
  <si>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</si>
  <si>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</si>
  <si>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</si>
  <si>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</si>
  <si>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</si>
  <si>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</si>
  <si>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As per L2 till Sep'25</t>
  </si>
  <si>
    <t>DD60+0</t>
  </si>
  <si>
    <t xml:space="preserve">Tree Cutting arrangements for Planned stringing stretches. </t>
  </si>
  <si>
    <t>Team demobilised due to non availability of further  work front.</t>
  </si>
  <si>
    <t>Balance Quantity will be supplied in OCT'25</t>
  </si>
  <si>
    <t>Starting Date</t>
  </si>
  <si>
    <t>Tower Weight</t>
  </si>
  <si>
    <t>Completion Date</t>
  </si>
  <si>
    <t>LOA End Date</t>
  </si>
  <si>
    <t>Section Incharge</t>
  </si>
  <si>
    <t>Supervisor</t>
  </si>
  <si>
    <t>Prabin Patra</t>
  </si>
  <si>
    <t>Rupesh</t>
  </si>
  <si>
    <t>Bijendra</t>
  </si>
  <si>
    <t>Rahman</t>
  </si>
  <si>
    <t>Sitaram</t>
  </si>
  <si>
    <t>Churamani</t>
  </si>
  <si>
    <t>Madhusudan</t>
  </si>
  <si>
    <t>Ritlal</t>
  </si>
  <si>
    <t>Somenath</t>
  </si>
  <si>
    <t>Aflaudin</t>
  </si>
  <si>
    <t>Akhtarul</t>
  </si>
  <si>
    <t>TA 418</t>
  </si>
  <si>
    <t xml:space="preserve">765KV D/C HEXA NEEMRANA II BAREILLY TL -03
</t>
  </si>
  <si>
    <t>PGCIL</t>
  </si>
  <si>
    <t>Planning Engineer/Manager</t>
  </si>
  <si>
    <t>Sanjib Samantaray</t>
  </si>
  <si>
    <t>Mr Arun Felbin</t>
  </si>
  <si>
    <t>Mr Rajiv Sharma</t>
  </si>
  <si>
    <t>Mr Sanjay Gupta</t>
  </si>
  <si>
    <t>Saidur</t>
  </si>
  <si>
    <t>765KV D/C  NEEMRANA II - BAREILLY TL  (Part-3)</t>
  </si>
  <si>
    <t>TA-416</t>
  </si>
  <si>
    <t>07.02.2025</t>
  </si>
  <si>
    <t>06.11.2025</t>
  </si>
  <si>
    <t>Mr. Arun Felbin</t>
  </si>
  <si>
    <t>Mr. Rajiv Sharma</t>
  </si>
  <si>
    <t xml:space="preserve">Planning </t>
  </si>
  <si>
    <t>TOWER ERECTION</t>
  </si>
  <si>
    <t>Maa Construction</t>
  </si>
  <si>
    <t>0/0</t>
  </si>
  <si>
    <t>Gourishankar</t>
  </si>
  <si>
    <t>Reeta Bharti</t>
  </si>
  <si>
    <t>22A/0</t>
  </si>
  <si>
    <t>27/0</t>
  </si>
  <si>
    <t>Unity India</t>
  </si>
  <si>
    <t>Pankaj Kumar</t>
  </si>
  <si>
    <t>38/0</t>
  </si>
  <si>
    <t>Amit Choudhury</t>
  </si>
  <si>
    <t>Punam Kumari-1</t>
  </si>
  <si>
    <t>50/0</t>
  </si>
  <si>
    <t>Sainik trader</t>
  </si>
  <si>
    <t>Spotify-1</t>
  </si>
  <si>
    <t>53A/1</t>
  </si>
  <si>
    <t>Punam Kumari-2</t>
  </si>
  <si>
    <t>56/6</t>
  </si>
  <si>
    <t>Spotify-2</t>
  </si>
  <si>
    <t>Mahon Mahto</t>
  </si>
  <si>
    <t>64/3</t>
  </si>
  <si>
    <t>2/2</t>
  </si>
  <si>
    <t>23/0</t>
  </si>
  <si>
    <t>66/1</t>
  </si>
  <si>
    <t>53A/0</t>
  </si>
  <si>
    <t>52/7</t>
  </si>
  <si>
    <t>56/7</t>
  </si>
  <si>
    <t>69A/0</t>
  </si>
  <si>
    <t>2/8</t>
  </si>
  <si>
    <t>2/4</t>
  </si>
  <si>
    <t>39/10</t>
  </si>
  <si>
    <t>20/8</t>
  </si>
  <si>
    <t>39/8</t>
  </si>
  <si>
    <t>20/6</t>
  </si>
  <si>
    <t>20/9</t>
  </si>
  <si>
    <t>39/7</t>
  </si>
  <si>
    <t>20/5</t>
  </si>
  <si>
    <t>20/7</t>
  </si>
  <si>
    <t>39/9</t>
  </si>
  <si>
    <t>20/12</t>
  </si>
  <si>
    <t>14/6</t>
  </si>
  <si>
    <t>39/6</t>
  </si>
  <si>
    <t>14/5</t>
  </si>
  <si>
    <t>14/4</t>
  </si>
  <si>
    <t>2/5</t>
  </si>
  <si>
    <t>19/3</t>
  </si>
  <si>
    <t>6/2</t>
  </si>
  <si>
    <t>38/3</t>
  </si>
  <si>
    <t>14/8</t>
  </si>
  <si>
    <t>2/7</t>
  </si>
  <si>
    <t>19/2</t>
  </si>
  <si>
    <t>14/7</t>
  </si>
  <si>
    <t>4/3</t>
  </si>
  <si>
    <t>36/12</t>
  </si>
  <si>
    <t>2/6</t>
  </si>
  <si>
    <t>14/3</t>
  </si>
  <si>
    <t>4/4</t>
  </si>
  <si>
    <t>19/4</t>
  </si>
  <si>
    <t>2/3</t>
  </si>
  <si>
    <t>4/2</t>
  </si>
  <si>
    <t>14/2</t>
  </si>
  <si>
    <t>19/1</t>
  </si>
  <si>
    <t>4/8</t>
  </si>
  <si>
    <t>14/1</t>
  </si>
  <si>
    <t>7/10</t>
  </si>
  <si>
    <t>19/5</t>
  </si>
  <si>
    <t>4/7</t>
  </si>
  <si>
    <t>7/9</t>
  </si>
  <si>
    <t>38/4</t>
  </si>
  <si>
    <t>17/1</t>
  </si>
  <si>
    <t>31/3</t>
  </si>
  <si>
    <t>4/5</t>
  </si>
  <si>
    <t>7/2</t>
  </si>
  <si>
    <t>19/6</t>
  </si>
  <si>
    <t>17/4</t>
  </si>
  <si>
    <t>31/4</t>
  </si>
  <si>
    <t>12/2</t>
  </si>
  <si>
    <t>7/8</t>
  </si>
  <si>
    <t>36/3</t>
  </si>
  <si>
    <t>19/7</t>
  </si>
  <si>
    <t>17/3</t>
  </si>
  <si>
    <t>31/2</t>
  </si>
  <si>
    <t>12/3</t>
  </si>
  <si>
    <t>7/7</t>
  </si>
  <si>
    <t>17/2</t>
  </si>
  <si>
    <t>36/5</t>
  </si>
  <si>
    <t>31/6</t>
  </si>
  <si>
    <t>12/4</t>
  </si>
  <si>
    <t>19/9</t>
  </si>
  <si>
    <t>17/5</t>
  </si>
  <si>
    <t>7/6</t>
  </si>
  <si>
    <t>12/5</t>
  </si>
  <si>
    <t>31/1</t>
  </si>
  <si>
    <t>17/7</t>
  </si>
  <si>
    <t>20/0</t>
  </si>
  <si>
    <t>DB+0</t>
  </si>
  <si>
    <t>36/2</t>
  </si>
  <si>
    <t>12/9</t>
  </si>
  <si>
    <t>7/5</t>
  </si>
  <si>
    <t>31/7</t>
  </si>
  <si>
    <t>DC+0</t>
  </si>
  <si>
    <t>21/0</t>
  </si>
  <si>
    <t>20/2</t>
  </si>
  <si>
    <t>8/1</t>
  </si>
  <si>
    <t>7/4</t>
  </si>
  <si>
    <t>20/3</t>
  </si>
  <si>
    <t>31/9</t>
  </si>
  <si>
    <t>34/7</t>
  </si>
  <si>
    <t>8/2</t>
  </si>
  <si>
    <t>20/4</t>
  </si>
  <si>
    <t>7/1</t>
  </si>
  <si>
    <t>34/6</t>
  </si>
  <si>
    <t>31/0</t>
  </si>
  <si>
    <t>8/0</t>
  </si>
  <si>
    <t>4/10</t>
  </si>
  <si>
    <t>7/0</t>
  </si>
  <si>
    <t>7/11</t>
  </si>
  <si>
    <t>30/4</t>
  </si>
  <si>
    <t>8/3</t>
  </si>
  <si>
    <t>5/0</t>
  </si>
  <si>
    <t>30/5</t>
  </si>
  <si>
    <t>6/1</t>
  </si>
  <si>
    <t>8/4</t>
  </si>
  <si>
    <t>5/1</t>
  </si>
  <si>
    <t>31/8</t>
  </si>
  <si>
    <t>8B/1</t>
  </si>
  <si>
    <t>7/3</t>
  </si>
  <si>
    <t>6/0</t>
  </si>
  <si>
    <t>31/10</t>
  </si>
  <si>
    <t>38/8</t>
  </si>
  <si>
    <t>39/3</t>
  </si>
  <si>
    <t>8B/5</t>
  </si>
  <si>
    <t>4/6</t>
  </si>
  <si>
    <t>8B/3</t>
  </si>
  <si>
    <t>20/11</t>
  </si>
  <si>
    <t>4/1</t>
  </si>
  <si>
    <t>38/6</t>
  </si>
  <si>
    <t>9/0</t>
  </si>
  <si>
    <t>DB+6</t>
  </si>
  <si>
    <t>DC+6</t>
  </si>
  <si>
    <t>39/1</t>
  </si>
  <si>
    <t>53A/4</t>
  </si>
  <si>
    <t>8B/2</t>
  </si>
  <si>
    <t>20/10</t>
  </si>
  <si>
    <t>52/6</t>
  </si>
  <si>
    <t>10/1</t>
  </si>
  <si>
    <t>4/0</t>
  </si>
  <si>
    <t>DD45+0</t>
  </si>
  <si>
    <t>8B/4</t>
  </si>
  <si>
    <t>31/5</t>
  </si>
  <si>
    <t>38/7</t>
  </si>
  <si>
    <t>36/6</t>
  </si>
  <si>
    <t>20/1</t>
  </si>
  <si>
    <t>25/2</t>
  </si>
  <si>
    <t>52/5</t>
  </si>
  <si>
    <t>0/4</t>
  </si>
  <si>
    <t>19/12</t>
  </si>
  <si>
    <t>39/2</t>
  </si>
  <si>
    <t>36/7</t>
  </si>
  <si>
    <t>10/0</t>
  </si>
  <si>
    <t>30/6</t>
  </si>
  <si>
    <t>52/4</t>
  </si>
  <si>
    <t>38/9</t>
  </si>
  <si>
    <t>8A/0</t>
  </si>
  <si>
    <t>19/11</t>
  </si>
  <si>
    <t>39/4</t>
  </si>
  <si>
    <t>36/8</t>
  </si>
  <si>
    <t>19/10</t>
  </si>
  <si>
    <t>30/3</t>
  </si>
  <si>
    <t>52/3</t>
  </si>
  <si>
    <t>25/3</t>
  </si>
  <si>
    <t>19/8</t>
  </si>
  <si>
    <t>12/1</t>
  </si>
  <si>
    <t>4/9</t>
  </si>
  <si>
    <t>39/5</t>
  </si>
  <si>
    <t>30/1</t>
  </si>
  <si>
    <t>36/4</t>
  </si>
  <si>
    <t>8B/0</t>
  </si>
  <si>
    <t>17/8</t>
  </si>
  <si>
    <t>52/9</t>
  </si>
  <si>
    <t>36/11</t>
  </si>
  <si>
    <t>38/11</t>
  </si>
  <si>
    <t>30/2</t>
  </si>
  <si>
    <t>2/1</t>
  </si>
  <si>
    <t>52/10</t>
  </si>
  <si>
    <t>23/3</t>
  </si>
  <si>
    <t>12/6</t>
  </si>
  <si>
    <t>53/1</t>
  </si>
  <si>
    <t>36/9</t>
  </si>
  <si>
    <t>38/10</t>
  </si>
  <si>
    <t>15/0</t>
  </si>
  <si>
    <t>DC+3</t>
  </si>
  <si>
    <t>23/5</t>
  </si>
  <si>
    <t>52/8</t>
  </si>
  <si>
    <t>23/4</t>
  </si>
  <si>
    <t>0/2</t>
  </si>
  <si>
    <t>56/4</t>
  </si>
  <si>
    <t>12/8</t>
  </si>
  <si>
    <t>36/10</t>
  </si>
  <si>
    <t>38/5</t>
  </si>
  <si>
    <t>23/1</t>
  </si>
  <si>
    <t>0/3</t>
  </si>
  <si>
    <t>56/5</t>
  </si>
  <si>
    <t>51/0</t>
  </si>
  <si>
    <t>23/2</t>
  </si>
  <si>
    <t>0/1</t>
  </si>
  <si>
    <t>50/1</t>
  </si>
  <si>
    <t>53A/5</t>
  </si>
  <si>
    <t>34/5</t>
  </si>
  <si>
    <t>53A/2</t>
  </si>
  <si>
    <t>22/0</t>
  </si>
  <si>
    <t>DB+3</t>
  </si>
  <si>
    <t>30/0</t>
  </si>
  <si>
    <t>DD60+18</t>
  </si>
  <si>
    <t>3/0</t>
  </si>
  <si>
    <t>21/2</t>
  </si>
  <si>
    <t>53A/3</t>
  </si>
  <si>
    <t>DD45+9</t>
  </si>
  <si>
    <t>12/7</t>
  </si>
  <si>
    <t>21/1</t>
  </si>
  <si>
    <t>DD60+25</t>
  </si>
  <si>
    <t>14/0</t>
  </si>
  <si>
    <t>DD60+30</t>
  </si>
  <si>
    <t>28/1</t>
  </si>
  <si>
    <t>21/3</t>
  </si>
  <si>
    <t>25/1</t>
  </si>
  <si>
    <t>DD60+3</t>
  </si>
  <si>
    <t>28/0</t>
  </si>
  <si>
    <t>13/0</t>
  </si>
  <si>
    <t>53A/6</t>
  </si>
  <si>
    <t>24/0</t>
  </si>
  <si>
    <t>65/0</t>
  </si>
  <si>
    <t>18/0</t>
  </si>
  <si>
    <t>12/0</t>
  </si>
  <si>
    <t>DB+18</t>
  </si>
  <si>
    <t>DD60+9</t>
  </si>
  <si>
    <t>16/0</t>
  </si>
  <si>
    <t>DB+25</t>
  </si>
  <si>
    <t>11/0</t>
  </si>
  <si>
    <t>2/0</t>
  </si>
  <si>
    <t>DD45+3</t>
  </si>
  <si>
    <t>64/0</t>
  </si>
  <si>
    <t>DC+9</t>
  </si>
  <si>
    <t>29/0</t>
  </si>
  <si>
    <t>56/8</t>
  </si>
  <si>
    <t>17/6</t>
  </si>
  <si>
    <t>19/0</t>
  </si>
  <si>
    <t>26/0</t>
  </si>
  <si>
    <t>17/0</t>
  </si>
  <si>
    <t>25/0</t>
  </si>
  <si>
    <t>14.11.2024</t>
  </si>
  <si>
    <t>Dewi Construction(Girendra)</t>
  </si>
  <si>
    <t>Horil Mahto</t>
  </si>
  <si>
    <t>Pankaj</t>
  </si>
  <si>
    <t>Pinky Dewi</t>
  </si>
  <si>
    <t>Amar Singh</t>
  </si>
  <si>
    <t xml:space="preserve">ASC heights </t>
  </si>
  <si>
    <t>Rudra Construction</t>
  </si>
  <si>
    <t>M K infra</t>
  </si>
  <si>
    <t>Ananya Traders-1</t>
  </si>
  <si>
    <t>Gagan enterprise.1</t>
  </si>
  <si>
    <t>Anand Construction</t>
  </si>
  <si>
    <t>Gagan enterprise.2</t>
  </si>
  <si>
    <t>Ananya Traders-2</t>
  </si>
  <si>
    <t xml:space="preserve">Pinky Dewi </t>
  </si>
  <si>
    <t>Amit Const</t>
  </si>
  <si>
    <t>Devine</t>
  </si>
  <si>
    <t>Amar singh</t>
  </si>
  <si>
    <t>Punam Kumari</t>
  </si>
  <si>
    <t>Gagan enterprise.2 (Kajol)</t>
  </si>
  <si>
    <t>Kongres Kumar-1</t>
  </si>
  <si>
    <t>Kongres Kumar-2</t>
  </si>
  <si>
    <t>Sainik Trader</t>
  </si>
  <si>
    <t>Radha Construction</t>
  </si>
  <si>
    <t>Gouri Shankar</t>
  </si>
  <si>
    <t>Spotyfy-3</t>
  </si>
  <si>
    <t>Ananya trader</t>
  </si>
  <si>
    <t>64/1</t>
  </si>
  <si>
    <t>64/2</t>
  </si>
  <si>
    <t>53A/7</t>
  </si>
  <si>
    <t>67/0</t>
  </si>
  <si>
    <t>66/0 A,B</t>
  </si>
  <si>
    <t>66/0 C,D</t>
  </si>
  <si>
    <t>68/0</t>
  </si>
  <si>
    <t>70/0</t>
  </si>
  <si>
    <t>69/0</t>
  </si>
  <si>
    <t>Wet Paddy</t>
  </si>
  <si>
    <t>Sandy</t>
  </si>
  <si>
    <t>WET</t>
  </si>
  <si>
    <t>PS</t>
  </si>
  <si>
    <t>DB2+6</t>
  </si>
  <si>
    <t>DC2+9</t>
  </si>
  <si>
    <t>DC2+3</t>
  </si>
  <si>
    <t>FS</t>
  </si>
  <si>
    <t>Wet paddy</t>
  </si>
  <si>
    <t>DD60+25 2mtr RC</t>
  </si>
  <si>
    <t>DB1+25</t>
  </si>
  <si>
    <t>DD60+9,2mtr RC</t>
  </si>
  <si>
    <t>DA+3 Normal leg A,B</t>
  </si>
  <si>
    <t>DA+3, 2mtr RC(C,D)</t>
  </si>
  <si>
    <t>DD60+18,2mtr RC</t>
  </si>
  <si>
    <t>DB1+18</t>
  </si>
  <si>
    <t>DC1+18</t>
  </si>
  <si>
    <t>DC2+18</t>
  </si>
  <si>
    <t>DD45+6</t>
  </si>
  <si>
    <t>DB2+18</t>
  </si>
  <si>
    <t>DC1+25</t>
  </si>
  <si>
    <t>DD60+0, 1mtr RC</t>
  </si>
  <si>
    <t>DB2+25</t>
  </si>
  <si>
    <t>DCT+0</t>
  </si>
  <si>
    <t>Sumit Constrcution</t>
  </si>
  <si>
    <t>Dharamdas Contractor</t>
  </si>
  <si>
    <t>Khalil Const.</t>
  </si>
  <si>
    <t>Anshika con.</t>
  </si>
  <si>
    <t>Jay Sri Ram</t>
  </si>
  <si>
    <t>K R Associates</t>
  </si>
  <si>
    <t>SSR engineering</t>
  </si>
  <si>
    <t>VH Rajpoot cont.</t>
  </si>
  <si>
    <t>VED ENTTERPRISE</t>
  </si>
  <si>
    <t>J M Enterprise</t>
  </si>
  <si>
    <t>SAIFI CON.</t>
  </si>
  <si>
    <t>A V I ENTERPRISE</t>
  </si>
  <si>
    <t>MALLIK CON</t>
  </si>
  <si>
    <t>Garg Construction</t>
  </si>
  <si>
    <t>Shree Krishna</t>
  </si>
  <si>
    <t>Vinayak Enterprise</t>
  </si>
  <si>
    <t>Vishal construction</t>
  </si>
  <si>
    <t>Laxmi Const.</t>
  </si>
  <si>
    <t>Maa Durga</t>
  </si>
  <si>
    <t>Aneshwar Traders</t>
  </si>
  <si>
    <t>M A Construction</t>
  </si>
  <si>
    <t>Vivan Enterprise</t>
  </si>
  <si>
    <t>R K Constrcution</t>
  </si>
  <si>
    <t>A K Rajpoot</t>
  </si>
  <si>
    <t>Kongres Kumar-</t>
  </si>
  <si>
    <t>DC+18</t>
  </si>
  <si>
    <t>Spotyfy-1</t>
  </si>
  <si>
    <t>Spotyfy-2</t>
  </si>
  <si>
    <t>Mahon mahto</t>
  </si>
  <si>
    <t>Punam kumari-1</t>
  </si>
  <si>
    <t>Amit Choudhry</t>
  </si>
  <si>
    <t>Punam kumari-2</t>
  </si>
  <si>
    <t>AP8A/0</t>
  </si>
  <si>
    <t>AP8B/0</t>
  </si>
  <si>
    <t>AP7/0-AP8/0</t>
  </si>
  <si>
    <t>AP6/0-AP7/0</t>
  </si>
  <si>
    <t>AP35/0-AP36/0</t>
  </si>
  <si>
    <t>AP8/0-AP8A/0</t>
  </si>
  <si>
    <t>AP31/0-AP32/0</t>
  </si>
  <si>
    <t>AP8A/0-AP8B/0</t>
  </si>
  <si>
    <t>AP32/0-AP33/0</t>
  </si>
  <si>
    <t>AP8B/0-AP9/0</t>
  </si>
  <si>
    <t>AP33/0-AP34/0</t>
  </si>
  <si>
    <t>AP5/0-AP6/0</t>
  </si>
  <si>
    <t>AP9/0-AP10/0</t>
  </si>
  <si>
    <t>AP34/0-AP35/0</t>
  </si>
  <si>
    <t>AP4/0-AP5/0</t>
  </si>
  <si>
    <t>AP14/0-AP15/0</t>
  </si>
  <si>
    <t>AP3/0-AP4/0</t>
  </si>
  <si>
    <t>AP30/0-AP31/0</t>
  </si>
  <si>
    <t>AP20/0-AP21/0</t>
  </si>
  <si>
    <t>AP36/0-AP37/0</t>
  </si>
  <si>
    <t>2.75</t>
  </si>
  <si>
    <t>4.958</t>
  </si>
  <si>
    <t>4.947</t>
  </si>
  <si>
    <t>Rough sag completed</t>
  </si>
  <si>
    <t>Anarul Islam</t>
  </si>
  <si>
    <t>S K Infra</t>
  </si>
  <si>
    <t>G P J con.</t>
  </si>
  <si>
    <t>Visual Chart :- 765kV D/C Neemrana II Bareilly Transmission Line, WZ-05, TL-03</t>
  </si>
  <si>
    <t>Project Code : TA416</t>
  </si>
  <si>
    <t>Dated:</t>
  </si>
  <si>
    <t>LEGEND:</t>
  </si>
  <si>
    <t>Description of Item</t>
  </si>
  <si>
    <t>Total Line Qty</t>
  </si>
  <si>
    <t>Total Completed</t>
  </si>
  <si>
    <t>WIP locations</t>
  </si>
  <si>
    <t>Total Balance</t>
  </si>
  <si>
    <t>Stringing Comp</t>
  </si>
  <si>
    <t>Erection Comp</t>
  </si>
  <si>
    <t>Stringing WIP</t>
  </si>
  <si>
    <t>Foundation Comp</t>
  </si>
  <si>
    <t>C</t>
  </si>
  <si>
    <t>B</t>
  </si>
  <si>
    <t>SPAN</t>
  </si>
  <si>
    <t>D</t>
  </si>
  <si>
    <t>A</t>
  </si>
  <si>
    <t>Tack Welding</t>
  </si>
  <si>
    <t>Earthing Comp</t>
  </si>
  <si>
    <t>Holdup location</t>
  </si>
  <si>
    <t>Stringing (Rough Sag)</t>
  </si>
  <si>
    <t>TREE CUTTING CLEARANCE</t>
  </si>
  <si>
    <t>NH/SH Xing</t>
  </si>
  <si>
    <t xml:space="preserve">   RAILWAY Xing</t>
  </si>
  <si>
    <t>132/220/400/765 Kv CROSSING</t>
  </si>
  <si>
    <t xml:space="preserve">     RIVER X-ING</t>
  </si>
  <si>
    <t>Gas pipeline</t>
  </si>
  <si>
    <t>OPGW DRUM-1</t>
  </si>
  <si>
    <t>OPGW DRUM-2</t>
  </si>
  <si>
    <t>NH 509, Agra-Moradabad</t>
  </si>
  <si>
    <t>OPGW DRUM-3</t>
  </si>
  <si>
    <t>220 KV SC  Moradabad - Narora TL</t>
  </si>
  <si>
    <t>2M RC in C&amp;D Leg</t>
  </si>
  <si>
    <t xml:space="preserve">132 KV DC LINE DISMANTLED </t>
  </si>
  <si>
    <t>OPGW DRUM-4</t>
  </si>
  <si>
    <t>OPGW DRUM-5</t>
  </si>
  <si>
    <t>OPGW DRUM-6</t>
  </si>
  <si>
    <t xml:space="preserve">GAIL GAS PIPE LINE </t>
  </si>
  <si>
    <t>OPGW DRUM-7</t>
  </si>
  <si>
    <t>132 Kv S/C Sambhal-Babrala</t>
  </si>
  <si>
    <t xml:space="preserve">132 KV D/C CKT-I Sambhal-Babrala  </t>
  </si>
  <si>
    <t>&amp; CKT-II Sambhsal-Bisauli Line</t>
  </si>
  <si>
    <t>OPGW DRUM-8</t>
  </si>
  <si>
    <t>400 KV D/C Sambhal - Budaun Line</t>
  </si>
  <si>
    <t>OPGW DRUM-9</t>
  </si>
  <si>
    <t>SH-51, Islamnagr- Bhajoi Road</t>
  </si>
  <si>
    <t>132 KV D/C Sahaswan-Chandausi</t>
  </si>
  <si>
    <t>CGD INFRA GA LINE</t>
  </si>
  <si>
    <t>OPGW DRUM-10</t>
  </si>
  <si>
    <t>Ganga Express-way</t>
  </si>
  <si>
    <t>OPGW DRUM-11</t>
  </si>
  <si>
    <t>OPGW DRUM-12</t>
  </si>
  <si>
    <t>GAIL GAS PIPE LINE</t>
  </si>
  <si>
    <t>OPGW DRUM-13</t>
  </si>
  <si>
    <t xml:space="preserve">SH-43, </t>
  </si>
  <si>
    <t>132 Kv S/C Budaun-Chandausi Dead line</t>
  </si>
  <si>
    <t>765 KV S/C Ghatampur-Hapur</t>
  </si>
  <si>
    <t>Chandausi - Badaun Road</t>
  </si>
  <si>
    <t>132 Kv S/C Bisauli To Chandausi</t>
  </si>
  <si>
    <t>OPGW DRUM-14</t>
  </si>
  <si>
    <t>Rly Crossing Single track, Chandausi-Bareilly</t>
  </si>
  <si>
    <t>765 Kv S/c Ghatampur-Rampur</t>
  </si>
  <si>
    <t>OPGW DRUM-15</t>
  </si>
  <si>
    <t>OPGW DRUM-16</t>
  </si>
  <si>
    <t>OPGW DRUM-17</t>
  </si>
  <si>
    <t>OPGW DRUM-18</t>
  </si>
  <si>
    <t>SH-125</t>
  </si>
  <si>
    <t>Shahabad-Aonla Road</t>
  </si>
  <si>
    <t>OPGW DRUM-19</t>
  </si>
  <si>
    <t>OPGW DRUM-20</t>
  </si>
  <si>
    <t xml:space="preserve"> 5 Mtr Depth</t>
  </si>
  <si>
    <t>Ramganga River Crossing</t>
  </si>
  <si>
    <t>OPGW DRUM-21</t>
  </si>
  <si>
    <t>OPGW DRUM-22</t>
  </si>
  <si>
    <t>2 M RC</t>
  </si>
  <si>
    <t>220 KV S/C Rampur-CB Ganj</t>
  </si>
  <si>
    <t>400 Kv D/C Bareilly-Meerut</t>
  </si>
  <si>
    <t>400 KV S/C Bareilly-Moradabad</t>
  </si>
  <si>
    <t>OPGW DRUM-23</t>
  </si>
  <si>
    <t xml:space="preserve">NH-530, RAILWAY TRACK, </t>
  </si>
  <si>
    <t>132 KV S/c CB Ganj-Meerganj</t>
  </si>
  <si>
    <t>OPGW DRUM-24</t>
  </si>
  <si>
    <t>132 KV D/C CB Ganj-Meerganj</t>
  </si>
  <si>
    <t>132 KV D/C CB-GANJ - MEERGANJ   T/L</t>
  </si>
  <si>
    <t>OPGW DRUM-25</t>
  </si>
  <si>
    <t>OPGW DRUM-26</t>
  </si>
  <si>
    <t>OPGW DRUM-27</t>
  </si>
  <si>
    <t xml:space="preserve">400 KV S/C BAREILLY - RAMPUR  T/L </t>
  </si>
  <si>
    <t>OPGW DRUM-28</t>
  </si>
  <si>
    <t>220 KV S/C BAIKUNTHAPUR - PANTNAGAR   T/L</t>
  </si>
  <si>
    <t>132 KV S/C DOHNA - RICHHA T/L</t>
  </si>
  <si>
    <t>1M RC in C&amp;D Leg</t>
  </si>
  <si>
    <t>SH-37, ELECTRIFIED, SINGLE RAILWAY TRACK</t>
  </si>
  <si>
    <t>Bareilly</t>
  </si>
  <si>
    <t>Gantry</t>
  </si>
  <si>
    <t>400 KV D/c Bareilly-Kasipur</t>
  </si>
  <si>
    <t>66/0</t>
  </si>
  <si>
    <t>765kV D/C Neemrana II Bareilly Transmission Line, WZ-05, TL-03 | BALANCE WORK DETAILS</t>
  </si>
  <si>
    <t>765kV D/C Neemrana II Bareilly Transmission Line, WZ-05, TL-03</t>
  </si>
  <si>
    <t xml:space="preserve">KEC INTERNATIONAL LIMITED </t>
  </si>
  <si>
    <r>
      <t xml:space="preserve">NOA Supply: </t>
    </r>
    <r>
      <rPr>
        <sz val="10"/>
        <color theme="1"/>
        <rFont val="Tahoma"/>
        <family val="2"/>
      </rPr>
      <t>CC/T/W-TW/DOM/A10/23/10706/NOA-1/24-101862/01 dated 07.02.24.</t>
    </r>
  </si>
  <si>
    <r>
      <t xml:space="preserve">NOA Services: </t>
    </r>
    <r>
      <rPr>
        <sz val="10"/>
        <color theme="1"/>
        <rFont val="Tahoma"/>
        <family val="2"/>
      </rPr>
      <t>CC/T/W-TW/DOM/A10/23/10706/NOA-2/24-101862/02 dated 07.02.24.</t>
    </r>
  </si>
  <si>
    <r>
      <rPr>
        <b/>
        <sz val="10"/>
        <color theme="1"/>
        <rFont val="Calibri"/>
        <family val="2"/>
        <scheme val="minor"/>
      </rPr>
      <t>Contract:</t>
    </r>
    <r>
      <rPr>
        <sz val="10"/>
        <color theme="1"/>
        <rFont val="Calibri"/>
        <family val="2"/>
        <scheme val="minor"/>
      </rPr>
      <t xml:space="preserve"> TL03 for Neemrana-II- Bareilly (PG) 765kV D/C line - Part III associated with “Transmission system for evacuation of power from Rajasthan REZ Ph-IV (Part-1) (Bikaner Complex : 7.7GW) PART-D” through tariff based competitive bidding (TBCB) route.</t>
    </r>
  </si>
  <si>
    <t xml:space="preserve">STATUTORY CLEARANCE </t>
  </si>
  <si>
    <t>POWER LINE CROSSING</t>
  </si>
  <si>
    <t>Name of the Transmission</t>
  </si>
  <si>
    <t>Voltage Rating in kV</t>
  </si>
  <si>
    <t xml:space="preserve">Name of Owner </t>
  </si>
  <si>
    <t>Name of Nearest switching/ sub-station</t>
  </si>
  <si>
    <t>(Crossing in Proposed Line Loc.No)</t>
  </si>
  <si>
    <t>Proposal submission Date</t>
  </si>
  <si>
    <t>APPROVED Date</t>
  </si>
  <si>
    <t xml:space="preserve">Moradabad To Narora </t>
  </si>
  <si>
    <t>220kv S/C &amp; 132kv Dismental</t>
  </si>
  <si>
    <t>UPPTCL</t>
  </si>
  <si>
    <t xml:space="preserve">Loc.:-AP3 - AP4 </t>
  </si>
  <si>
    <t>Approved</t>
  </si>
  <si>
    <t>Sambhal-Babrala</t>
  </si>
  <si>
    <t>132kV.S/C</t>
  </si>
  <si>
    <t xml:space="preserve">Loc.:-AP9 - AP10 </t>
  </si>
  <si>
    <t>CKT-I Sambhal-Babrala  &amp; CKT-II Sambhsal-Bisauli Line</t>
  </si>
  <si>
    <t>132kV.D/C</t>
  </si>
  <si>
    <t>Loc.:-AP11 - AP12</t>
  </si>
  <si>
    <t>400kV.D/C</t>
  </si>
  <si>
    <t xml:space="preserve">Loc.:-AP13 - AP14 </t>
  </si>
  <si>
    <t>Sahaswan-Chandausi</t>
  </si>
  <si>
    <t>Loc.:-AP16- AP17</t>
  </si>
  <si>
    <t>Budaun-Chandausi Dead line
 &amp; Bisauli To Chandaus</t>
  </si>
  <si>
    <t>132kv S/C dead line  &amp; 132kv S/C</t>
  </si>
  <si>
    <t>Loc.:-AP22 - AP22A</t>
  </si>
  <si>
    <t>Budaun-Sambhal</t>
  </si>
  <si>
    <t>220kV.S/C</t>
  </si>
  <si>
    <t>Loc.:-AP22A - AP23</t>
  </si>
  <si>
    <t>Ghatampur-Hapur</t>
  </si>
  <si>
    <t>765kv S/C</t>
  </si>
  <si>
    <t>Loc.:-AP24 - AP25</t>
  </si>
  <si>
    <t>Ghatampur-Rampur</t>
  </si>
  <si>
    <t>Loc.:-AP29 - AP30</t>
  </si>
  <si>
    <t>Bareilly-Mandola</t>
  </si>
  <si>
    <t>Loc.:-AP40 - AP41</t>
  </si>
  <si>
    <t>Lucknow-Moradabad
and Rampur-CB Ganj</t>
  </si>
  <si>
    <t>400kv S/C &amp; 220kv S/C</t>
  </si>
  <si>
    <t>PGCIL &amp; UPPTCL</t>
  </si>
  <si>
    <t>Loc.:-AP42 - AP43</t>
  </si>
  <si>
    <t>CB Ganj-Meerganj</t>
  </si>
  <si>
    <t>Loc.:-AP47- AP48</t>
  </si>
  <si>
    <t>Loc.:-AP49 - AP50</t>
  </si>
  <si>
    <t>Rampur-CB Ganj</t>
  </si>
  <si>
    <t>Loc.:-AP51- AP52</t>
  </si>
  <si>
    <t xml:space="preserve"> Bareilly-Moradabad</t>
  </si>
  <si>
    <t>400kV.S/C</t>
  </si>
  <si>
    <t>Loc.:-AP58 - AP59</t>
  </si>
  <si>
    <t>220 KV S/C Line</t>
  </si>
  <si>
    <t>Loc.:-AP61 - AP62</t>
  </si>
  <si>
    <t>Loc.:-AP52 - AP63</t>
  </si>
  <si>
    <t>Bareilly-Kasipur</t>
  </si>
  <si>
    <t>Loc.:-AP67 - AP68</t>
  </si>
  <si>
    <t>RAILWAY CROSSING</t>
  </si>
  <si>
    <t>Name of the Railway Line</t>
  </si>
  <si>
    <t>Type of Gauge Broad/Metre/Narrow</t>
  </si>
  <si>
    <t>Single/ Double Line</t>
  </si>
  <si>
    <t>Electrified / Non-electrified</t>
  </si>
  <si>
    <t>Crossing loc no of proposed line</t>
  </si>
  <si>
    <t>Date of Submission</t>
  </si>
  <si>
    <t>Broad Gauge</t>
  </si>
  <si>
    <t>Single</t>
  </si>
  <si>
    <t>Under construction</t>
  </si>
  <si>
    <t>AP27-AP28</t>
  </si>
  <si>
    <t>04.08.24</t>
  </si>
  <si>
    <t>Online submission done 15/08/24,</t>
  </si>
  <si>
    <t>Approvaed</t>
  </si>
  <si>
    <t>Double</t>
  </si>
  <si>
    <t>AP44-AP45</t>
  </si>
  <si>
    <t>10.09.24</t>
  </si>
  <si>
    <t>Online submission done 12/09/24,</t>
  </si>
  <si>
    <t>Electrified</t>
  </si>
  <si>
    <t>AP65-AP66</t>
  </si>
  <si>
    <t>11.10.24</t>
  </si>
  <si>
    <t>NH/SH/EXPRESS WAY CROSSING</t>
  </si>
  <si>
    <t>Name of the Highway Line</t>
  </si>
  <si>
    <t>Type of NH</t>
  </si>
  <si>
    <t>Nearest town</t>
  </si>
  <si>
    <t>Nearest Village</t>
  </si>
  <si>
    <t>NH-509</t>
  </si>
  <si>
    <t>Gunnaur</t>
  </si>
  <si>
    <t>Kuravar</t>
  </si>
  <si>
    <t>AP1-AP-2</t>
  </si>
  <si>
    <t>Submitted on 20.06.24, at Moradabad</t>
  </si>
  <si>
    <t>SH51</t>
  </si>
  <si>
    <t>Islam Nagar</t>
  </si>
  <si>
    <t>Talen</t>
  </si>
  <si>
    <t>AP15-AP16</t>
  </si>
  <si>
    <t>Submitted on 10.06.24, at Badaun</t>
  </si>
  <si>
    <t>Padana</t>
  </si>
  <si>
    <t>AP18-AP19</t>
  </si>
  <si>
    <t>Submitted at Lucknow on 03-07-24</t>
  </si>
  <si>
    <t>SH-43</t>
  </si>
  <si>
    <t>Chandausi-Bisauli</t>
  </si>
  <si>
    <t>21/3-AP22</t>
  </si>
  <si>
    <t>35/3-35/4</t>
  </si>
  <si>
    <t>Submitted on 17-07-24</t>
  </si>
  <si>
    <t>NH-530</t>
  </si>
  <si>
    <t>Submitted on 23-08-24</t>
  </si>
  <si>
    <t>SH-37</t>
  </si>
  <si>
    <t>Submitted on 29-07-24</t>
  </si>
  <si>
    <t>FOREST PROPOSAL</t>
  </si>
  <si>
    <t>SL.NO.</t>
  </si>
  <si>
    <t>Protected Forest</t>
  </si>
  <si>
    <t>Crossing span/ area in Hac.</t>
  </si>
  <si>
    <t xml:space="preserve">Detail survey submission by KEC </t>
  </si>
  <si>
    <t>Planning for submission letter to DFO for joint inspection for confirmation of forest area</t>
  </si>
  <si>
    <t xml:space="preserve">Date of Joint inspection with local forest department </t>
  </si>
  <si>
    <t>Planning for submission of Document to powergrid from KEC</t>
  </si>
  <si>
    <t>Date of proposal online submission to DFO from powergrid</t>
  </si>
  <si>
    <t>Date of Joint inspection with DFO</t>
  </si>
  <si>
    <t>DFO to Nodal lucknow for approval</t>
  </si>
  <si>
    <t>AP-1/0 to AP-2/0</t>
  </si>
  <si>
    <t>completed</t>
  </si>
  <si>
    <t>Submitted on 13-03-2024</t>
  </si>
  <si>
    <t>Submitted to PGCIL</t>
  </si>
  <si>
    <t>DFO not given CA land KMZ file</t>
  </si>
  <si>
    <t>21/3 to AP-22/0</t>
  </si>
  <si>
    <t>CA land DGPS map submitted to Concern DFO</t>
  </si>
  <si>
    <t>AP-44/0 to AP-45/0</t>
  </si>
  <si>
    <t>Letter given to DFO Badaun for CA land of Bareilly section</t>
  </si>
  <si>
    <t>AP-52/0 to AP-53/0</t>
  </si>
  <si>
    <t>AP-65/0 to AP-66/0</t>
  </si>
  <si>
    <t>Total PF</t>
  </si>
  <si>
    <t>Scheduled for statuary clearance: Gas Pipe Line</t>
  </si>
  <si>
    <t>Location</t>
  </si>
  <si>
    <t>Type Tower</t>
  </si>
  <si>
    <t>Submission Date</t>
  </si>
  <si>
    <t>Submission from PGCIL GAS PIPE LINE AUTHORITY</t>
  </si>
  <si>
    <t>Aproved Date</t>
  </si>
  <si>
    <t>Clearance / NOC</t>
  </si>
  <si>
    <t>Online submission done on 15/09/24</t>
  </si>
  <si>
    <t>NOC 27-01-25</t>
  </si>
  <si>
    <t xml:space="preserve">GAIL </t>
  </si>
  <si>
    <t>NOC 05-05-25</t>
  </si>
  <si>
    <t>AP12/0-AP13/0</t>
  </si>
  <si>
    <t>AP21/0-AP22/0</t>
  </si>
  <si>
    <t>AP39/0-AP40/0</t>
  </si>
  <si>
    <t>3.919</t>
  </si>
  <si>
    <t>1.606</t>
  </si>
  <si>
    <t>4.431</t>
  </si>
  <si>
    <t>Insulator Hoisting</t>
  </si>
  <si>
    <t>Shikhar Pratap</t>
  </si>
  <si>
    <t>Spotyfy</t>
  </si>
  <si>
    <t>TPT+0</t>
  </si>
  <si>
    <t>WIP</t>
  </si>
  <si>
    <t>53A/07</t>
  </si>
  <si>
    <t>4/0-5/0</t>
  </si>
  <si>
    <t>Length in MTR</t>
  </si>
  <si>
    <t>B K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</si>
</sst>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.00_-;\-&quot;£&quot;* #,##0.00_-;_-&quot;£&quot;* &quot;-&quot;??_-;_-@_-"/>
    <numFmt numFmtId="167" formatCode="0.0"/>
    <numFmt numFmtId="168" formatCode="0.000"/>
    <numFmt numFmtId="169" formatCode="[$-409]dd/mmm/yy;@"/>
    <numFmt numFmtId="170" formatCode="0.0_)"/>
    <numFmt numFmtId="171" formatCode="#,##0.000_);\(#,##0.000\)"/>
    <numFmt numFmtId="172" formatCode=";;"/>
    <numFmt numFmtId="173" formatCode="General_)"/>
    <numFmt numFmtId="174" formatCode="&quot;\&quot;#,##0.00;[Red]\-&quot;\&quot;#,##0.00"/>
    <numFmt numFmtId="175" formatCode="_(* #,##0.00_);_(* \(#,##0.00\);_(* \-??_);_(@_)"/>
    <numFmt numFmtId="176" formatCode="[$-409]mmm\-yy;@"/>
    <numFmt numFmtId="177" formatCode="_(&quot;Rs.&quot;* #,##0_);_(&quot;Rs.&quot;* \(#,##0\);_(&quot;Rs.&quot;* &quot;-&quot;_);_(@_)"/>
    <numFmt numFmtId="178" formatCode="_(&quot;$&quot;\ * #,##0.00_);_(&quot;$&quot;\ * \(#,##0.00\);_(&quot;$&quot;\ * &quot;-&quot;??_);_(@_)"/>
    <numFmt numFmtId="179" formatCode="_(&quot;Rs.&quot;* #,##0.00_);_(&quot;Rs.&quot;* \(#,##0.00\);_(&quot;Rs.&quot;* &quot;-&quot;??_);_(@_)"/>
    <numFmt numFmtId="180" formatCode="_-* #,##0\ _k_r_-;\-* #,##0\ _k_r_-;_-* &quot;-&quot;\ _k_r_-;_-@_-"/>
    <numFmt numFmtId="181" formatCode="_-* #,##0.00\ _k_r_-;\-* #,##0.00\ _k_r_-;_-* &quot;-&quot;??\ _k_r_-;_-@_-"/>
    <numFmt numFmtId="182" formatCode="_([$€-2]* #,##0.00_);_([$€-2]* \(#,##0.00\);_([$€-2]* &quot;-&quot;??_)"/>
    <numFmt numFmtId="183" formatCode="[$-409]General"/>
    <numFmt numFmtId="184" formatCode="&quot;Rs.&quot;#,##0.00_);[Red]\(&quot;Rs.&quot;#,##0.00\)"/>
    <numFmt numFmtId="185" formatCode="#,##0.0"/>
    <numFmt numFmtId="186" formatCode="0.00_)"/>
    <numFmt numFmtId="187" formatCode="&quot;Rs.&quot;#,##0.00_);\(&quot;Rs.&quot;#,##0.00\)"/>
    <numFmt numFmtId="188" formatCode="_-* #,##0\ _D_M_-;\-* #,##0\ _D_M_-;_-* &quot;-&quot;\ _D_M_-;_-@_-"/>
    <numFmt numFmtId="189" formatCode="_-* #,##0.00\ _D_M_-;\-* #,##0.00\ _D_M_-;_-* &quot;-&quot;??\ _D_M_-;_-@_-"/>
    <numFmt numFmtId="190" formatCode="_-* #,##0\ _F_-;\-* #,##0\ _F_-;_-* &quot;-&quot;\ _F_-;_-@_-"/>
    <numFmt numFmtId="191" formatCode="_-* #,##0.00\ _F_-;\-* #,##0.00\ _F_-;_-* &quot;-&quot;??\ _F_-;_-@_-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-* #,##0\ &quot;F&quot;_-;\-* #,##0\ &quot;F&quot;_-;_-* &quot;-&quot;\ &quot;F&quot;_-;_-@_-"/>
    <numFmt numFmtId="195" formatCode="_-* #,##0.00\ &quot;F&quot;_-;\-* #,##0.00\ &quot;F&quot;_-;_-* &quot;-&quot;??\ &quot;F&quot;_-;_-@_-"/>
    <numFmt numFmtId="196" formatCode="_ &quot;CHF&quot;\ * #,##0_ ;_ &quot;CHF&quot;\ * \-#,##0_ ;_ &quot;CHF&quot;\ * &quot;-&quot;_ ;_ @_ "/>
    <numFmt numFmtId="197" formatCode="_ &quot;kr&quot;\ * #,##0_ ;_ &quot;kr&quot;\ * \-#,##0_ ;_ &quot;kr&quot;\ * &quot;-&quot;_ ;_ @_ "/>
    <numFmt numFmtId="198" formatCode="_ &quot;CHF&quot;\ * #,##0.00_ ;_ &quot;CHF&quot;\ * \-#,##0.00_ ;_ &quot;CHF&quot;\ * &quot;-&quot;??_ ;_ @_ "/>
    <numFmt numFmtId="199" formatCode="_-* #,##0\ &quot;kr&quot;_-;\-* #,##0\ &quot;kr&quot;_-;_-* &quot;-&quot;\ &quot;kr&quot;_-;_-@_-"/>
    <numFmt numFmtId="200" formatCode="_-* #,##0.00\ &quot;kr&quot;_-;\-* #,##0.00\ &quot;kr&quot;_-;_-* &quot;-&quot;??\ &quot;kr&quot;_-;_-@_-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 * #,##0_ ;_ * \-#,##0_ ;_ * &quot;-&quot;??_ ;_ @_ "/>
  </numFmts>
  <fonts count="17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4E515E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8"/>
      <color theme="2" tint="-0.749992370372631"/>
      <name val="Calibri Light"/>
      <family val="2"/>
      <scheme val="major"/>
    </font>
    <font>
      <b/>
      <sz val="10"/>
      <name val="Calibri"/>
      <family val="2"/>
      <scheme val="minor"/>
    </font>
    <font>
      <sz val="12"/>
      <name val="Calibri Light"/>
      <family val="2"/>
      <scheme val="major"/>
    </font>
    <font>
      <sz val="10"/>
      <name val="Book Antiqua"/>
      <family val="1"/>
    </font>
    <font>
      <sz val="9"/>
      <name val="Book Antiqua"/>
      <family val="1"/>
    </font>
    <font>
      <b/>
      <u/>
      <sz val="18"/>
      <name val="Calibri"/>
      <family val="2"/>
      <scheme val="minor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10"/>
      <color theme="1"/>
      <name val="Tahoma"/>
      <family val="2"/>
    </font>
    <font>
      <b/>
      <sz val="11"/>
      <name val="Book Antiqua"/>
      <family val="1"/>
    </font>
    <font>
      <sz val="12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Book Antiqua"/>
      <family val="1"/>
    </font>
    <font>
      <b/>
      <sz val="10"/>
      <name val="Book Antiqua"/>
      <family val="1"/>
    </font>
    <font>
      <sz val="10"/>
      <color indexed="8"/>
      <name val="Book Antiqua"/>
      <family val="1"/>
    </font>
    <font>
      <b/>
      <sz val="11"/>
      <color rgb="FF000000"/>
      <name val="Arial"/>
      <family val="2"/>
    </font>
    <font>
      <b/>
      <sz val="12"/>
      <color rgb="FF4E515E"/>
      <name val="Calibri Light"/>
      <family val="1"/>
      <scheme val="major"/>
    </font>
    <font>
      <b/>
      <sz val="11"/>
      <color rgb="FF4E515E"/>
      <name val="Calibri Light"/>
      <family val="1"/>
      <scheme val="major"/>
    </font>
    <font>
      <sz val="12"/>
      <name val="Arial"/>
      <family val="2"/>
    </font>
    <font>
      <sz val="12"/>
      <name val="Book Antiqua"/>
      <family val="1"/>
    </font>
  </fonts>
  <fills count="8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9" fontId="17" fillId="0" borderId="0"/>
    <xf numFmtId="9" fontId="17" fillId="0" borderId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8" borderId="0" applyNumberFormat="0" applyBorder="0" applyAlignment="0" applyProtection="0"/>
    <xf numFmtId="169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169" fontId="8" fillId="40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169" fontId="8" fillId="37" borderId="0" applyNumberFormat="0" applyBorder="0" applyAlignment="0" applyProtection="0"/>
    <xf numFmtId="0" fontId="16" fillId="37" borderId="0" applyNumberFormat="0" applyBorder="0" applyAlignment="0" applyProtection="0"/>
    <xf numFmtId="169" fontId="16" fillId="3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169" fontId="8" fillId="42" borderId="0" applyNumberFormat="0" applyBorder="0" applyAlignment="0" applyProtection="0"/>
    <xf numFmtId="0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169" fontId="8" fillId="33" borderId="0" applyNumberFormat="0" applyBorder="0" applyAlignment="0" applyProtection="0"/>
    <xf numFmtId="0" fontId="16" fillId="34" borderId="0" applyNumberFormat="0" applyBorder="0" applyAlignment="0" applyProtection="0"/>
    <xf numFmtId="169" fontId="16" fillId="34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169" fontId="8" fillId="36" borderId="0" applyNumberFormat="0" applyBorder="0" applyAlignment="0" applyProtection="0"/>
    <xf numFmtId="0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169" fontId="8" fillId="43" borderId="0" applyNumberFormat="0" applyBorder="0" applyAlignment="0" applyProtection="0"/>
    <xf numFmtId="0" fontId="16" fillId="43" borderId="0" applyNumberFormat="0" applyBorder="0" applyAlignment="0" applyProtection="0"/>
    <xf numFmtId="169" fontId="16" fillId="43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0" fontId="16" fillId="44" borderId="0" applyNumberFormat="0" applyBorder="0" applyAlignment="0" applyProtection="0"/>
    <xf numFmtId="166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8" fillId="0" borderId="0"/>
    <xf numFmtId="169" fontId="19" fillId="0" borderId="0"/>
    <xf numFmtId="0" fontId="18" fillId="0" borderId="0"/>
    <xf numFmtId="0" fontId="18" fillId="0" borderId="0"/>
    <xf numFmtId="169" fontId="19" fillId="0" borderId="0"/>
    <xf numFmtId="0" fontId="18" fillId="0" borderId="0"/>
    <xf numFmtId="0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69" fontId="1" fillId="0" borderId="0" applyFill="0" applyBorder="0">
      <alignment vertical="center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73" fontId="21" fillId="0" borderId="3">
      <protection locked="0"/>
    </xf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38" fontId="23" fillId="0" borderId="0" applyFill="0" applyBorder="0" applyAlignment="0" applyProtection="0"/>
    <xf numFmtId="0" fontId="24" fillId="0" borderId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5" fillId="45" borderId="26" applyNumberFormat="0" applyAlignment="0" applyProtection="0"/>
    <xf numFmtId="0" fontId="26" fillId="0" borderId="27" applyNumberFormat="0" applyFill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0" fontId="27" fillId="46" borderId="28" applyNumberFormat="0" applyAlignment="0" applyProtection="0"/>
    <xf numFmtId="174" fontId="1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74" fontId="1" fillId="0" borderId="0"/>
    <xf numFmtId="169" fontId="19" fillId="0" borderId="0"/>
    <xf numFmtId="174" fontId="1" fillId="0" borderId="0"/>
    <xf numFmtId="16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5" fontId="1" fillId="0" borderId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7" fontId="1" fillId="0" borderId="0">
      <protection locked="0"/>
    </xf>
    <xf numFmtId="0" fontId="1" fillId="47" borderId="29" applyNumberFormat="0" applyFont="0" applyAlignment="0" applyProtection="0"/>
    <xf numFmtId="0" fontId="30" fillId="0" borderId="0"/>
    <xf numFmtId="173" fontId="31" fillId="0" borderId="14" applyNumberFormat="0" applyBorder="0" applyAlignment="0" applyProtection="0">
      <protection locked="0"/>
    </xf>
    <xf numFmtId="17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>
      <protection locked="0"/>
    </xf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4" fillId="0" borderId="0">
      <protection locked="0"/>
    </xf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35" fillId="48" borderId="0" applyNumberFormat="0" applyBorder="0" applyAlignment="0" applyProtection="0"/>
    <xf numFmtId="169" fontId="35" fillId="48" borderId="0" applyNumberFormat="0" applyBorder="0" applyAlignment="0" applyProtection="0"/>
    <xf numFmtId="0" fontId="35" fillId="49" borderId="0" applyNumberFormat="0" applyBorder="0" applyAlignment="0" applyProtection="0"/>
    <xf numFmtId="169" fontId="35" fillId="49" borderId="0" applyNumberFormat="0" applyBorder="0" applyAlignment="0" applyProtection="0"/>
    <xf numFmtId="0" fontId="35" fillId="50" borderId="0" applyNumberFormat="0" applyBorder="0" applyAlignment="0" applyProtection="0"/>
    <xf numFmtId="169" fontId="35" fillId="50" borderId="0" applyNumberFormat="0" applyBorder="0" applyAlignment="0" applyProtection="0"/>
    <xf numFmtId="0" fontId="36" fillId="24" borderId="26" applyNumberFormat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7" fillId="0" borderId="0"/>
    <xf numFmtId="0" fontId="38" fillId="0" borderId="0"/>
    <xf numFmtId="0" fontId="8" fillId="0" borderId="0"/>
    <xf numFmtId="183" fontId="39" fillId="0" borderId="0"/>
    <xf numFmtId="0" fontId="1" fillId="0" borderId="0"/>
    <xf numFmtId="0" fontId="37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1" fillId="0" borderId="0">
      <protection locked="0"/>
    </xf>
    <xf numFmtId="169" fontId="41" fillId="0" borderId="0">
      <protection locked="0"/>
    </xf>
    <xf numFmtId="0" fontId="42" fillId="0" borderId="0">
      <protection locked="0"/>
    </xf>
    <xf numFmtId="169" fontId="42" fillId="0" borderId="0">
      <protection locked="0"/>
    </xf>
    <xf numFmtId="184" fontId="1" fillId="0" borderId="0">
      <protection locked="0"/>
    </xf>
    <xf numFmtId="0" fontId="21" fillId="0" borderId="15" applyNumberFormat="0" applyFill="0" applyBorder="0" applyAlignment="0" applyProtection="0">
      <protection locked="0"/>
    </xf>
    <xf numFmtId="169" fontId="21" fillId="0" borderId="15" applyNumberFormat="0" applyFill="0" applyBorder="0" applyAlignment="0" applyProtection="0">
      <protection locked="0"/>
    </xf>
    <xf numFmtId="185" fontId="43" fillId="0" borderId="24">
      <alignment horizontal="right"/>
    </xf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38" fontId="45" fillId="51" borderId="0" applyNumberFormat="0" applyBorder="0" applyAlignment="0" applyProtection="0"/>
    <xf numFmtId="0" fontId="46" fillId="0" borderId="0" applyNumberFormat="0" applyFont="0" applyBorder="0" applyAlignment="0"/>
    <xf numFmtId="0" fontId="46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69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69" fontId="10" fillId="0" borderId="31">
      <alignment horizontal="left" vertical="center"/>
    </xf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86" fontId="50" fillId="0" borderId="5" applyNumberFormat="0" applyFont="0" applyBorder="0" applyAlignment="0"/>
    <xf numFmtId="186" fontId="50" fillId="0" borderId="5" applyNumberFormat="0" applyFont="0" applyBorder="0" applyAlignment="0"/>
    <xf numFmtId="0" fontId="51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169" fontId="52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69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87" fontId="1" fillId="0" borderId="0" applyProtection="0">
      <alignment horizontal="center"/>
    </xf>
    <xf numFmtId="10" fontId="45" fillId="52" borderId="1" applyNumberFormat="0" applyBorder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36" fillId="24" borderId="26" applyNumberFormat="0" applyAlignment="0" applyProtection="0"/>
    <xf numFmtId="0" fontId="22" fillId="20" borderId="0" applyNumberFormat="0" applyBorder="0" applyAlignment="0" applyProtection="0"/>
    <xf numFmtId="0" fontId="55" fillId="53" borderId="30"/>
    <xf numFmtId="0" fontId="56" fillId="53" borderId="30"/>
    <xf numFmtId="0" fontId="55" fillId="53" borderId="30"/>
    <xf numFmtId="0" fontId="55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5" fillId="53" borderId="30"/>
    <xf numFmtId="0" fontId="55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5" fillId="53" borderId="30"/>
    <xf numFmtId="0" fontId="56" fillId="53" borderId="30"/>
    <xf numFmtId="0" fontId="56" fillId="53" borderId="30"/>
    <xf numFmtId="0" fontId="56" fillId="53" borderId="30"/>
    <xf numFmtId="0" fontId="56" fillId="53" borderId="3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0" fontId="57" fillId="54" borderId="0" applyNumberFormat="0" applyBorder="0" applyAlignment="0" applyProtection="0"/>
    <xf numFmtId="37" fontId="58" fillId="0" borderId="0"/>
    <xf numFmtId="186" fontId="59" fillId="0" borderId="0"/>
    <xf numFmtId="186" fontId="5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169" fontId="1" fillId="0" borderId="0"/>
    <xf numFmtId="0" fontId="6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169" fontId="1" fillId="0" borderId="0"/>
    <xf numFmtId="0" fontId="5" fillId="0" borderId="0"/>
    <xf numFmtId="169" fontId="1" fillId="0" borderId="0"/>
    <xf numFmtId="0" fontId="62" fillId="0" borderId="0"/>
    <xf numFmtId="0" fontId="63" fillId="0" borderId="0"/>
    <xf numFmtId="0" fontId="1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21" fillId="0" borderId="0"/>
    <xf numFmtId="0" fontId="21" fillId="0" borderId="0"/>
    <xf numFmtId="169" fontId="1" fillId="0" borderId="0"/>
    <xf numFmtId="0" fontId="21" fillId="0" borderId="0"/>
    <xf numFmtId="0" fontId="1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28" fillId="0" borderId="0"/>
    <xf numFmtId="0" fontId="28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1" fillId="0" borderId="0"/>
    <xf numFmtId="0" fontId="1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169" fontId="8" fillId="0" borderId="0"/>
    <xf numFmtId="0" fontId="28" fillId="0" borderId="0"/>
    <xf numFmtId="0" fontId="28" fillId="0" borderId="0"/>
    <xf numFmtId="0" fontId="6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6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28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1" fillId="0" borderId="0"/>
    <xf numFmtId="0" fontId="5" fillId="0" borderId="0"/>
    <xf numFmtId="169" fontId="1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183" fontId="39" fillId="0" borderId="0" applyBorder="0" applyProtection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8" fillId="0" borderId="0"/>
    <xf numFmtId="0" fontId="5" fillId="0" borderId="0"/>
    <xf numFmtId="0" fontId="62" fillId="0" borderId="0"/>
    <xf numFmtId="169" fontId="5" fillId="0" borderId="0"/>
    <xf numFmtId="169" fontId="5" fillId="0" borderId="0"/>
    <xf numFmtId="0" fontId="62" fillId="0" borderId="0"/>
    <xf numFmtId="0" fontId="1" fillId="0" borderId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8" fillId="0" borderId="0"/>
    <xf numFmtId="0" fontId="1" fillId="0" borderId="0"/>
    <xf numFmtId="0" fontId="61" fillId="0" borderId="0"/>
    <xf numFmtId="0" fontId="6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65" fillId="0" borderId="0"/>
    <xf numFmtId="0" fontId="65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5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60" fillId="0" borderId="0"/>
    <xf numFmtId="0" fontId="60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0" fontId="1" fillId="0" borderId="0"/>
    <xf numFmtId="0" fontId="19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0" fontId="67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0" borderId="0" applyFont="0"/>
    <xf numFmtId="0" fontId="68" fillId="0" borderId="0" applyFont="0"/>
    <xf numFmtId="9" fontId="1" fillId="0" borderId="0" applyFont="0" applyFill="0" applyBorder="0" applyAlignment="0" applyProtection="0"/>
    <xf numFmtId="0" fontId="32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21" borderId="0" applyNumberFormat="0" applyBorder="0" applyAlignment="0" applyProtection="0"/>
    <xf numFmtId="0" fontId="69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67" fillId="45" borderId="35" applyNumberFormat="0" applyAlignment="0" applyProtection="0"/>
    <xf numFmtId="0" fontId="23" fillId="0" borderId="0"/>
    <xf numFmtId="0" fontId="1" fillId="0" borderId="0"/>
    <xf numFmtId="169" fontId="19" fillId="0" borderId="0"/>
    <xf numFmtId="0" fontId="1" fillId="0" borderId="0"/>
    <xf numFmtId="0" fontId="21" fillId="0" borderId="0">
      <alignment horizontal="right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72" fillId="0" borderId="2">
      <alignment horizontal="center" vertical="top"/>
    </xf>
    <xf numFmtId="0" fontId="32" fillId="0" borderId="30"/>
    <xf numFmtId="0" fontId="33" fillId="0" borderId="30"/>
    <xf numFmtId="0" fontId="32" fillId="0" borderId="30"/>
    <xf numFmtId="0" fontId="32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2" fillId="0" borderId="30"/>
    <xf numFmtId="0" fontId="32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2" fillId="0" borderId="30"/>
    <xf numFmtId="0" fontId="33" fillId="0" borderId="30"/>
    <xf numFmtId="0" fontId="33" fillId="0" borderId="30"/>
    <xf numFmtId="0" fontId="33" fillId="0" borderId="30"/>
    <xf numFmtId="0" fontId="33" fillId="0" borderId="30"/>
    <xf numFmtId="0" fontId="40" fillId="0" borderId="0" applyNumberFormat="0" applyFill="0" applyBorder="0" applyAlignment="0" applyProtection="0"/>
    <xf numFmtId="40" fontId="73" fillId="0" borderId="0"/>
    <xf numFmtId="0" fontId="74" fillId="55" borderId="0"/>
    <xf numFmtId="0" fontId="75" fillId="55" borderId="0"/>
    <xf numFmtId="0" fontId="74" fillId="55" borderId="0"/>
    <xf numFmtId="0" fontId="74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4" fillId="55" borderId="0"/>
    <xf numFmtId="0" fontId="74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4" fillId="55" borderId="0"/>
    <xf numFmtId="0" fontId="75" fillId="55" borderId="0"/>
    <xf numFmtId="0" fontId="75" fillId="55" borderId="0"/>
    <xf numFmtId="0" fontId="75" fillId="55" borderId="0"/>
    <xf numFmtId="0" fontId="75" fillId="55" borderId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7" fillId="0" borderId="32" applyNumberFormat="0" applyFill="0" applyAlignment="0" applyProtection="0"/>
    <xf numFmtId="0" fontId="48" fillId="0" borderId="33" applyNumberFormat="0" applyFill="0" applyAlignment="0" applyProtection="0"/>
    <xf numFmtId="0" fontId="49" fillId="0" borderId="34" applyNumberFormat="0" applyFill="0" applyAlignment="0" applyProtection="0"/>
    <xf numFmtId="0" fontId="49" fillId="0" borderId="0" applyNumberFormat="0" applyFill="0" applyBorder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35" fillId="0" borderId="36" applyNumberFormat="0" applyFill="0" applyAlignment="0" applyProtection="0"/>
    <xf numFmtId="0" fontId="55" fillId="0" borderId="37"/>
    <xf numFmtId="0" fontId="56" fillId="0" borderId="37"/>
    <xf numFmtId="0" fontId="55" fillId="0" borderId="37"/>
    <xf numFmtId="0" fontId="55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5" fillId="0" borderId="37"/>
    <xf numFmtId="0" fontId="55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5" fillId="0" borderId="37"/>
    <xf numFmtId="0" fontId="56" fillId="0" borderId="37"/>
    <xf numFmtId="0" fontId="56" fillId="0" borderId="37"/>
    <xf numFmtId="0" fontId="56" fillId="0" borderId="37"/>
    <xf numFmtId="0" fontId="56" fillId="0" borderId="37"/>
    <xf numFmtId="0" fontId="55" fillId="0" borderId="30"/>
    <xf numFmtId="0" fontId="56" fillId="0" borderId="30"/>
    <xf numFmtId="0" fontId="55" fillId="0" borderId="30"/>
    <xf numFmtId="0" fontId="55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5" fillId="0" borderId="30"/>
    <xf numFmtId="0" fontId="55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5" fillId="0" borderId="30"/>
    <xf numFmtId="0" fontId="56" fillId="0" borderId="30"/>
    <xf numFmtId="0" fontId="56" fillId="0" borderId="30"/>
    <xf numFmtId="0" fontId="56" fillId="0" borderId="30"/>
    <xf numFmtId="0" fontId="56" fillId="0" borderId="3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96" fontId="1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11" fillId="0" borderId="0" applyFont="0" applyFill="0" applyBorder="0" applyAlignment="0" applyProtection="0"/>
    <xf numFmtId="0" fontId="27" fillId="46" borderId="28" applyNumberFormat="0" applyAlignment="0" applyProtection="0"/>
    <xf numFmtId="199" fontId="1" fillId="0" borderId="0" applyFont="0" applyFill="0" applyBorder="0" applyAlignment="0" applyProtection="0"/>
    <xf numFmtId="200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77" fillId="0" borderId="0" applyFont="0" applyFill="0" applyBorder="0" applyAlignment="0" applyProtection="0"/>
    <xf numFmtId="164" fontId="77" fillId="0" borderId="0" applyFont="0" applyFill="0" applyBorder="0" applyAlignment="0" applyProtection="0"/>
    <xf numFmtId="165" fontId="77" fillId="0" borderId="0" applyFont="0" applyFill="0" applyBorder="0" applyAlignment="0" applyProtection="0"/>
    <xf numFmtId="201" fontId="77" fillId="0" borderId="0" applyFont="0" applyFill="0" applyBorder="0" applyAlignment="0" applyProtection="0"/>
    <xf numFmtId="202" fontId="77" fillId="0" borderId="0" applyFont="0" applyFill="0" applyBorder="0" applyAlignment="0" applyProtection="0"/>
    <xf numFmtId="0" fontId="78" fillId="0" borderId="0"/>
    <xf numFmtId="165" fontId="6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0" fontId="1" fillId="0" borderId="0"/>
  </cellStyleXfs>
  <cellXfs count="72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2" fontId="7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56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0" borderId="1" xfId="0" applyNumberFormat="1" applyFont="1" applyFill="1" applyBorder="1" applyAlignment="1">
      <alignment horizontal="center" vertical="center" wrapText="1"/>
    </xf>
    <xf numFmtId="0" fontId="85" fillId="0" borderId="0" xfId="0" applyFont="1"/>
    <xf numFmtId="0" fontId="86" fillId="4" borderId="10" xfId="2" quotePrefix="1" applyFont="1" applyBorder="1" applyAlignment="1">
      <alignment horizontal="center" vertical="center"/>
    </xf>
    <xf numFmtId="0" fontId="87" fillId="2" borderId="56" xfId="2" applyFont="1" applyFill="1" applyBorder="1" applyAlignment="1">
      <alignment horizontal="center" vertical="center"/>
    </xf>
    <xf numFmtId="0" fontId="88" fillId="0" borderId="52" xfId="0" applyFont="1" applyBorder="1" applyAlignment="1">
      <alignment horizontal="center" vertical="center"/>
    </xf>
    <xf numFmtId="0" fontId="88" fillId="5" borderId="54" xfId="0" applyFont="1" applyFill="1" applyBorder="1" applyAlignment="1">
      <alignment horizontal="center" vertical="center"/>
    </xf>
    <xf numFmtId="0" fontId="88" fillId="0" borderId="57" xfId="0" applyFont="1" applyBorder="1" applyAlignment="1">
      <alignment horizontal="center" vertical="center"/>
    </xf>
    <xf numFmtId="0" fontId="88" fillId="0" borderId="58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03" fontId="0" fillId="0" borderId="1" xfId="0" applyNumberFormat="1" applyBorder="1" applyAlignment="1">
      <alignment horizontal="center" vertical="center"/>
    </xf>
    <xf numFmtId="203" fontId="0" fillId="0" borderId="40" xfId="0" applyNumberFormat="1" applyBorder="1" applyAlignment="1">
      <alignment horizontal="center" vertical="center"/>
    </xf>
    <xf numFmtId="203" fontId="88" fillId="0" borderId="52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89" fillId="61" borderId="61" xfId="0" applyFont="1" applyFill="1" applyBorder="1" applyAlignment="1">
      <alignment horizontal="center" vertical="center" wrapText="1"/>
    </xf>
    <xf numFmtId="0" fontId="95" fillId="0" borderId="0" xfId="0" applyFont="1"/>
    <xf numFmtId="0" fontId="96" fillId="0" borderId="0" xfId="0" applyFont="1" applyAlignment="1">
      <alignment wrapText="1"/>
    </xf>
    <xf numFmtId="168" fontId="95" fillId="0" borderId="0" xfId="0" applyNumberFormat="1" applyFont="1"/>
    <xf numFmtId="0" fontId="95" fillId="0" borderId="0" xfId="0" applyFont="1" applyAlignment="1">
      <alignment vertical="center" wrapText="1"/>
    </xf>
    <xf numFmtId="16" fontId="97" fillId="3" borderId="0" xfId="0" quotePrefix="1" applyNumberFormat="1" applyFont="1" applyFill="1" applyAlignment="1">
      <alignment horizontal="center" vertical="center"/>
    </xf>
    <xf numFmtId="0" fontId="97" fillId="0" borderId="0" xfId="0" applyFont="1"/>
    <xf numFmtId="0" fontId="98" fillId="0" borderId="0" xfId="0" applyFont="1"/>
    <xf numFmtId="167" fontId="95" fillId="0" borderId="0" xfId="0" applyNumberFormat="1" applyFont="1"/>
    <xf numFmtId="0" fontId="94" fillId="0" borderId="66" xfId="0" applyFont="1" applyBorder="1" applyAlignment="1">
      <alignment horizontal="center" vertical="center" wrapText="1"/>
    </xf>
    <xf numFmtId="0" fontId="92" fillId="61" borderId="66" xfId="0" applyFont="1" applyFill="1" applyBorder="1" applyAlignment="1">
      <alignment horizontal="center" vertical="center" wrapText="1"/>
    </xf>
    <xf numFmtId="0" fontId="100" fillId="0" borderId="66" xfId="0" applyFont="1" applyBorder="1" applyAlignment="1">
      <alignment horizontal="center" vertical="center" wrapText="1"/>
    </xf>
    <xf numFmtId="0" fontId="101" fillId="61" borderId="66" xfId="0" applyFont="1" applyFill="1" applyBorder="1" applyAlignment="1">
      <alignment horizontal="center" vertical="center" wrapText="1"/>
    </xf>
    <xf numFmtId="14" fontId="101" fillId="0" borderId="66" xfId="0" applyNumberFormat="1" applyFont="1" applyBorder="1" applyAlignment="1">
      <alignment horizontal="center" vertical="center" wrapText="1"/>
    </xf>
    <xf numFmtId="0" fontId="102" fillId="0" borderId="66" xfId="0" applyFont="1" applyBorder="1" applyAlignment="1">
      <alignment horizontal="center" vertical="center" wrapText="1"/>
    </xf>
    <xf numFmtId="2" fontId="95" fillId="0" borderId="0" xfId="0" applyNumberFormat="1" applyFont="1"/>
    <xf numFmtId="0" fontId="6" fillId="0" borderId="1" xfId="206" applyFont="1" applyBorder="1" applyAlignment="1">
      <alignment horizontal="center" vertical="center"/>
    </xf>
    <xf numFmtId="0" fontId="104" fillId="56" borderId="1" xfId="206" applyFont="1" applyFill="1" applyBorder="1" applyAlignment="1">
      <alignment horizontal="center" vertical="center"/>
    </xf>
    <xf numFmtId="0" fontId="6" fillId="0" borderId="40" xfId="206" applyFont="1" applyBorder="1" applyAlignment="1">
      <alignment horizontal="center" vertical="center"/>
    </xf>
    <xf numFmtId="0" fontId="28" fillId="0" borderId="1" xfId="206" applyFont="1" applyBorder="1" applyAlignment="1">
      <alignment horizontal="center" vertical="center"/>
    </xf>
    <xf numFmtId="0" fontId="105" fillId="0" borderId="1" xfId="206" applyFont="1" applyBorder="1" applyAlignment="1">
      <alignment horizontal="center" vertical="center"/>
    </xf>
    <xf numFmtId="0" fontId="28" fillId="0" borderId="68" xfId="206" applyFon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167" fontId="4" fillId="65" borderId="1" xfId="206" applyNumberFormat="1" applyFont="1" applyFill="1" applyBorder="1" applyAlignment="1">
      <alignment horizontal="center" vertical="center" wrapText="1"/>
    </xf>
    <xf numFmtId="167" fontId="28" fillId="65" borderId="1" xfId="206" applyNumberFormat="1" applyFont="1" applyFill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5" fillId="0" borderId="0" xfId="0" applyFont="1" applyAlignment="1">
      <alignment vertical="center"/>
    </xf>
    <xf numFmtId="0" fontId="107" fillId="66" borderId="1" xfId="1777" applyFont="1" applyFill="1" applyBorder="1" applyAlignment="1">
      <alignment horizontal="center" vertical="center" wrapText="1"/>
    </xf>
    <xf numFmtId="167" fontId="4" fillId="67" borderId="9" xfId="0" applyNumberFormat="1" applyFont="1" applyFill="1" applyBorder="1" applyAlignment="1">
      <alignment horizontal="center" vertical="center"/>
    </xf>
    <xf numFmtId="167" fontId="4" fillId="67" borderId="1" xfId="206" applyNumberFormat="1" applyFont="1" applyFill="1" applyBorder="1" applyAlignment="1">
      <alignment horizontal="center" vertical="center" wrapText="1"/>
    </xf>
    <xf numFmtId="167" fontId="0" fillId="67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10" fillId="0" borderId="1" xfId="0" applyNumberFormat="1" applyFont="1" applyBorder="1" applyAlignment="1">
      <alignment horizontal="center" vertical="center" wrapText="1"/>
    </xf>
    <xf numFmtId="2" fontId="110" fillId="67" borderId="1" xfId="206" applyNumberFormat="1" applyFont="1" applyFill="1" applyBorder="1" applyAlignment="1">
      <alignment horizontal="center" vertical="center" wrapText="1"/>
    </xf>
    <xf numFmtId="203" fontId="0" fillId="0" borderId="0" xfId="0" applyNumberFormat="1"/>
    <xf numFmtId="2" fontId="6" fillId="0" borderId="1" xfId="0" applyNumberFormat="1" applyFont="1" applyBorder="1" applyAlignment="1">
      <alignment horizontal="center" vertical="center"/>
    </xf>
    <xf numFmtId="0" fontId="121" fillId="0" borderId="75" xfId="0" applyFont="1" applyBorder="1" applyAlignment="1">
      <alignment horizontal="center" vertical="center" wrapText="1"/>
    </xf>
    <xf numFmtId="0" fontId="122" fillId="0" borderId="75" xfId="0" applyFont="1" applyBorder="1" applyAlignment="1">
      <alignment horizontal="center" vertical="center" wrapText="1"/>
    </xf>
    <xf numFmtId="0" fontId="123" fillId="0" borderId="75" xfId="0" applyFont="1" applyBorder="1" applyAlignment="1">
      <alignment horizontal="center" vertical="center" wrapText="1"/>
    </xf>
    <xf numFmtId="0" fontId="124" fillId="0" borderId="75" xfId="0" applyFont="1" applyBorder="1" applyAlignment="1">
      <alignment horizontal="center" vertical="center" wrapText="1"/>
    </xf>
    <xf numFmtId="0" fontId="92" fillId="61" borderId="77" xfId="0" applyFont="1" applyFill="1" applyBorder="1" applyAlignment="1">
      <alignment horizontal="center" vertical="center" wrapText="1"/>
    </xf>
    <xf numFmtId="0" fontId="92" fillId="61" borderId="76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22" fillId="0" borderId="1" xfId="0" applyFont="1" applyBorder="1" applyAlignment="1">
      <alignment horizontal="center" vertical="center" wrapText="1"/>
    </xf>
    <xf numFmtId="0" fontId="123" fillId="0" borderId="1" xfId="0" applyFont="1" applyBorder="1" applyAlignment="1">
      <alignment horizontal="center" vertical="center" wrapText="1"/>
    </xf>
    <xf numFmtId="0" fontId="124" fillId="0" borderId="1" xfId="0" applyFont="1" applyBorder="1" applyAlignment="1">
      <alignment horizontal="center" vertical="center" wrapText="1"/>
    </xf>
    <xf numFmtId="0" fontId="87" fillId="0" borderId="0" xfId="0" applyFont="1" applyAlignment="1">
      <alignment horizontal="right"/>
    </xf>
    <xf numFmtId="0" fontId="86" fillId="4" borderId="7" xfId="2" quotePrefix="1" applyFont="1" applyBorder="1" applyAlignment="1">
      <alignment horizontal="center" vertical="center"/>
    </xf>
    <xf numFmtId="203" fontId="0" fillId="0" borderId="6" xfId="0" applyNumberFormat="1" applyBorder="1" applyAlignment="1">
      <alignment horizontal="center" vertical="center"/>
    </xf>
    <xf numFmtId="203" fontId="0" fillId="0" borderId="43" xfId="0" applyNumberFormat="1" applyBorder="1" applyAlignment="1">
      <alignment horizontal="center" vertical="center"/>
    </xf>
    <xf numFmtId="203" fontId="88" fillId="0" borderId="51" xfId="0" applyNumberFormat="1" applyFont="1" applyBorder="1" applyAlignment="1">
      <alignment horizontal="center" vertical="center"/>
    </xf>
    <xf numFmtId="0" fontId="126" fillId="0" borderId="66" xfId="0" applyFont="1" applyBorder="1" applyAlignment="1">
      <alignment horizontal="center" vertical="center" wrapText="1"/>
    </xf>
    <xf numFmtId="1" fontId="126" fillId="0" borderId="66" xfId="0" applyNumberFormat="1" applyFont="1" applyBorder="1" applyAlignment="1">
      <alignment horizontal="center" vertical="center" wrapText="1"/>
    </xf>
    <xf numFmtId="0" fontId="126" fillId="63" borderId="66" xfId="0" applyFont="1" applyFill="1" applyBorder="1" applyAlignment="1">
      <alignment horizontal="center" vertical="center" wrapText="1"/>
    </xf>
    <xf numFmtId="0" fontId="98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92" fillId="0" borderId="66" xfId="0" applyFont="1" applyBorder="1" applyAlignment="1">
      <alignment horizontal="center" vertical="center" wrapText="1"/>
    </xf>
    <xf numFmtId="0" fontId="101" fillId="0" borderId="66" xfId="0" applyFont="1" applyBorder="1" applyAlignment="1">
      <alignment horizontal="center" vertical="center" wrapText="1"/>
    </xf>
    <xf numFmtId="2" fontId="101" fillId="0" borderId="66" xfId="0" applyNumberFormat="1" applyFont="1" applyBorder="1" applyAlignment="1">
      <alignment horizontal="center" vertical="center" wrapText="1"/>
    </xf>
    <xf numFmtId="2" fontId="101" fillId="3" borderId="66" xfId="0" applyNumberFormat="1" applyFont="1" applyFill="1" applyBorder="1" applyAlignment="1">
      <alignment horizontal="center" vertical="center" wrapText="1"/>
    </xf>
    <xf numFmtId="2" fontId="101" fillId="62" borderId="66" xfId="0" applyNumberFormat="1" applyFont="1" applyFill="1" applyBorder="1" applyAlignment="1">
      <alignment horizontal="center" vertical="center" wrapText="1"/>
    </xf>
    <xf numFmtId="0" fontId="112" fillId="0" borderId="66" xfId="0" applyFont="1" applyBorder="1" applyAlignment="1">
      <alignment horizontal="center" vertical="center" wrapText="1"/>
    </xf>
    <xf numFmtId="2" fontId="112" fillId="3" borderId="66" xfId="0" applyNumberFormat="1" applyFont="1" applyFill="1" applyBorder="1" applyAlignment="1">
      <alignment horizontal="center" vertical="center" wrapText="1"/>
    </xf>
    <xf numFmtId="2" fontId="95" fillId="0" borderId="0" xfId="0" applyNumberFormat="1" applyFont="1" applyAlignment="1">
      <alignment vertical="center" wrapText="1"/>
    </xf>
    <xf numFmtId="0" fontId="119" fillId="0" borderId="0" xfId="0" applyFont="1"/>
    <xf numFmtId="0" fontId="87" fillId="0" borderId="0" xfId="0" applyFont="1"/>
    <xf numFmtId="0" fontId="113" fillId="0" borderId="0" xfId="0" applyFont="1" applyAlignment="1">
      <alignment horizontal="center" vertical="center"/>
    </xf>
    <xf numFmtId="0" fontId="128" fillId="68" borderId="1" xfId="0" applyFont="1" applyFill="1" applyBorder="1" applyAlignment="1">
      <alignment horizontal="center" vertical="center" wrapText="1"/>
    </xf>
    <xf numFmtId="0" fontId="116" fillId="0" borderId="6" xfId="0" applyFont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167" fontId="116" fillId="3" borderId="1" xfId="0" applyNumberFormat="1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right" vertical="center" wrapText="1"/>
    </xf>
    <xf numFmtId="0" fontId="117" fillId="3" borderId="1" xfId="0" applyFont="1" applyFill="1" applyBorder="1" applyAlignment="1">
      <alignment horizontal="right" vertical="center" wrapText="1"/>
    </xf>
    <xf numFmtId="167" fontId="117" fillId="3" borderId="1" xfId="0" applyNumberFormat="1" applyFont="1" applyFill="1" applyBorder="1" applyAlignment="1">
      <alignment horizontal="right" vertical="center" wrapText="1"/>
    </xf>
    <xf numFmtId="0" fontId="129" fillId="3" borderId="1" xfId="0" quotePrefix="1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80" fillId="3" borderId="1" xfId="0" quotePrefix="1" applyFont="1" applyFill="1" applyBorder="1" applyAlignment="1">
      <alignment horizontal="center" vertical="center"/>
    </xf>
    <xf numFmtId="167" fontId="0" fillId="3" borderId="1" xfId="0" quotePrefix="1" applyNumberFormat="1" applyFill="1" applyBorder="1" applyAlignment="1">
      <alignment horizontal="center" vertical="center"/>
    </xf>
    <xf numFmtId="167" fontId="130" fillId="0" borderId="11" xfId="0" applyNumberFormat="1" applyFont="1" applyBorder="1" applyAlignment="1">
      <alignment horizontal="center" vertical="center" wrapText="1"/>
    </xf>
    <xf numFmtId="1" fontId="130" fillId="0" borderId="11" xfId="0" applyNumberFormat="1" applyFont="1" applyBorder="1" applyAlignment="1">
      <alignment horizontal="right" vertical="center" wrapText="1"/>
    </xf>
    <xf numFmtId="167" fontId="130" fillId="0" borderId="11" xfId="0" applyNumberFormat="1" applyFont="1" applyBorder="1" applyAlignment="1">
      <alignment horizontal="right" vertical="center" wrapText="1"/>
    </xf>
    <xf numFmtId="0" fontId="131" fillId="0" borderId="0" xfId="0" applyFont="1"/>
    <xf numFmtId="0" fontId="4" fillId="56" borderId="6" xfId="0" applyFont="1" applyFill="1" applyBorder="1" applyAlignment="1">
      <alignment horizontal="center" vertical="center"/>
    </xf>
    <xf numFmtId="0" fontId="0" fillId="56" borderId="6" xfId="0" applyFill="1" applyBorder="1" applyAlignment="1">
      <alignment horizontal="center"/>
    </xf>
    <xf numFmtId="167" fontId="105" fillId="69" borderId="1" xfId="206" applyNumberFormat="1" applyFont="1" applyFill="1" applyBorder="1" applyAlignment="1">
      <alignment horizontal="center" vertical="center" wrapText="1"/>
    </xf>
    <xf numFmtId="167" fontId="105" fillId="69" borderId="9" xfId="0" applyNumberFormat="1" applyFont="1" applyFill="1" applyBorder="1" applyAlignment="1">
      <alignment horizontal="center" vertical="center"/>
    </xf>
    <xf numFmtId="2" fontId="105" fillId="69" borderId="1" xfId="206" applyNumberFormat="1" applyFont="1" applyFill="1" applyBorder="1" applyAlignment="1">
      <alignment horizontal="center" vertical="center" wrapText="1"/>
    </xf>
    <xf numFmtId="167" fontId="109" fillId="69" borderId="9" xfId="0" applyNumberFormat="1" applyFont="1" applyFill="1" applyBorder="1" applyAlignment="1">
      <alignment horizontal="center" vertical="center"/>
    </xf>
    <xf numFmtId="2" fontId="105" fillId="69" borderId="1" xfId="0" applyNumberFormat="1" applyFont="1" applyFill="1" applyBorder="1" applyAlignment="1">
      <alignment horizontal="center" vertical="center" wrapText="1"/>
    </xf>
    <xf numFmtId="2" fontId="105" fillId="69" borderId="1" xfId="0" applyNumberFormat="1" applyFont="1" applyFill="1" applyBorder="1" applyAlignment="1">
      <alignment horizontal="center" vertical="center"/>
    </xf>
    <xf numFmtId="0" fontId="109" fillId="69" borderId="1" xfId="0" applyFont="1" applyFill="1" applyBorder="1"/>
    <xf numFmtId="0" fontId="113" fillId="0" borderId="1" xfId="0" applyFont="1" applyBorder="1" applyAlignment="1">
      <alignment horizontal="center" vertical="center"/>
    </xf>
    <xf numFmtId="0" fontId="115" fillId="0" borderId="1" xfId="1777" applyFont="1" applyBorder="1" applyAlignment="1" applyProtection="1">
      <alignment horizontal="center" vertical="center"/>
      <protection hidden="1"/>
    </xf>
    <xf numFmtId="1" fontId="115" fillId="0" borderId="1" xfId="1777" applyNumberFormat="1" applyFont="1" applyBorder="1" applyAlignment="1">
      <alignment horizontal="center" vertical="center"/>
    </xf>
    <xf numFmtId="1" fontId="133" fillId="0" borderId="1" xfId="1777" applyNumberFormat="1" applyFont="1" applyBorder="1" applyAlignment="1">
      <alignment horizontal="center" vertical="center"/>
    </xf>
    <xf numFmtId="0" fontId="134" fillId="0" borderId="1" xfId="0" applyFont="1" applyBorder="1" applyAlignment="1">
      <alignment horizontal="center" vertical="center"/>
    </xf>
    <xf numFmtId="0" fontId="98" fillId="0" borderId="66" xfId="0" applyFont="1" applyBorder="1" applyAlignment="1">
      <alignment horizontal="left" vertical="center" wrapText="1"/>
    </xf>
    <xf numFmtId="0" fontId="95" fillId="0" borderId="0" xfId="0" applyFont="1" applyAlignment="1">
      <alignment horizontal="left"/>
    </xf>
    <xf numFmtId="1" fontId="95" fillId="0" borderId="0" xfId="0" applyNumberFormat="1" applyFont="1"/>
    <xf numFmtId="0" fontId="80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0" fillId="70" borderId="1" xfId="0" applyFont="1" applyFill="1" applyBorder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0" fillId="71" borderId="1" xfId="0" applyFill="1" applyBorder="1" applyAlignment="1">
      <alignment horizontal="center" vertical="center"/>
    </xf>
    <xf numFmtId="0" fontId="119" fillId="0" borderId="0" xfId="0" applyFont="1" applyAlignment="1">
      <alignment horizontal="center" vertical="center"/>
    </xf>
    <xf numFmtId="2" fontId="136" fillId="3" borderId="66" xfId="0" applyNumberFormat="1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101" fillId="0" borderId="77" xfId="0" applyFont="1" applyBorder="1" applyAlignment="1">
      <alignment horizontal="center" vertical="center" wrapText="1"/>
    </xf>
    <xf numFmtId="2" fontId="101" fillId="0" borderId="77" xfId="0" applyNumberFormat="1" applyFont="1" applyBorder="1" applyAlignment="1">
      <alignment horizontal="center" vertical="center" wrapText="1"/>
    </xf>
    <xf numFmtId="2" fontId="101" fillId="3" borderId="77" xfId="0" applyNumberFormat="1" applyFont="1" applyFill="1" applyBorder="1" applyAlignment="1">
      <alignment horizontal="center" vertical="center" wrapText="1"/>
    </xf>
    <xf numFmtId="2" fontId="101" fillId="62" borderId="77" xfId="0" applyNumberFormat="1" applyFont="1" applyFill="1" applyBorder="1" applyAlignment="1">
      <alignment horizontal="center" vertical="center" wrapText="1"/>
    </xf>
    <xf numFmtId="0" fontId="92" fillId="61" borderId="83" xfId="0" applyFont="1" applyFill="1" applyBorder="1" applyAlignment="1">
      <alignment horizontal="center" vertical="center" wrapText="1"/>
    </xf>
    <xf numFmtId="0" fontId="92" fillId="61" borderId="84" xfId="0" applyFont="1" applyFill="1" applyBorder="1" applyAlignment="1">
      <alignment horizontal="center" vertical="center" wrapText="1"/>
    </xf>
    <xf numFmtId="0" fontId="92" fillId="61" borderId="85" xfId="0" applyFont="1" applyFill="1" applyBorder="1" applyAlignment="1">
      <alignment horizontal="center" vertical="center" wrapText="1"/>
    </xf>
    <xf numFmtId="16" fontId="0" fillId="56" borderId="1" xfId="0" quotePrefix="1" applyNumberFormat="1" applyFill="1" applyBorder="1" applyAlignment="1">
      <alignment horizontal="center" vertical="center"/>
    </xf>
    <xf numFmtId="0" fontId="107" fillId="56" borderId="1" xfId="1777" applyFont="1" applyFill="1" applyBorder="1" applyAlignment="1">
      <alignment horizontal="center" vertical="center" wrapText="1"/>
    </xf>
    <xf numFmtId="1" fontId="115" fillId="56" borderId="1" xfId="1777" applyNumberFormat="1" applyFont="1" applyFill="1" applyBorder="1" applyAlignment="1">
      <alignment horizontal="center" vertical="center"/>
    </xf>
    <xf numFmtId="167" fontId="115" fillId="56" borderId="1" xfId="1777" applyNumberFormat="1" applyFont="1" applyFill="1" applyBorder="1" applyAlignment="1">
      <alignment horizontal="center" vertical="center"/>
    </xf>
    <xf numFmtId="0" fontId="112" fillId="0" borderId="0" xfId="0" applyFont="1" applyAlignment="1">
      <alignment horizontal="left" vertical="center"/>
    </xf>
    <xf numFmtId="0" fontId="142" fillId="0" borderId="0" xfId="0" applyFont="1"/>
    <xf numFmtId="0" fontId="143" fillId="0" borderId="0" xfId="0" applyFont="1"/>
    <xf numFmtId="0" fontId="113" fillId="0" borderId="0" xfId="0" applyFont="1" applyAlignment="1">
      <alignment vertical="center" wrapText="1"/>
    </xf>
    <xf numFmtId="0" fontId="145" fillId="0" borderId="0" xfId="0" applyFont="1" applyAlignment="1">
      <alignment vertical="center"/>
    </xf>
    <xf numFmtId="0" fontId="145" fillId="0" borderId="0" xfId="0" applyFont="1" applyAlignment="1">
      <alignment horizontal="right" vertical="center"/>
    </xf>
    <xf numFmtId="0" fontId="144" fillId="0" borderId="0" xfId="0" applyFont="1" applyAlignment="1">
      <alignment vertical="top"/>
    </xf>
    <xf numFmtId="0" fontId="95" fillId="0" borderId="0" xfId="0" applyFont="1" applyAlignment="1">
      <alignment vertical="top"/>
    </xf>
    <xf numFmtId="203" fontId="117" fillId="3" borderId="0" xfId="0" applyNumberFormat="1" applyFont="1" applyFill="1" applyAlignment="1">
      <alignment horizontal="right" vertical="center" wrapText="1"/>
    </xf>
    <xf numFmtId="0" fontId="148" fillId="66" borderId="11" xfId="0" applyFont="1" applyFill="1" applyBorder="1" applyAlignment="1">
      <alignment horizontal="center" vertical="center"/>
    </xf>
    <xf numFmtId="0" fontId="146" fillId="0" borderId="0" xfId="0" applyFont="1" applyAlignment="1">
      <alignment horizontal="left" vertical="center"/>
    </xf>
    <xf numFmtId="0" fontId="92" fillId="61" borderId="86" xfId="0" applyFont="1" applyFill="1" applyBorder="1" applyAlignment="1">
      <alignment horizontal="center" vertical="center" wrapText="1"/>
    </xf>
    <xf numFmtId="0" fontId="92" fillId="61" borderId="87" xfId="0" applyFont="1" applyFill="1" applyBorder="1" applyAlignment="1">
      <alignment horizontal="center" vertical="center" wrapText="1"/>
    </xf>
    <xf numFmtId="203" fontId="117" fillId="3" borderId="1" xfId="0" applyNumberFormat="1" applyFont="1" applyFill="1" applyBorder="1" applyAlignment="1">
      <alignment horizontal="center" vertical="center" wrapText="1"/>
    </xf>
    <xf numFmtId="203" fontId="117" fillId="3" borderId="9" xfId="0" applyNumberFormat="1" applyFont="1" applyFill="1" applyBorder="1" applyAlignment="1">
      <alignment horizontal="center" vertical="center" wrapText="1"/>
    </xf>
    <xf numFmtId="203" fontId="103" fillId="3" borderId="1" xfId="0" applyNumberFormat="1" applyFont="1" applyFill="1" applyBorder="1" applyAlignment="1">
      <alignment horizontal="center" vertical="center"/>
    </xf>
    <xf numFmtId="203" fontId="103" fillId="3" borderId="9" xfId="0" applyNumberFormat="1" applyFont="1" applyFill="1" applyBorder="1" applyAlignment="1">
      <alignment horizontal="center" vertical="center"/>
    </xf>
    <xf numFmtId="203" fontId="131" fillId="3" borderId="11" xfId="0" applyNumberFormat="1" applyFont="1" applyFill="1" applyBorder="1" applyAlignment="1">
      <alignment horizontal="center" vertical="center"/>
    </xf>
    <xf numFmtId="203" fontId="131" fillId="3" borderId="39" xfId="0" applyNumberFormat="1" applyFont="1" applyFill="1" applyBorder="1" applyAlignment="1">
      <alignment horizontal="center" vertical="center"/>
    </xf>
    <xf numFmtId="0" fontId="92" fillId="0" borderId="66" xfId="0" applyFont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50" fillId="66" borderId="11" xfId="0" applyFont="1" applyFill="1" applyBorder="1" applyAlignment="1">
      <alignment horizontal="center" vertical="center"/>
    </xf>
    <xf numFmtId="0" fontId="150" fillId="66" borderId="88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0" fillId="57" borderId="1" xfId="0" applyFill="1" applyBorder="1" applyAlignment="1">
      <alignment horizontal="left" vertical="top"/>
    </xf>
    <xf numFmtId="1" fontId="112" fillId="3" borderId="66" xfId="0" applyNumberFormat="1" applyFont="1" applyFill="1" applyBorder="1" applyAlignment="1">
      <alignment horizontal="center" vertical="center" wrapText="1"/>
    </xf>
    <xf numFmtId="0" fontId="148" fillId="66" borderId="40" xfId="0" applyFont="1" applyFill="1" applyBorder="1" applyAlignment="1">
      <alignment horizontal="center" vertical="center"/>
    </xf>
    <xf numFmtId="0" fontId="151" fillId="66" borderId="91" xfId="0" applyFont="1" applyFill="1" applyBorder="1" applyAlignment="1">
      <alignment horizontal="center" vertical="center" wrapText="1"/>
    </xf>
    <xf numFmtId="0" fontId="151" fillId="66" borderId="92" xfId="0" applyFont="1" applyFill="1" applyBorder="1" applyAlignment="1">
      <alignment horizontal="center" vertical="center" wrapText="1"/>
    </xf>
    <xf numFmtId="0" fontId="92" fillId="61" borderId="12" xfId="0" applyFont="1" applyFill="1" applyBorder="1" applyAlignment="1">
      <alignment horizontal="center" vertical="center" wrapText="1"/>
    </xf>
    <xf numFmtId="0" fontId="98" fillId="66" borderId="91" xfId="0" applyFont="1" applyFill="1" applyBorder="1" applyAlignment="1">
      <alignment horizontal="center" vertical="center"/>
    </xf>
    <xf numFmtId="0" fontId="153" fillId="66" borderId="43" xfId="0" applyFont="1" applyFill="1" applyBorder="1" applyAlignment="1">
      <alignment horizontal="center" vertical="center" wrapText="1"/>
    </xf>
    <xf numFmtId="0" fontId="153" fillId="66" borderId="38" xfId="0" applyFont="1" applyFill="1" applyBorder="1" applyAlignment="1">
      <alignment horizontal="center" vertical="center" wrapText="1"/>
    </xf>
    <xf numFmtId="0" fontId="149" fillId="66" borderId="11" xfId="0" applyFont="1" applyFill="1" applyBorder="1" applyAlignment="1">
      <alignment horizontal="center" vertical="center"/>
    </xf>
    <xf numFmtId="0" fontId="151" fillId="66" borderId="89" xfId="0" applyFont="1" applyFill="1" applyBorder="1" applyAlignment="1">
      <alignment horizontal="center" vertical="center" wrapText="1"/>
    </xf>
    <xf numFmtId="0" fontId="151" fillId="66" borderId="90" xfId="0" applyFont="1" applyFill="1" applyBorder="1" applyAlignment="1">
      <alignment horizontal="center" vertical="center" wrapText="1"/>
    </xf>
    <xf numFmtId="16" fontId="103" fillId="0" borderId="1" xfId="0" quotePrefix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119" fillId="0" borderId="1" xfId="0" applyFont="1" applyBorder="1" applyAlignment="1">
      <alignment horizontal="center" vertical="center"/>
    </xf>
    <xf numFmtId="0" fontId="141" fillId="0" borderId="46" xfId="0" applyFont="1" applyBorder="1" applyAlignment="1">
      <alignment horizontal="center" vertical="center" wrapText="1"/>
    </xf>
    <xf numFmtId="14" fontId="138" fillId="0" borderId="1" xfId="0" applyNumberFormat="1" applyFont="1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18" fillId="0" borderId="42" xfId="0" applyFont="1" applyBorder="1" applyAlignment="1">
      <alignment horizontal="center" vertical="center" wrapText="1"/>
    </xf>
    <xf numFmtId="0" fontId="118" fillId="0" borderId="31" xfId="0" applyFont="1" applyBorder="1" applyAlignment="1">
      <alignment horizontal="center" vertical="center"/>
    </xf>
    <xf numFmtId="0" fontId="118" fillId="0" borderId="45" xfId="0" applyFont="1" applyBorder="1" applyAlignment="1">
      <alignment horizontal="center" vertical="center"/>
    </xf>
    <xf numFmtId="14" fontId="154" fillId="0" borderId="1" xfId="1586" applyNumberFormat="1" applyFont="1" applyBorder="1" applyAlignment="1">
      <alignment horizontal="center" vertical="center" wrapText="1"/>
    </xf>
    <xf numFmtId="203" fontId="105" fillId="0" borderId="1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 vertical="center"/>
    </xf>
    <xf numFmtId="203" fontId="105" fillId="0" borderId="45" xfId="1586" applyNumberFormat="1" applyFont="1" applyBorder="1" applyAlignment="1">
      <alignment horizontal="center" vertical="center"/>
    </xf>
    <xf numFmtId="0" fontId="105" fillId="0" borderId="1" xfId="1586" applyFont="1" applyBorder="1" applyAlignment="1">
      <alignment horizontal="center"/>
    </xf>
    <xf numFmtId="0" fontId="131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6" fillId="0" borderId="1" xfId="1586" applyFont="1" applyBorder="1" applyAlignment="1">
      <alignment horizontal="center" vertical="center"/>
    </xf>
    <xf numFmtId="17" fontId="9" fillId="0" borderId="4" xfId="0" quotePrefix="1" applyNumberFormat="1" applyFont="1" applyBorder="1" applyAlignment="1">
      <alignment horizontal="center" vertical="center"/>
    </xf>
    <xf numFmtId="17" fontId="9" fillId="0" borderId="1" xfId="0" quotePrefix="1" applyNumberFormat="1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16" fontId="11" fillId="0" borderId="1" xfId="0" quotePrefix="1" applyNumberFormat="1" applyFont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 vertical="center"/>
    </xf>
    <xf numFmtId="0" fontId="116" fillId="0" borderId="1" xfId="0" quotePrefix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49" fontId="9" fillId="0" borderId="4" xfId="0" quotePrefix="1" applyNumberFormat="1" applyFont="1" applyBorder="1" applyAlignment="1">
      <alignment horizontal="center" vertical="center"/>
    </xf>
    <xf numFmtId="16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/>
    </xf>
    <xf numFmtId="0" fontId="114" fillId="0" borderId="1" xfId="0" quotePrefix="1" applyFont="1" applyBorder="1" applyAlignment="1">
      <alignment horizontal="center" vertical="center"/>
    </xf>
    <xf numFmtId="0" fontId="114" fillId="0" borderId="4" xfId="0" quotePrefix="1" applyFont="1" applyBorder="1" applyAlignment="1">
      <alignment horizontal="center" vertical="center"/>
    </xf>
    <xf numFmtId="0" fontId="114" fillId="0" borderId="1" xfId="0" quotePrefix="1" applyFont="1" applyBorder="1" applyAlignment="1">
      <alignment horizontal="center"/>
    </xf>
    <xf numFmtId="0" fontId="9" fillId="0" borderId="74" xfId="0" quotePrefix="1" applyFont="1" applyBorder="1" applyAlignment="1">
      <alignment horizontal="center" vertical="center"/>
    </xf>
    <xf numFmtId="0" fontId="114" fillId="0" borderId="1" xfId="0" applyFont="1" applyBorder="1" applyAlignment="1">
      <alignment horizontal="center"/>
    </xf>
    <xf numFmtId="16" fontId="9" fillId="0" borderId="1" xfId="0" quotePrefix="1" applyNumberFormat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/>
    </xf>
    <xf numFmtId="0" fontId="9" fillId="0" borderId="40" xfId="0" quotePrefix="1" applyFont="1" applyBorder="1" applyAlignment="1">
      <alignment horizontal="center" vertical="center"/>
    </xf>
    <xf numFmtId="16" fontId="9" fillId="0" borderId="4" xfId="0" quotePrefix="1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/>
    </xf>
    <xf numFmtId="0" fontId="150" fillId="0" borderId="1" xfId="1586" applyFont="1" applyBorder="1" applyAlignment="1">
      <alignment horizontal="center" vertical="center"/>
    </xf>
    <xf numFmtId="0" fontId="155" fillId="0" borderId="1" xfId="1586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155" fillId="0" borderId="40" xfId="1586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155" fillId="0" borderId="4" xfId="1586" applyFont="1" applyBorder="1" applyAlignment="1">
      <alignment horizontal="center" vertical="center"/>
    </xf>
    <xf numFmtId="0" fontId="0" fillId="69" borderId="1" xfId="0" applyFill="1" applyBorder="1" applyAlignment="1">
      <alignment horizontal="center" vertical="center"/>
    </xf>
    <xf numFmtId="0" fontId="15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69" borderId="1" xfId="0" applyFont="1" applyFill="1" applyBorder="1" applyAlignment="1">
      <alignment horizontal="center" vertical="center"/>
    </xf>
    <xf numFmtId="0" fontId="82" fillId="0" borderId="4" xfId="0" applyFont="1" applyBorder="1" applyAlignment="1">
      <alignment horizontal="center" vertical="center"/>
    </xf>
    <xf numFmtId="14" fontId="1" fillId="0" borderId="94" xfId="0" applyNumberFormat="1" applyFont="1" applyBorder="1" applyAlignment="1">
      <alignment horizontal="center" vertical="center"/>
    </xf>
    <xf numFmtId="14" fontId="1" fillId="0" borderId="4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69" fontId="29" fillId="0" borderId="1" xfId="0" applyNumberFormat="1" applyFont="1" applyBorder="1" applyAlignment="1" applyProtection="1">
      <alignment horizontal="center" vertical="center" wrapText="1" readingOrder="1"/>
      <protection locked="0"/>
    </xf>
    <xf numFmtId="14" fontId="114" fillId="0" borderId="1" xfId="0" applyNumberFormat="1" applyFont="1" applyBorder="1" applyAlignment="1">
      <alignment horizontal="center" vertical="center"/>
    </xf>
    <xf numFmtId="169" fontId="29" fillId="0" borderId="40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1" xfId="0" quotePrefix="1" applyNumberFormat="1" applyFont="1" applyBorder="1" applyAlignment="1" applyProtection="1">
      <alignment horizontal="center" vertical="center" wrapText="1" readingOrder="1"/>
      <protection locked="0"/>
    </xf>
    <xf numFmtId="169" fontId="29" fillId="0" borderId="94" xfId="0" applyNumberFormat="1" applyFont="1" applyBorder="1" applyAlignment="1" applyProtection="1">
      <alignment horizontal="center" vertical="center" wrapText="1" readingOrder="1"/>
      <protection locked="0"/>
    </xf>
    <xf numFmtId="169" fontId="29" fillId="0" borderId="42" xfId="0" applyNumberFormat="1" applyFont="1" applyBorder="1" applyAlignment="1" applyProtection="1">
      <alignment horizontal="center" vertical="center" wrapText="1" readingOrder="1"/>
      <protection locked="0"/>
    </xf>
    <xf numFmtId="168" fontId="1" fillId="0" borderId="4" xfId="0" applyNumberFormat="1" applyFont="1" applyBorder="1" applyAlignment="1">
      <alignment horizontal="right" vertical="center"/>
    </xf>
    <xf numFmtId="168" fontId="1" fillId="0" borderId="74" xfId="0" applyNumberFormat="1" applyFont="1" applyBorder="1" applyAlignment="1">
      <alignment horizontal="right" vertical="center"/>
    </xf>
    <xf numFmtId="168" fontId="1" fillId="0" borderId="1" xfId="0" applyNumberFormat="1" applyFont="1" applyBorder="1" applyAlignment="1">
      <alignment horizontal="right" vertical="center"/>
    </xf>
    <xf numFmtId="168" fontId="114" fillId="0" borderId="1" xfId="0" applyNumberFormat="1" applyFont="1" applyBorder="1" applyAlignment="1">
      <alignment horizontal="right" vertical="center"/>
    </xf>
    <xf numFmtId="0" fontId="1" fillId="0" borderId="9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4" xfId="0" applyBorder="1"/>
    <xf numFmtId="0" fontId="89" fillId="61" borderId="1" xfId="0" applyFont="1" applyFill="1" applyBorder="1" applyAlignment="1">
      <alignment horizontal="center" vertical="center" wrapText="1"/>
    </xf>
    <xf numFmtId="0" fontId="111" fillId="0" borderId="42" xfId="0" applyFont="1" applyBorder="1" applyAlignment="1">
      <alignment horizontal="center" vertical="center" wrapText="1"/>
    </xf>
    <xf numFmtId="0" fontId="111" fillId="0" borderId="31" xfId="0" applyFont="1" applyBorder="1" applyAlignment="1">
      <alignment horizontal="center" vertical="center" wrapText="1"/>
    </xf>
    <xf numFmtId="0" fontId="111" fillId="0" borderId="45" xfId="0" applyFont="1" applyBorder="1" applyAlignment="1">
      <alignment horizontal="center" vertical="center" wrapText="1"/>
    </xf>
    <xf numFmtId="17" fontId="154" fillId="0" borderId="1" xfId="1586" quotePrefix="1" applyNumberFormat="1" applyFont="1" applyBorder="1" applyAlignment="1">
      <alignment horizontal="center" vertical="center" wrapText="1"/>
    </xf>
    <xf numFmtId="17" fontId="154" fillId="56" borderId="1" xfId="1586" quotePrefix="1" applyNumberFormat="1" applyFont="1" applyFill="1" applyBorder="1" applyAlignment="1">
      <alignment horizontal="center" vertical="center" wrapText="1"/>
    </xf>
    <xf numFmtId="0" fontId="156" fillId="0" borderId="1" xfId="254" applyFont="1" applyBorder="1" applyAlignment="1">
      <alignment horizontal="center" vertical="center"/>
    </xf>
    <xf numFmtId="49" fontId="1" fillId="0" borderId="1" xfId="254" applyNumberFormat="1" applyFont="1" applyBorder="1" applyAlignment="1" applyProtection="1">
      <alignment horizontal="center" vertical="center"/>
      <protection hidden="1"/>
    </xf>
    <xf numFmtId="0" fontId="156" fillId="2" borderId="1" xfId="254" applyFont="1" applyFill="1" applyBorder="1" applyAlignment="1">
      <alignment horizontal="center" vertical="center"/>
    </xf>
    <xf numFmtId="0" fontId="156" fillId="0" borderId="40" xfId="254" applyFont="1" applyBorder="1" applyAlignment="1">
      <alignment horizontal="center" vertical="center"/>
    </xf>
    <xf numFmtId="0" fontId="0" fillId="0" borderId="45" xfId="0" applyBorder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156" fillId="0" borderId="1" xfId="254" applyFont="1" applyBorder="1" applyAlignment="1">
      <alignment horizontal="center" vertical="center" wrapText="1"/>
    </xf>
    <xf numFmtId="0" fontId="157" fillId="0" borderId="1" xfId="254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128" fillId="3" borderId="14" xfId="1" applyFont="1" applyFill="1" applyBorder="1" applyAlignment="1" applyProtection="1">
      <alignment horizontal="left" vertical="center"/>
      <protection locked="0"/>
    </xf>
    <xf numFmtId="0" fontId="5" fillId="0" borderId="0" xfId="0" applyFont="1"/>
    <xf numFmtId="0" fontId="128" fillId="3" borderId="0" xfId="1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vertical="center"/>
      <protection locked="0"/>
    </xf>
    <xf numFmtId="0" fontId="129" fillId="3" borderId="0" xfId="1" applyFont="1" applyFill="1" applyAlignment="1" applyProtection="1">
      <alignment horizontal="left"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0" fontId="87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  <xf numFmtId="0" fontId="0" fillId="76" borderId="42" xfId="0" applyFill="1" applyBorder="1"/>
    <xf numFmtId="0" fontId="0" fillId="76" borderId="31" xfId="0" applyFill="1" applyBorder="1"/>
    <xf numFmtId="0" fontId="0" fillId="56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9" borderId="0" xfId="0" applyFill="1"/>
    <xf numFmtId="0" fontId="160" fillId="0" borderId="0" xfId="1" applyFont="1"/>
    <xf numFmtId="0" fontId="161" fillId="0" borderId="0" xfId="1" applyFont="1"/>
    <xf numFmtId="0" fontId="160" fillId="0" borderId="0" xfId="1" applyFont="1" applyAlignment="1">
      <alignment horizontal="center" wrapText="1"/>
    </xf>
    <xf numFmtId="0" fontId="162" fillId="0" borderId="0" xfId="1" applyFont="1" applyAlignment="1">
      <alignment horizontal="center"/>
    </xf>
    <xf numFmtId="0" fontId="162" fillId="0" borderId="0" xfId="1" applyFont="1"/>
    <xf numFmtId="0" fontId="160" fillId="0" borderId="0" xfId="1" applyFont="1" applyAlignment="1">
      <alignment horizontal="center" vertical="top"/>
    </xf>
    <xf numFmtId="0" fontId="160" fillId="0" borderId="0" xfId="1" applyFont="1" applyAlignment="1">
      <alignment horizontal="center" vertical="top" wrapText="1"/>
    </xf>
    <xf numFmtId="0" fontId="152" fillId="0" borderId="0" xfId="0" applyFont="1"/>
    <xf numFmtId="0" fontId="128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left"/>
    </xf>
    <xf numFmtId="0" fontId="152" fillId="0" borderId="0" xfId="0" applyFont="1" applyAlignment="1">
      <alignment horizontal="left"/>
    </xf>
    <xf numFmtId="1" fontId="0" fillId="58" borderId="1" xfId="0" applyNumberFormat="1" applyFill="1" applyBorder="1" applyAlignment="1">
      <alignment horizontal="center"/>
    </xf>
    <xf numFmtId="0" fontId="114" fillId="0" borderId="0" xfId="0" applyFont="1" applyAlignment="1">
      <alignment vertical="center"/>
    </xf>
    <xf numFmtId="0" fontId="0" fillId="0" borderId="0" xfId="0" applyAlignment="1">
      <alignment horizontal="right"/>
    </xf>
    <xf numFmtId="0" fontId="114" fillId="0" borderId="1" xfId="0" applyFont="1" applyBorder="1"/>
    <xf numFmtId="0" fontId="0" fillId="0" borderId="14" xfId="0" applyBorder="1" applyAlignment="1">
      <alignment horizontal="left"/>
    </xf>
    <xf numFmtId="0" fontId="116" fillId="58" borderId="1" xfId="0" applyFont="1" applyFill="1" applyBorder="1" applyAlignment="1">
      <alignment horizontal="center"/>
    </xf>
    <xf numFmtId="0" fontId="152" fillId="0" borderId="0" xfId="0" applyFont="1" applyAlignment="1">
      <alignment horizontal="center"/>
    </xf>
    <xf numFmtId="0" fontId="114" fillId="0" borderId="0" xfId="0" applyFont="1" applyAlignment="1">
      <alignment horizontal="right"/>
    </xf>
    <xf numFmtId="0" fontId="0" fillId="78" borderId="1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17" xfId="0" applyBorder="1"/>
    <xf numFmtId="0" fontId="80" fillId="0" borderId="1" xfId="0" applyFont="1" applyBorder="1" applyAlignment="1">
      <alignment horizontal="center" vertical="center"/>
    </xf>
    <xf numFmtId="0" fontId="116" fillId="0" borderId="1" xfId="2422" quotePrefix="1" applyFont="1" applyBorder="1" applyAlignment="1">
      <alignment horizontal="center" vertical="center"/>
    </xf>
    <xf numFmtId="0" fontId="116" fillId="0" borderId="1" xfId="2422" applyFont="1" applyBorder="1" applyAlignment="1">
      <alignment horizontal="center" vertical="center"/>
    </xf>
    <xf numFmtId="0" fontId="109" fillId="0" borderId="0" xfId="0" applyFont="1" applyAlignment="1">
      <alignment vertical="center"/>
    </xf>
    <xf numFmtId="0" fontId="114" fillId="0" borderId="0" xfId="0" applyFont="1"/>
    <xf numFmtId="0" fontId="114" fillId="0" borderId="0" xfId="0" applyFont="1" applyAlignment="1">
      <alignment vertical="center" wrapText="1"/>
    </xf>
    <xf numFmtId="0" fontId="113" fillId="0" borderId="0" xfId="0" applyFont="1"/>
    <xf numFmtId="14" fontId="80" fillId="0" borderId="0" xfId="0" applyNumberFormat="1" applyFont="1"/>
    <xf numFmtId="0" fontId="164" fillId="79" borderId="1" xfId="0" applyFont="1" applyFill="1" applyBorder="1" applyAlignment="1">
      <alignment horizontal="center" vertical="center" wrapText="1"/>
    </xf>
    <xf numFmtId="0" fontId="91" fillId="79" borderId="42" xfId="0" applyFont="1" applyFill="1" applyBorder="1" applyAlignment="1">
      <alignment horizontal="center" vertical="center" wrapText="1"/>
    </xf>
    <xf numFmtId="0" fontId="129" fillId="79" borderId="1" xfId="0" applyFont="1" applyFill="1" applyBorder="1" applyAlignment="1">
      <alignment horizontal="center" vertical="center"/>
    </xf>
    <xf numFmtId="0" fontId="129" fillId="79" borderId="42" xfId="0" applyFont="1" applyFill="1" applyBorder="1" applyAlignment="1">
      <alignment horizontal="center" vertical="center" wrapText="1"/>
    </xf>
    <xf numFmtId="0" fontId="165" fillId="0" borderId="4" xfId="0" applyFont="1" applyBorder="1" applyAlignment="1">
      <alignment vertical="top" wrapText="1"/>
    </xf>
    <xf numFmtId="0" fontId="166" fillId="0" borderId="1" xfId="0" applyFont="1" applyBorder="1" applyAlignment="1">
      <alignment horizontal="center" vertical="center" wrapText="1"/>
    </xf>
    <xf numFmtId="0" fontId="116" fillId="0" borderId="1" xfId="0" applyFont="1" applyBorder="1" applyAlignment="1">
      <alignment horizontal="center" vertical="center" wrapText="1"/>
    </xf>
    <xf numFmtId="14" fontId="1" fillId="0" borderId="42" xfId="0" applyNumberFormat="1" applyFont="1" applyBorder="1" applyAlignment="1">
      <alignment horizontal="center" vertical="center" wrapText="1"/>
    </xf>
    <xf numFmtId="0" fontId="116" fillId="69" borderId="42" xfId="0" applyFont="1" applyFill="1" applyBorder="1" applyAlignment="1">
      <alignment horizontal="center" vertical="center"/>
    </xf>
    <xf numFmtId="14" fontId="116" fillId="0" borderId="42" xfId="0" quotePrefix="1" applyNumberFormat="1" applyFont="1" applyBorder="1" applyAlignment="1">
      <alignment horizontal="center" vertical="center"/>
    </xf>
    <xf numFmtId="0" fontId="116" fillId="0" borderId="1" xfId="0" applyFont="1" applyBorder="1"/>
    <xf numFmtId="0" fontId="165" fillId="0" borderId="1" xfId="0" applyFont="1" applyBorder="1" applyAlignment="1">
      <alignment vertical="top" wrapText="1"/>
    </xf>
    <xf numFmtId="0" fontId="116" fillId="3" borderId="1" xfId="0" applyFont="1" applyFill="1" applyBorder="1" applyAlignment="1">
      <alignment horizontal="center" vertical="center" wrapText="1"/>
    </xf>
    <xf numFmtId="0" fontId="116" fillId="0" borderId="1" xfId="0" applyFont="1" applyBorder="1" applyAlignment="1">
      <alignment vertical="center"/>
    </xf>
    <xf numFmtId="0" fontId="167" fillId="72" borderId="74" xfId="0" applyFont="1" applyFill="1" applyBorder="1" applyAlignment="1">
      <alignment horizontal="left" vertical="center" wrapText="1"/>
    </xf>
    <xf numFmtId="0" fontId="0" fillId="72" borderId="0" xfId="0" applyFill="1" applyAlignment="1">
      <alignment horizontal="center" vertical="center"/>
    </xf>
    <xf numFmtId="0" fontId="116" fillId="72" borderId="42" xfId="0" applyFont="1" applyFill="1" applyBorder="1" applyAlignment="1">
      <alignment horizontal="center" vertical="center"/>
    </xf>
    <xf numFmtId="0" fontId="116" fillId="72" borderId="1" xfId="0" applyFont="1" applyFill="1" applyBorder="1"/>
    <xf numFmtId="0" fontId="168" fillId="0" borderId="1" xfId="0" applyFont="1" applyBorder="1" applyAlignment="1">
      <alignment horizontal="center" vertical="center" wrapText="1"/>
    </xf>
    <xf numFmtId="0" fontId="168" fillId="0" borderId="42" xfId="0" applyFont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/>
    </xf>
    <xf numFmtId="0" fontId="128" fillId="0" borderId="42" xfId="0" applyFont="1" applyBorder="1"/>
    <xf numFmtId="0" fontId="128" fillId="0" borderId="1" xfId="0" applyFont="1" applyBorder="1"/>
    <xf numFmtId="0" fontId="169" fillId="0" borderId="1" xfId="204" applyFont="1" applyBorder="1" applyAlignment="1">
      <alignment horizontal="center" vertical="center" wrapText="1"/>
    </xf>
    <xf numFmtId="0" fontId="17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9" fillId="80" borderId="1" xfId="0" applyNumberFormat="1" applyFont="1" applyFill="1" applyBorder="1" applyAlignment="1">
      <alignment horizontal="center" vertical="center" wrapText="1"/>
    </xf>
    <xf numFmtId="0" fontId="116" fillId="0" borderId="42" xfId="0" applyFont="1" applyBorder="1"/>
    <xf numFmtId="14" fontId="116" fillId="69" borderId="1" xfId="0" applyNumberFormat="1" applyFont="1" applyFill="1" applyBorder="1"/>
    <xf numFmtId="0" fontId="1" fillId="0" borderId="42" xfId="0" applyFont="1" applyBorder="1" applyAlignment="1">
      <alignment horizontal="center" vertical="top" wrapText="1"/>
    </xf>
    <xf numFmtId="0" fontId="128" fillId="72" borderId="0" xfId="0" applyFont="1" applyFill="1" applyAlignment="1">
      <alignment vertical="center"/>
    </xf>
    <xf numFmtId="0" fontId="116" fillId="72" borderId="0" xfId="0" applyFont="1" applyFill="1" applyAlignment="1">
      <alignment vertical="center"/>
    </xf>
    <xf numFmtId="0" fontId="120" fillId="72" borderId="0" xfId="0" applyFont="1" applyFill="1" applyAlignment="1">
      <alignment vertical="center"/>
    </xf>
    <xf numFmtId="0" fontId="116" fillId="72" borderId="42" xfId="0" applyFont="1" applyFill="1" applyBorder="1" applyAlignment="1">
      <alignment vertical="center"/>
    </xf>
    <xf numFmtId="0" fontId="116" fillId="72" borderId="1" xfId="0" applyFont="1" applyFill="1" applyBorder="1" applyAlignment="1">
      <alignment vertical="center"/>
    </xf>
    <xf numFmtId="0" fontId="128" fillId="0" borderId="1" xfId="0" applyFont="1" applyBorder="1" applyAlignment="1">
      <alignment horizontal="center" vertical="center"/>
    </xf>
    <xf numFmtId="0" fontId="118" fillId="0" borderId="1" xfId="0" applyFont="1" applyBorder="1"/>
    <xf numFmtId="0" fontId="169" fillId="0" borderId="4" xfId="204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70" fillId="0" borderId="4" xfId="0" applyFont="1" applyBorder="1" applyAlignment="1">
      <alignment horizontal="center" vertical="center" wrapText="1"/>
    </xf>
    <xf numFmtId="14" fontId="12" fillId="0" borderId="10" xfId="0" applyNumberFormat="1" applyFont="1" applyBorder="1" applyAlignment="1">
      <alignment horizontal="center" vertical="center" wrapText="1"/>
    </xf>
    <xf numFmtId="14" fontId="116" fillId="0" borderId="94" xfId="0" applyNumberFormat="1" applyFont="1" applyBorder="1" applyAlignment="1">
      <alignment horizontal="center" vertical="center"/>
    </xf>
    <xf numFmtId="0" fontId="116" fillId="0" borderId="4" xfId="0" applyFont="1" applyBorder="1"/>
    <xf numFmtId="14" fontId="12" fillId="0" borderId="4" xfId="0" applyNumberFormat="1" applyFont="1" applyBorder="1" applyAlignment="1">
      <alignment horizontal="center" vertical="center" wrapText="1"/>
    </xf>
    <xf numFmtId="14" fontId="116" fillId="0" borderId="42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 applyAlignment="1">
      <alignment vertical="center" wrapText="1"/>
    </xf>
    <xf numFmtId="14" fontId="116" fillId="0" borderId="1" xfId="0" applyNumberFormat="1" applyFont="1" applyBorder="1"/>
    <xf numFmtId="0" fontId="12" fillId="0" borderId="11" xfId="0" applyFont="1" applyBorder="1" applyAlignment="1">
      <alignment horizontal="center" vertical="center" wrapText="1"/>
    </xf>
    <xf numFmtId="0" fontId="80" fillId="81" borderId="0" xfId="0" applyFont="1" applyFill="1" applyAlignment="1">
      <alignment vertical="center"/>
    </xf>
    <xf numFmtId="0" fontId="0" fillId="81" borderId="0" xfId="0" applyFill="1" applyAlignment="1">
      <alignment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1" fontId="61" fillId="0" borderId="44" xfId="0" applyNumberFormat="1" applyFont="1" applyBorder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/>
    </xf>
    <xf numFmtId="168" fontId="61" fillId="0" borderId="4" xfId="0" applyNumberFormat="1" applyFont="1" applyBorder="1" applyAlignment="1">
      <alignment horizontal="center" vertical="center" wrapText="1" shrinkToFit="1"/>
    </xf>
    <xf numFmtId="0" fontId="9" fillId="0" borderId="9" xfId="0" applyFont="1" applyBorder="1" applyAlignment="1">
      <alignment horizontal="center" vertical="center" wrapText="1"/>
    </xf>
    <xf numFmtId="1" fontId="61" fillId="0" borderId="6" xfId="0" applyNumberFormat="1" applyFont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/>
    </xf>
    <xf numFmtId="168" fontId="61" fillId="0" borderId="1" xfId="0" applyNumberFormat="1" applyFont="1" applyBorder="1" applyAlignment="1">
      <alignment horizontal="center" vertical="center" wrapText="1" shrinkToFit="1"/>
    </xf>
    <xf numFmtId="1" fontId="61" fillId="0" borderId="43" xfId="0" applyNumberFormat="1" applyFont="1" applyBorder="1" applyAlignment="1">
      <alignment horizontal="center" vertical="center" wrapText="1" shrinkToFit="1"/>
    </xf>
    <xf numFmtId="0" fontId="11" fillId="0" borderId="40" xfId="0" applyFont="1" applyBorder="1" applyAlignment="1">
      <alignment horizontal="center" vertical="center" wrapText="1"/>
    </xf>
    <xf numFmtId="168" fontId="61" fillId="0" borderId="40" xfId="0" applyNumberFormat="1" applyFont="1" applyBorder="1" applyAlignment="1">
      <alignment horizontal="center" vertical="center" wrapText="1" shrinkToFit="1"/>
    </xf>
    <xf numFmtId="0" fontId="12" fillId="0" borderId="40" xfId="0" applyFont="1" applyBorder="1" applyAlignment="1">
      <alignment horizontal="center" vertical="center" wrapText="1"/>
    </xf>
    <xf numFmtId="14" fontId="12" fillId="0" borderId="40" xfId="0" applyNumberFormat="1" applyFont="1" applyBorder="1" applyAlignment="1">
      <alignment horizontal="center" vertical="center" wrapText="1"/>
    </xf>
    <xf numFmtId="168" fontId="171" fillId="0" borderId="52" xfId="0" applyNumberFormat="1" applyFont="1" applyBorder="1" applyAlignment="1">
      <alignment horizontal="center" vertical="center" wrapText="1" shrinkToFit="1"/>
    </xf>
    <xf numFmtId="14" fontId="13" fillId="0" borderId="52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69" borderId="10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9" fillId="69" borderId="1" xfId="0" applyNumberFormat="1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 wrapText="1"/>
    </xf>
    <xf numFmtId="0" fontId="9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4" fontId="9" fillId="0" borderId="11" xfId="0" applyNumberFormat="1" applyFont="1" applyBorder="1" applyAlignment="1">
      <alignment horizontal="center" vertical="center" wrapText="1"/>
    </xf>
    <xf numFmtId="14" fontId="9" fillId="69" borderId="11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150" fillId="66" borderId="42" xfId="0" applyFont="1" applyFill="1" applyBorder="1" applyAlignment="1">
      <alignment horizontal="center" vertical="center"/>
    </xf>
    <xf numFmtId="0" fontId="150" fillId="66" borderId="73" xfId="0" applyFont="1" applyFill="1" applyBorder="1" applyAlignment="1">
      <alignment horizontal="center" vertical="center"/>
    </xf>
    <xf numFmtId="0" fontId="172" fillId="61" borderId="61" xfId="0" applyFont="1" applyFill="1" applyBorder="1" applyAlignment="1">
      <alignment horizontal="center" vertical="center" wrapText="1"/>
    </xf>
    <xf numFmtId="0" fontId="128" fillId="0" borderId="1" xfId="1586" applyFont="1" applyBorder="1" applyAlignment="1">
      <alignment horizontal="center" vertical="center" wrapText="1"/>
    </xf>
    <xf numFmtId="0" fontId="173" fillId="61" borderId="61" xfId="0" applyFont="1" applyFill="1" applyBorder="1" applyAlignment="1">
      <alignment horizontal="center" vertical="center" wrapText="1"/>
    </xf>
    <xf numFmtId="0" fontId="129" fillId="0" borderId="1" xfId="1586" applyFont="1" applyBorder="1" applyAlignment="1">
      <alignment horizontal="center" vertical="center" wrapText="1"/>
    </xf>
    <xf numFmtId="0" fontId="126" fillId="61" borderId="66" xfId="0" applyFont="1" applyFill="1" applyBorder="1" applyAlignment="1">
      <alignment horizontal="center" vertical="center" wrapText="1"/>
    </xf>
    <xf numFmtId="0" fontId="102" fillId="0" borderId="0" xfId="0" applyFont="1"/>
    <xf numFmtId="0" fontId="126" fillId="61" borderId="77" xfId="0" applyFont="1" applyFill="1" applyBorder="1" applyAlignment="1">
      <alignment horizontal="center" vertical="center" wrapText="1"/>
    </xf>
    <xf numFmtId="2" fontId="112" fillId="0" borderId="66" xfId="0" applyNumberFormat="1" applyFont="1" applyBorder="1" applyAlignment="1">
      <alignment horizontal="center" vertical="center" wrapText="1"/>
    </xf>
    <xf numFmtId="0" fontId="172" fillId="61" borderId="1" xfId="0" applyFont="1" applyFill="1" applyBorder="1" applyAlignment="1">
      <alignment horizontal="center" vertical="center" wrapText="1"/>
    </xf>
    <xf numFmtId="0" fontId="165" fillId="0" borderId="4" xfId="0" applyFont="1" applyBorder="1" applyAlignment="1">
      <alignment horizontal="center" vertical="center" wrapText="1"/>
    </xf>
    <xf numFmtId="0" fontId="165" fillId="0" borderId="1" xfId="0" applyFont="1" applyBorder="1" applyAlignment="1">
      <alignment horizontal="center" vertical="center" wrapText="1"/>
    </xf>
    <xf numFmtId="0" fontId="174" fillId="0" borderId="1" xfId="0" applyFont="1" applyBorder="1" applyAlignment="1">
      <alignment horizontal="center" vertical="center"/>
    </xf>
    <xf numFmtId="0" fontId="174" fillId="0" borderId="1" xfId="0" applyFont="1" applyBorder="1" applyAlignment="1">
      <alignment horizontal="center" vertical="center" wrapText="1"/>
    </xf>
    <xf numFmtId="0" fontId="118" fillId="0" borderId="1" xfId="0" applyFont="1" applyBorder="1" applyAlignment="1">
      <alignment horizontal="center" vertical="center"/>
    </xf>
    <xf numFmtId="0" fontId="165" fillId="0" borderId="1" xfId="0" applyFont="1" applyBorder="1" applyAlignment="1">
      <alignment horizontal="center" vertical="center"/>
    </xf>
    <xf numFmtId="0" fontId="165" fillId="0" borderId="1" xfId="0" applyFont="1" applyBorder="1" applyAlignment="1">
      <alignment horizontal="center"/>
    </xf>
    <xf numFmtId="0" fontId="118" fillId="0" borderId="1" xfId="1586" applyFont="1" applyBorder="1" applyAlignment="1">
      <alignment horizontal="center" vertical="center"/>
    </xf>
    <xf numFmtId="0" fontId="165" fillId="0" borderId="4" xfId="0" applyFont="1" applyBorder="1" applyAlignment="1">
      <alignment horizontal="center" vertical="center"/>
    </xf>
    <xf numFmtId="0" fontId="165" fillId="0" borderId="40" xfId="0" applyFont="1" applyBorder="1" applyAlignment="1">
      <alignment horizontal="center" vertical="center" wrapText="1"/>
    </xf>
    <xf numFmtId="0" fontId="165" fillId="69" borderId="1" xfId="0" applyFont="1" applyFill="1" applyBorder="1" applyAlignment="1">
      <alignment horizontal="center" vertical="center"/>
    </xf>
    <xf numFmtId="0" fontId="165" fillId="72" borderId="1" xfId="0" applyFont="1" applyFill="1" applyBorder="1" applyAlignment="1">
      <alignment horizontal="center" vertical="center" wrapText="1"/>
    </xf>
    <xf numFmtId="0" fontId="165" fillId="69" borderId="1" xfId="0" applyFont="1" applyFill="1" applyBorder="1" applyAlignment="1">
      <alignment horizontal="center" vertical="center" wrapText="1"/>
    </xf>
    <xf numFmtId="0" fontId="165" fillId="58" borderId="1" xfId="0" applyFont="1" applyFill="1" applyBorder="1" applyAlignment="1">
      <alignment horizontal="center" vertical="center" wrapText="1"/>
    </xf>
    <xf numFmtId="2" fontId="175" fillId="0" borderId="1" xfId="254" applyNumberFormat="1" applyFont="1" applyBorder="1" applyAlignment="1">
      <alignment horizontal="center" vertical="center"/>
    </xf>
    <xf numFmtId="2" fontId="174" fillId="0" borderId="1" xfId="254" applyNumberFormat="1" applyFont="1" applyBorder="1" applyAlignment="1" applyProtection="1">
      <alignment horizontal="center" vertical="center"/>
      <protection hidden="1"/>
    </xf>
    <xf numFmtId="2" fontId="175" fillId="2" borderId="1" xfId="254" applyNumberFormat="1" applyFont="1" applyFill="1" applyBorder="1" applyAlignment="1">
      <alignment horizontal="center" vertical="center"/>
    </xf>
    <xf numFmtId="2" fontId="174" fillId="2" borderId="1" xfId="254" applyNumberFormat="1" applyFont="1" applyFill="1" applyBorder="1" applyAlignment="1" applyProtection="1">
      <alignment horizontal="center" vertical="center"/>
      <protection hidden="1"/>
    </xf>
    <xf numFmtId="49" fontId="174" fillId="2" borderId="1" xfId="254" applyNumberFormat="1" applyFont="1" applyFill="1" applyBorder="1" applyAlignment="1" applyProtection="1">
      <alignment horizontal="center" vertical="center"/>
      <protection hidden="1"/>
    </xf>
    <xf numFmtId="49" fontId="174" fillId="0" borderId="1" xfId="254" applyNumberFormat="1" applyFont="1" applyBorder="1" applyAlignment="1" applyProtection="1">
      <alignment horizontal="center" vertical="center"/>
      <protection hidden="1"/>
    </xf>
    <xf numFmtId="49" fontId="174" fillId="0" borderId="40" xfId="254" applyNumberFormat="1" applyFont="1" applyBorder="1" applyAlignment="1" applyProtection="1">
      <alignment horizontal="center" vertical="center"/>
      <protection hidden="1"/>
    </xf>
    <xf numFmtId="2" fontId="114" fillId="0" borderId="1" xfId="0" applyNumberFormat="1" applyFont="1" applyBorder="1" applyAlignment="1">
      <alignment horizontal="center" vertical="center"/>
    </xf>
    <xf numFmtId="0" fontId="114" fillId="0" borderId="1" xfId="0" applyFont="1" applyBorder="1" applyAlignment="1">
      <alignment horizontal="center" vertical="center" wrapText="1"/>
    </xf>
    <xf numFmtId="0" fontId="114" fillId="3" borderId="1" xfId="0" applyFont="1" applyFill="1" applyBorder="1" applyAlignment="1">
      <alignment vertical="center"/>
    </xf>
    <xf numFmtId="168" fontId="114" fillId="0" borderId="4" xfId="0" applyNumberFormat="1" applyFont="1" applyBorder="1" applyAlignment="1">
      <alignment horizontal="center" vertical="center"/>
    </xf>
    <xf numFmtId="0" fontId="114" fillId="0" borderId="4" xfId="0" applyFont="1" applyBorder="1" applyAlignment="1">
      <alignment horizontal="center" vertical="center" wrapText="1"/>
    </xf>
    <xf numFmtId="0" fontId="114" fillId="0" borderId="4" xfId="0" applyFont="1" applyBorder="1" applyAlignment="1">
      <alignment horizontal="center" vertical="center"/>
    </xf>
    <xf numFmtId="0" fontId="114" fillId="3" borderId="4" xfId="0" applyFont="1" applyFill="1" applyBorder="1" applyAlignment="1">
      <alignment vertical="center"/>
    </xf>
    <xf numFmtId="14" fontId="0" fillId="0" borderId="0" xfId="0" applyNumberFormat="1"/>
    <xf numFmtId="167" fontId="126" fillId="63" borderId="66" xfId="0" applyNumberFormat="1" applyFont="1" applyFill="1" applyBorder="1" applyAlignment="1">
      <alignment horizontal="center" vertical="center" wrapText="1"/>
    </xf>
    <xf numFmtId="0" fontId="154" fillId="0" borderId="1" xfId="1586" applyFont="1" applyBorder="1" applyAlignment="1">
      <alignment horizontal="center" vertical="center" wrapText="1"/>
    </xf>
    <xf numFmtId="168" fontId="132" fillId="0" borderId="42" xfId="247" applyNumberFormat="1" applyFont="1" applyBorder="1" applyAlignment="1">
      <alignment horizontal="left" vertical="center" wrapText="1"/>
    </xf>
    <xf numFmtId="168" fontId="132" fillId="0" borderId="45" xfId="247" applyNumberFormat="1" applyFont="1" applyBorder="1" applyAlignment="1">
      <alignment horizontal="left" vertical="center" wrapText="1"/>
    </xf>
    <xf numFmtId="1" fontId="135" fillId="0" borderId="42" xfId="1777" applyNumberFormat="1" applyFont="1" applyBorder="1" applyAlignment="1">
      <alignment horizontal="left" vertical="center" wrapText="1"/>
    </xf>
    <xf numFmtId="1" fontId="135" fillId="0" borderId="45" xfId="1777" applyNumberFormat="1" applyFont="1" applyBorder="1" applyAlignment="1">
      <alignment horizontal="left" vertical="center" wrapText="1"/>
    </xf>
    <xf numFmtId="1" fontId="135" fillId="0" borderId="42" xfId="1777" applyNumberFormat="1" applyFont="1" applyBorder="1" applyAlignment="1">
      <alignment horizontal="center" vertical="center" wrapText="1"/>
    </xf>
    <xf numFmtId="1" fontId="135" fillId="0" borderId="45" xfId="1777" applyNumberFormat="1" applyFont="1" applyBorder="1" applyAlignment="1">
      <alignment horizontal="center" vertical="center" wrapText="1"/>
    </xf>
    <xf numFmtId="1" fontId="83" fillId="0" borderId="42" xfId="1777" applyNumberFormat="1" applyFont="1" applyBorder="1" applyAlignment="1">
      <alignment horizontal="center" vertical="center" wrapText="1"/>
    </xf>
    <xf numFmtId="1" fontId="83" fillId="0" borderId="45" xfId="1777" applyNumberFormat="1" applyFont="1" applyBorder="1" applyAlignment="1">
      <alignment horizontal="center" vertical="center" wrapText="1"/>
    </xf>
    <xf numFmtId="0" fontId="106" fillId="0" borderId="42" xfId="1777" applyFont="1" applyBorder="1" applyAlignment="1" applyProtection="1">
      <alignment horizontal="left" vertical="center"/>
      <protection hidden="1"/>
    </xf>
    <xf numFmtId="0" fontId="106" fillId="0" borderId="45" xfId="1777" applyFont="1" applyBorder="1" applyAlignment="1" applyProtection="1">
      <alignment horizontal="left" vertical="center"/>
      <protection hidden="1"/>
    </xf>
    <xf numFmtId="0" fontId="99" fillId="61" borderId="69" xfId="0" applyFont="1" applyFill="1" applyBorder="1" applyAlignment="1">
      <alignment horizontal="center" vertical="center" wrapText="1"/>
    </xf>
    <xf numFmtId="0" fontId="99" fillId="61" borderId="70" xfId="0" applyFont="1" applyFill="1" applyBorder="1" applyAlignment="1">
      <alignment horizontal="center" vertical="center" wrapText="1"/>
    </xf>
    <xf numFmtId="0" fontId="99" fillId="61" borderId="71" xfId="0" applyFont="1" applyFill="1" applyBorder="1" applyAlignment="1">
      <alignment horizontal="center" vertical="center" wrapText="1"/>
    </xf>
    <xf numFmtId="0" fontId="146" fillId="0" borderId="0" xfId="0" applyFont="1" applyAlignment="1">
      <alignment horizontal="left" vertical="center"/>
    </xf>
    <xf numFmtId="0" fontId="92" fillId="61" borderId="85" xfId="0" applyFont="1" applyFill="1" applyBorder="1" applyAlignment="1">
      <alignment horizontal="center" vertical="center" wrapText="1"/>
    </xf>
    <xf numFmtId="0" fontId="92" fillId="61" borderId="17" xfId="0" applyFont="1" applyFill="1" applyBorder="1" applyAlignment="1">
      <alignment horizontal="center" vertical="center" wrapText="1"/>
    </xf>
    <xf numFmtId="0" fontId="149" fillId="66" borderId="42" xfId="0" applyFont="1" applyFill="1" applyBorder="1" applyAlignment="1">
      <alignment horizontal="center" vertical="center"/>
    </xf>
    <xf numFmtId="0" fontId="149" fillId="66" borderId="45" xfId="0" applyFont="1" applyFill="1" applyBorder="1" applyAlignment="1">
      <alignment horizontal="center" vertical="center"/>
    </xf>
    <xf numFmtId="0" fontId="150" fillId="66" borderId="42" xfId="0" applyFont="1" applyFill="1" applyBorder="1" applyAlignment="1">
      <alignment horizontal="center" vertical="center"/>
    </xf>
    <xf numFmtId="0" fontId="150" fillId="66" borderId="73" xfId="0" applyFont="1" applyFill="1" applyBorder="1" applyAlignment="1">
      <alignment horizontal="center" vertical="center"/>
    </xf>
    <xf numFmtId="0" fontId="93" fillId="0" borderId="76" xfId="0" applyFont="1" applyBorder="1" applyAlignment="1">
      <alignment horizontal="left" vertical="center" wrapText="1"/>
    </xf>
    <xf numFmtId="0" fontId="93" fillId="0" borderId="82" xfId="0" applyFont="1" applyBorder="1" applyAlignment="1">
      <alignment horizontal="left" vertical="center" wrapText="1"/>
    </xf>
    <xf numFmtId="0" fontId="93" fillId="0" borderId="69" xfId="0" applyFont="1" applyBorder="1" applyAlignment="1">
      <alignment horizontal="left" vertical="center" wrapText="1"/>
    </xf>
    <xf numFmtId="0" fontId="93" fillId="0" borderId="71" xfId="0" applyFont="1" applyBorder="1" applyAlignment="1">
      <alignment horizontal="left" vertical="center" wrapText="1"/>
    </xf>
    <xf numFmtId="0" fontId="95" fillId="0" borderId="79" xfId="0" applyFont="1" applyBorder="1"/>
    <xf numFmtId="0" fontId="92" fillId="61" borderId="21" xfId="0" applyFont="1" applyFill="1" applyBorder="1" applyAlignment="1">
      <alignment horizontal="center" vertical="center" wrapText="1"/>
    </xf>
    <xf numFmtId="0" fontId="92" fillId="61" borderId="23" xfId="0" applyFont="1" applyFill="1" applyBorder="1" applyAlignment="1">
      <alignment horizontal="center" vertical="center" wrapText="1"/>
    </xf>
    <xf numFmtId="0" fontId="107" fillId="66" borderId="42" xfId="1777" applyFont="1" applyFill="1" applyBorder="1" applyAlignment="1">
      <alignment horizontal="center" vertical="center" wrapText="1"/>
    </xf>
    <xf numFmtId="0" fontId="107" fillId="66" borderId="45" xfId="1777" applyFont="1" applyFill="1" applyBorder="1" applyAlignment="1">
      <alignment horizontal="center" vertical="center" wrapText="1"/>
    </xf>
    <xf numFmtId="0" fontId="145" fillId="0" borderId="0" xfId="0" applyFont="1" applyAlignment="1">
      <alignment horizontal="left" vertical="center"/>
    </xf>
    <xf numFmtId="0" fontId="93" fillId="0" borderId="67" xfId="0" applyFont="1" applyBorder="1" applyAlignment="1">
      <alignment vertical="center" wrapText="1"/>
    </xf>
    <xf numFmtId="0" fontId="93" fillId="0" borderId="78" xfId="0" applyFont="1" applyBorder="1" applyAlignment="1">
      <alignment vertical="center" wrapText="1"/>
    </xf>
    <xf numFmtId="0" fontId="93" fillId="0" borderId="77" xfId="0" applyFont="1" applyBorder="1" applyAlignment="1">
      <alignment vertical="center" wrapText="1"/>
    </xf>
    <xf numFmtId="0" fontId="100" fillId="0" borderId="69" xfId="0" quotePrefix="1" applyFont="1" applyBorder="1" applyAlignment="1">
      <alignment horizontal="left" vertical="center" wrapText="1"/>
    </xf>
    <xf numFmtId="0" fontId="100" fillId="0" borderId="70" xfId="0" quotePrefix="1" applyFont="1" applyBorder="1" applyAlignment="1">
      <alignment horizontal="left" vertical="center" wrapText="1"/>
    </xf>
    <xf numFmtId="0" fontId="100" fillId="0" borderId="71" xfId="0" quotePrefix="1" applyFont="1" applyBorder="1" applyAlignment="1">
      <alignment horizontal="left" vertical="center" wrapText="1"/>
    </xf>
    <xf numFmtId="0" fontId="101" fillId="0" borderId="69" xfId="0" quotePrefix="1" applyFont="1" applyBorder="1" applyAlignment="1">
      <alignment horizontal="left" vertical="center" wrapText="1"/>
    </xf>
    <xf numFmtId="0" fontId="101" fillId="0" borderId="70" xfId="0" quotePrefix="1" applyFont="1" applyBorder="1" applyAlignment="1">
      <alignment horizontal="left" vertical="center" wrapText="1"/>
    </xf>
    <xf numFmtId="0" fontId="101" fillId="0" borderId="71" xfId="0" quotePrefix="1" applyFont="1" applyBorder="1" applyAlignment="1">
      <alignment horizontal="left" vertical="center" wrapText="1"/>
    </xf>
    <xf numFmtId="0" fontId="99" fillId="61" borderId="21" xfId="0" applyFont="1" applyFill="1" applyBorder="1" applyAlignment="1">
      <alignment horizontal="center" vertical="center" wrapText="1"/>
    </xf>
    <xf numFmtId="0" fontId="99" fillId="61" borderId="22" xfId="0" applyFont="1" applyFill="1" applyBorder="1" applyAlignment="1">
      <alignment horizontal="center" vertical="center" wrapText="1"/>
    </xf>
    <xf numFmtId="0" fontId="99" fillId="61" borderId="23" xfId="0" applyFont="1" applyFill="1" applyBorder="1" applyAlignment="1">
      <alignment horizontal="center" vertical="center" wrapText="1"/>
    </xf>
    <xf numFmtId="0" fontId="99" fillId="61" borderId="69" xfId="0" applyFont="1" applyFill="1" applyBorder="1" applyAlignment="1">
      <alignment horizontal="center" vertical="center"/>
    </xf>
    <xf numFmtId="0" fontId="99" fillId="61" borderId="70" xfId="0" applyFont="1" applyFill="1" applyBorder="1" applyAlignment="1">
      <alignment horizontal="center" vertical="center"/>
    </xf>
    <xf numFmtId="0" fontId="99" fillId="61" borderId="71" xfId="0" applyFont="1" applyFill="1" applyBorder="1" applyAlignment="1">
      <alignment horizontal="center" vertical="center"/>
    </xf>
    <xf numFmtId="0" fontId="92" fillId="61" borderId="18" xfId="0" applyFont="1" applyFill="1" applyBorder="1" applyAlignment="1">
      <alignment horizontal="center" vertical="center" wrapText="1"/>
    </xf>
    <xf numFmtId="0" fontId="149" fillId="66" borderId="42" xfId="0" quotePrefix="1" applyFont="1" applyFill="1" applyBorder="1" applyAlignment="1">
      <alignment horizontal="center" vertical="center"/>
    </xf>
    <xf numFmtId="0" fontId="149" fillId="66" borderId="45" xfId="0" quotePrefix="1" applyFont="1" applyFill="1" applyBorder="1" applyAlignment="1">
      <alignment horizontal="center" vertical="center"/>
    </xf>
    <xf numFmtId="0" fontId="108" fillId="66" borderId="42" xfId="1777" applyFont="1" applyFill="1" applyBorder="1" applyAlignment="1">
      <alignment horizontal="center" vertical="center" wrapText="1"/>
    </xf>
    <xf numFmtId="0" fontId="108" fillId="66" borderId="45" xfId="1777" applyFont="1" applyFill="1" applyBorder="1" applyAlignment="1">
      <alignment horizontal="center" vertical="center" wrapText="1"/>
    </xf>
    <xf numFmtId="0" fontId="92" fillId="61" borderId="93" xfId="0" applyFont="1" applyFill="1" applyBorder="1" applyAlignment="1">
      <alignment horizontal="center" vertical="center" wrapText="1"/>
    </xf>
    <xf numFmtId="0" fontId="92" fillId="61" borderId="72" xfId="0" applyFont="1" applyFill="1" applyBorder="1" applyAlignment="1">
      <alignment horizontal="center" vertical="center" wrapText="1"/>
    </xf>
    <xf numFmtId="0" fontId="150" fillId="66" borderId="42" xfId="0" quotePrefix="1" applyFont="1" applyFill="1" applyBorder="1" applyAlignment="1">
      <alignment horizontal="center" vertical="center"/>
    </xf>
    <xf numFmtId="0" fontId="150" fillId="66" borderId="73" xfId="0" quotePrefix="1" applyFont="1" applyFill="1" applyBorder="1" applyAlignment="1">
      <alignment horizontal="center" vertical="center"/>
    </xf>
    <xf numFmtId="0" fontId="111" fillId="0" borderId="1" xfId="0" applyFont="1" applyBorder="1" applyAlignment="1">
      <alignment horizontal="center" vertical="center" wrapText="1"/>
    </xf>
    <xf numFmtId="0" fontId="0" fillId="0" borderId="42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141" fillId="0" borderId="1" xfId="0" applyFont="1" applyBorder="1" applyAlignment="1">
      <alignment horizontal="center" vertical="center" wrapText="1"/>
    </xf>
    <xf numFmtId="0" fontId="147" fillId="0" borderId="1" xfId="0" applyFont="1" applyBorder="1" applyAlignment="1">
      <alignment horizontal="center" vertical="center" wrapText="1"/>
    </xf>
    <xf numFmtId="0" fontId="140" fillId="0" borderId="1" xfId="0" applyFont="1" applyBorder="1" applyAlignment="1">
      <alignment horizontal="center" vertical="center" wrapText="1"/>
    </xf>
    <xf numFmtId="0" fontId="137" fillId="0" borderId="1" xfId="0" applyFont="1" applyBorder="1" applyAlignment="1">
      <alignment horizontal="center" vertical="center" wrapText="1"/>
    </xf>
    <xf numFmtId="0" fontId="125" fillId="0" borderId="1" xfId="0" applyFont="1" applyBorder="1" applyAlignment="1">
      <alignment horizontal="center" vertical="center" wrapText="1"/>
    </xf>
    <xf numFmtId="0" fontId="1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25" fillId="0" borderId="1" xfId="0" applyFont="1" applyBorder="1" applyAlignment="1">
      <alignment horizontal="center" vertical="center"/>
    </xf>
    <xf numFmtId="0" fontId="89" fillId="61" borderId="62" xfId="0" applyFont="1" applyFill="1" applyBorder="1" applyAlignment="1">
      <alignment horizontal="center" vertical="center" wrapText="1"/>
    </xf>
    <xf numFmtId="0" fontId="89" fillId="61" borderId="60" xfId="0" applyFont="1" applyFill="1" applyBorder="1" applyAlignment="1">
      <alignment horizontal="center" vertical="center" wrapText="1"/>
    </xf>
    <xf numFmtId="0" fontId="89" fillId="61" borderId="63" xfId="0" applyFont="1" applyFill="1" applyBorder="1" applyAlignment="1">
      <alignment horizontal="center" vertical="center" wrapText="1"/>
    </xf>
    <xf numFmtId="0" fontId="128" fillId="0" borderId="42" xfId="0" applyFont="1" applyBorder="1" applyAlignment="1">
      <alignment horizontal="center" vertical="center" wrapText="1"/>
    </xf>
    <xf numFmtId="0" fontId="128" fillId="0" borderId="31" xfId="0" applyFont="1" applyBorder="1" applyAlignment="1">
      <alignment horizontal="center" vertical="center" wrapText="1"/>
    </xf>
    <xf numFmtId="0" fontId="128" fillId="0" borderId="45" xfId="0" applyFont="1" applyBorder="1" applyAlignment="1">
      <alignment horizontal="center" vertical="center" wrapText="1"/>
    </xf>
    <xf numFmtId="0" fontId="89" fillId="61" borderId="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0" fillId="0" borderId="94" xfId="0" applyNumberFormat="1" applyBorder="1" applyAlignment="1">
      <alignment horizontal="center"/>
    </xf>
    <xf numFmtId="168" fontId="0" fillId="0" borderId="97" xfId="0" applyNumberFormat="1" applyBorder="1" applyAlignment="1">
      <alignment horizontal="center"/>
    </xf>
    <xf numFmtId="168" fontId="0" fillId="0" borderId="95" xfId="0" applyNumberFormat="1" applyBorder="1" applyAlignment="1">
      <alignment horizontal="center"/>
    </xf>
    <xf numFmtId="0" fontId="99" fillId="61" borderId="42" xfId="0" applyFont="1" applyFill="1" applyBorder="1" applyAlignment="1">
      <alignment horizontal="center" vertical="center" wrapText="1"/>
    </xf>
    <xf numFmtId="0" fontId="99" fillId="61" borderId="31" xfId="0" applyFont="1" applyFill="1" applyBorder="1" applyAlignment="1">
      <alignment horizontal="center" vertical="center" wrapText="1"/>
    </xf>
    <xf numFmtId="0" fontId="99" fillId="61" borderId="45" xfId="0" applyFont="1" applyFill="1" applyBorder="1" applyAlignment="1">
      <alignment horizontal="center" vertical="center" wrapText="1"/>
    </xf>
    <xf numFmtId="0" fontId="92" fillId="61" borderId="80" xfId="0" applyFont="1" applyFill="1" applyBorder="1" applyAlignment="1">
      <alignment horizontal="center" vertical="center" wrapText="1"/>
    </xf>
    <xf numFmtId="0" fontId="92" fillId="61" borderId="8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  <xf numFmtId="0" fontId="90" fillId="64" borderId="42" xfId="0" applyFont="1" applyFill="1" applyBorder="1" applyAlignment="1">
      <alignment horizontal="left" vertical="center" wrapText="1"/>
    </xf>
    <xf numFmtId="0" fontId="90" fillId="64" borderId="31" xfId="0" applyFont="1" applyFill="1" applyBorder="1" applyAlignment="1">
      <alignment horizontal="left" vertical="center" wrapText="1"/>
    </xf>
    <xf numFmtId="0" fontId="90" fillId="64" borderId="45" xfId="0" applyFont="1" applyFill="1" applyBorder="1" applyAlignment="1">
      <alignment horizontal="left" vertical="center" wrapText="1"/>
    </xf>
    <xf numFmtId="0" fontId="89" fillId="61" borderId="64" xfId="0" applyFont="1" applyFill="1" applyBorder="1" applyAlignment="1">
      <alignment horizontal="center" vertical="center" wrapText="1"/>
    </xf>
    <xf numFmtId="0" fontId="89" fillId="61" borderId="59" xfId="0" applyFont="1" applyFill="1" applyBorder="1" applyAlignment="1">
      <alignment horizontal="center" vertical="center" wrapText="1"/>
    </xf>
    <xf numFmtId="0" fontId="89" fillId="61" borderId="65" xfId="0" applyFont="1" applyFill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128" fillId="56" borderId="42" xfId="0" applyFont="1" applyFill="1" applyBorder="1" applyAlignment="1">
      <alignment horizontal="center" vertical="center" wrapText="1"/>
    </xf>
    <xf numFmtId="0" fontId="128" fillId="56" borderId="31" xfId="0" applyFont="1" applyFill="1" applyBorder="1" applyAlignment="1">
      <alignment horizontal="center" vertical="center" wrapText="1"/>
    </xf>
    <xf numFmtId="0" fontId="128" fillId="56" borderId="45" xfId="0" applyFont="1" applyFill="1" applyBorder="1" applyAlignment="1">
      <alignment horizontal="center" vertical="center" wrapText="1"/>
    </xf>
    <xf numFmtId="0" fontId="114" fillId="0" borderId="42" xfId="0" applyFont="1" applyBorder="1" applyAlignment="1">
      <alignment horizontal="center" vertical="center" wrapText="1"/>
    </xf>
    <xf numFmtId="0" fontId="114" fillId="0" borderId="31" xfId="0" applyFont="1" applyBorder="1" applyAlignment="1">
      <alignment horizontal="center" vertical="center" wrapText="1"/>
    </xf>
    <xf numFmtId="0" fontId="114" fillId="0" borderId="45" xfId="0" applyFont="1" applyBorder="1" applyAlignment="1">
      <alignment horizontal="center" vertical="center" wrapText="1"/>
    </xf>
    <xf numFmtId="0" fontId="158" fillId="3" borderId="12" xfId="1" applyFont="1" applyFill="1" applyBorder="1" applyAlignment="1" applyProtection="1">
      <alignment horizontal="center" vertical="center"/>
      <protection locked="0"/>
    </xf>
    <xf numFmtId="0" fontId="158" fillId="3" borderId="18" xfId="1" applyFont="1" applyFill="1" applyBorder="1" applyAlignment="1" applyProtection="1">
      <alignment horizontal="center" vertical="center"/>
      <protection locked="0"/>
    </xf>
    <xf numFmtId="0" fontId="158" fillId="3" borderId="13" xfId="1" applyFont="1" applyFill="1" applyBorder="1" applyAlignment="1" applyProtection="1">
      <alignment horizontal="center" vertical="center"/>
      <protection locked="0"/>
    </xf>
    <xf numFmtId="0" fontId="7" fillId="73" borderId="0" xfId="0" applyFont="1" applyFill="1" applyAlignment="1">
      <alignment horizontal="center"/>
    </xf>
    <xf numFmtId="14" fontId="7" fillId="73" borderId="0" xfId="0" applyNumberFormat="1" applyFont="1" applyFill="1" applyAlignment="1">
      <alignment horizontal="left"/>
    </xf>
    <xf numFmtId="0" fontId="7" fillId="73" borderId="0" xfId="0" applyFont="1" applyFill="1" applyAlignment="1">
      <alignment horizontal="left"/>
    </xf>
    <xf numFmtId="0" fontId="7" fillId="73" borderId="15" xfId="0" applyFont="1" applyFill="1" applyBorder="1" applyAlignment="1">
      <alignment horizontal="left"/>
    </xf>
    <xf numFmtId="0" fontId="80" fillId="74" borderId="21" xfId="0" applyFont="1" applyFill="1" applyBorder="1" applyAlignment="1">
      <alignment horizontal="center"/>
    </xf>
    <xf numFmtId="0" fontId="80" fillId="74" borderId="22" xfId="0" applyFont="1" applyFill="1" applyBorder="1" applyAlignment="1">
      <alignment horizontal="center"/>
    </xf>
    <xf numFmtId="0" fontId="80" fillId="74" borderId="23" xfId="0" applyFont="1" applyFill="1" applyBorder="1" applyAlignment="1">
      <alignment horizontal="center"/>
    </xf>
    <xf numFmtId="0" fontId="80" fillId="75" borderId="7" xfId="0" applyFont="1" applyFill="1" applyBorder="1" applyAlignment="1">
      <alignment horizontal="center" vertical="center"/>
    </xf>
    <xf numFmtId="0" fontId="80" fillId="75" borderId="10" xfId="0" applyFont="1" applyFill="1" applyBorder="1" applyAlignment="1">
      <alignment horizontal="center" vertical="center"/>
    </xf>
    <xf numFmtId="0" fontId="80" fillId="75" borderId="8" xfId="0" applyFont="1" applyFill="1" applyBorder="1" applyAlignment="1">
      <alignment horizontal="center" vertical="center"/>
    </xf>
    <xf numFmtId="0" fontId="80" fillId="75" borderId="6" xfId="0" applyFont="1" applyFill="1" applyBorder="1" applyAlignment="1">
      <alignment horizontal="center" vertical="center"/>
    </xf>
    <xf numFmtId="0" fontId="80" fillId="75" borderId="1" xfId="0" applyFont="1" applyFill="1" applyBorder="1" applyAlignment="1">
      <alignment horizontal="center" vertical="center"/>
    </xf>
    <xf numFmtId="0" fontId="80" fillId="75" borderId="9" xfId="0" applyFont="1" applyFill="1" applyBorder="1" applyAlignment="1">
      <alignment horizontal="center" vertical="center"/>
    </xf>
    <xf numFmtId="0" fontId="80" fillId="75" borderId="38" xfId="0" applyFont="1" applyFill="1" applyBorder="1" applyAlignment="1">
      <alignment horizontal="center" vertical="center"/>
    </xf>
    <xf numFmtId="0" fontId="80" fillId="75" borderId="11" xfId="0" applyFont="1" applyFill="1" applyBorder="1" applyAlignment="1">
      <alignment horizontal="center" vertical="center"/>
    </xf>
    <xf numFmtId="0" fontId="80" fillId="75" borderId="39" xfId="0" applyFont="1" applyFill="1" applyBorder="1" applyAlignment="1">
      <alignment horizontal="center" vertical="center"/>
    </xf>
    <xf numFmtId="0" fontId="80" fillId="75" borderId="72" xfId="0" applyFont="1" applyFill="1" applyBorder="1" applyAlignment="1">
      <alignment horizontal="center" vertical="center" wrapText="1"/>
    </xf>
    <xf numFmtId="0" fontId="80" fillId="75" borderId="10" xfId="0" applyFont="1" applyFill="1" applyBorder="1" applyAlignment="1">
      <alignment horizontal="center" vertical="center" wrapText="1"/>
    </xf>
    <xf numFmtId="0" fontId="80" fillId="75" borderId="98" xfId="0" applyFont="1" applyFill="1" applyBorder="1" applyAlignment="1">
      <alignment horizontal="center" vertical="center" wrapText="1"/>
    </xf>
    <xf numFmtId="0" fontId="80" fillId="75" borderId="45" xfId="0" applyFont="1" applyFill="1" applyBorder="1" applyAlignment="1">
      <alignment horizontal="center" vertical="center" wrapText="1"/>
    </xf>
    <xf numFmtId="0" fontId="80" fillId="75" borderId="1" xfId="0" applyFont="1" applyFill="1" applyBorder="1" applyAlignment="1">
      <alignment horizontal="center" vertical="center" wrapText="1"/>
    </xf>
    <xf numFmtId="0" fontId="80" fillId="75" borderId="42" xfId="0" applyFont="1" applyFill="1" applyBorder="1" applyAlignment="1">
      <alignment horizontal="center" vertical="center" wrapText="1"/>
    </xf>
    <xf numFmtId="0" fontId="80" fillId="75" borderId="99" xfId="0" applyFont="1" applyFill="1" applyBorder="1" applyAlignment="1">
      <alignment horizontal="center" vertical="center" wrapText="1"/>
    </xf>
    <xf numFmtId="0" fontId="80" fillId="75" borderId="11" xfId="0" applyFont="1" applyFill="1" applyBorder="1" applyAlignment="1">
      <alignment horizontal="center" vertical="center" wrapText="1"/>
    </xf>
    <xf numFmtId="0" fontId="80" fillId="75" borderId="88" xfId="0" applyFont="1" applyFill="1" applyBorder="1" applyAlignment="1">
      <alignment horizontal="center" vertical="center" wrapText="1"/>
    </xf>
    <xf numFmtId="0" fontId="80" fillId="75" borderId="7" xfId="0" applyFont="1" applyFill="1" applyBorder="1" applyAlignment="1">
      <alignment horizontal="center" vertical="center" wrapText="1"/>
    </xf>
    <xf numFmtId="0" fontId="80" fillId="75" borderId="8" xfId="0" applyFont="1" applyFill="1" applyBorder="1" applyAlignment="1">
      <alignment horizontal="center" vertical="center" wrapText="1"/>
    </xf>
    <xf numFmtId="0" fontId="80" fillId="75" borderId="6" xfId="0" applyFont="1" applyFill="1" applyBorder="1" applyAlignment="1">
      <alignment horizontal="center" vertical="center" wrapText="1"/>
    </xf>
    <xf numFmtId="0" fontId="80" fillId="75" borderId="9" xfId="0" applyFont="1" applyFill="1" applyBorder="1" applyAlignment="1">
      <alignment horizontal="center" vertical="center" wrapText="1"/>
    </xf>
    <xf numFmtId="0" fontId="80" fillId="75" borderId="38" xfId="0" applyFont="1" applyFill="1" applyBorder="1" applyAlignment="1">
      <alignment horizontal="center" vertical="center" wrapText="1"/>
    </xf>
    <xf numFmtId="0" fontId="80" fillId="75" borderId="39" xfId="0" applyFont="1" applyFill="1" applyBorder="1" applyAlignment="1">
      <alignment horizontal="center" vertical="center" wrapText="1"/>
    </xf>
    <xf numFmtId="0" fontId="0" fillId="76" borderId="31" xfId="0" applyFill="1" applyBorder="1" applyAlignment="1">
      <alignment horizontal="center"/>
    </xf>
    <xf numFmtId="0" fontId="0" fillId="76" borderId="45" xfId="0" applyFill="1" applyBorder="1" applyAlignment="1">
      <alignment horizontal="center"/>
    </xf>
    <xf numFmtId="0" fontId="0" fillId="56" borderId="45" xfId="0" applyFill="1" applyBorder="1" applyAlignment="1">
      <alignment horizontal="center"/>
    </xf>
    <xf numFmtId="0" fontId="0" fillId="56" borderId="1" xfId="0" applyFill="1" applyBorder="1" applyAlignment="1">
      <alignment horizontal="center"/>
    </xf>
    <xf numFmtId="0" fontId="0" fillId="56" borderId="9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159" fillId="0" borderId="6" xfId="1" applyFont="1" applyBorder="1" applyAlignment="1">
      <alignment horizontal="center" vertical="center" wrapText="1"/>
    </xf>
    <xf numFmtId="0" fontId="159" fillId="0" borderId="1" xfId="1" applyFont="1" applyBorder="1" applyAlignment="1">
      <alignment horizontal="center" vertical="center" wrapText="1"/>
    </xf>
    <xf numFmtId="0" fontId="159" fillId="0" borderId="9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69" borderId="6" xfId="0" applyFill="1" applyBorder="1" applyAlignment="1">
      <alignment horizontal="center"/>
    </xf>
    <xf numFmtId="0" fontId="0" fillId="69" borderId="1" xfId="0" applyFill="1" applyBorder="1" applyAlignment="1">
      <alignment horizontal="center"/>
    </xf>
    <xf numFmtId="0" fontId="0" fillId="69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59" fillId="0" borderId="44" xfId="1" applyFont="1" applyBorder="1" applyAlignment="1">
      <alignment horizontal="center" vertical="center" wrapText="1"/>
    </xf>
    <xf numFmtId="0" fontId="159" fillId="0" borderId="4" xfId="1" applyFont="1" applyBorder="1" applyAlignment="1">
      <alignment horizontal="center" vertical="center" wrapText="1"/>
    </xf>
    <xf numFmtId="0" fontId="159" fillId="0" borderId="47" xfId="1" applyFont="1" applyBorder="1" applyAlignment="1">
      <alignment horizontal="center" vertical="center" wrapText="1"/>
    </xf>
    <xf numFmtId="0" fontId="0" fillId="0" borderId="95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69" borderId="44" xfId="0" applyFill="1" applyBorder="1" applyAlignment="1">
      <alignment horizontal="center"/>
    </xf>
    <xf numFmtId="0" fontId="0" fillId="69" borderId="4" xfId="0" applyFill="1" applyBorder="1" applyAlignment="1">
      <alignment horizontal="center"/>
    </xf>
    <xf numFmtId="0" fontId="0" fillId="69" borderId="47" xfId="0" applyFill="1" applyBorder="1" applyAlignment="1">
      <alignment horizontal="center"/>
    </xf>
    <xf numFmtId="0" fontId="0" fillId="56" borderId="95" xfId="0" applyFill="1" applyBorder="1" applyAlignment="1">
      <alignment horizontal="center"/>
    </xf>
    <xf numFmtId="0" fontId="0" fillId="56" borderId="4" xfId="0" applyFill="1" applyBorder="1" applyAlignment="1">
      <alignment horizontal="center"/>
    </xf>
    <xf numFmtId="0" fontId="0" fillId="56" borderId="47" xfId="0" applyFill="1" applyBorder="1" applyAlignment="1">
      <alignment horizontal="center"/>
    </xf>
    <xf numFmtId="0" fontId="109" fillId="69" borderId="0" xfId="0" applyFont="1" applyFill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1" fontId="0" fillId="0" borderId="4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159" fillId="0" borderId="38" xfId="1" applyFont="1" applyBorder="1" applyAlignment="1">
      <alignment horizontal="center" vertical="center" wrapText="1"/>
    </xf>
    <xf numFmtId="0" fontId="159" fillId="0" borderId="11" xfId="1" applyFont="1" applyBorder="1" applyAlignment="1">
      <alignment horizontal="center" vertical="center" wrapText="1"/>
    </xf>
    <xf numFmtId="0" fontId="159" fillId="0" borderId="39" xfId="1" applyFont="1" applyBorder="1" applyAlignment="1">
      <alignment horizontal="center" vertical="center" wrapText="1"/>
    </xf>
    <xf numFmtId="1" fontId="0" fillId="0" borderId="9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88" xfId="0" applyNumberFormat="1" applyBorder="1" applyAlignment="1">
      <alignment horizontal="center"/>
    </xf>
    <xf numFmtId="1" fontId="0" fillId="69" borderId="38" xfId="0" applyNumberFormat="1" applyFill="1" applyBorder="1" applyAlignment="1">
      <alignment horizontal="center"/>
    </xf>
    <xf numFmtId="1" fontId="0" fillId="69" borderId="11" xfId="0" applyNumberFormat="1" applyFill="1" applyBorder="1" applyAlignment="1">
      <alignment horizontal="center"/>
    </xf>
    <xf numFmtId="1" fontId="0" fillId="69" borderId="39" xfId="0" applyNumberFormat="1" applyFill="1" applyBorder="1" applyAlignment="1">
      <alignment horizontal="center"/>
    </xf>
    <xf numFmtId="0" fontId="0" fillId="56" borderId="99" xfId="0" applyFill="1" applyBorder="1" applyAlignment="1">
      <alignment horizontal="center"/>
    </xf>
    <xf numFmtId="0" fontId="0" fillId="56" borderId="11" xfId="0" applyFill="1" applyBorder="1" applyAlignment="1">
      <alignment horizontal="center"/>
    </xf>
    <xf numFmtId="0" fontId="0" fillId="56" borderId="39" xfId="0" applyFill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1" fontId="0" fillId="0" borderId="68" xfId="0" applyNumberFormat="1" applyBorder="1" applyAlignment="1">
      <alignment horizontal="center"/>
    </xf>
    <xf numFmtId="1" fontId="0" fillId="0" borderId="100" xfId="0" applyNumberFormat="1" applyBorder="1" applyAlignment="1">
      <alignment horizontal="center"/>
    </xf>
    <xf numFmtId="0" fontId="0" fillId="77" borderId="1" xfId="0" applyFill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69" borderId="6" xfId="0" applyNumberFormat="1" applyFill="1" applyBorder="1" applyAlignment="1">
      <alignment horizontal="center"/>
    </xf>
    <xf numFmtId="1" fontId="0" fillId="69" borderId="1" xfId="0" applyNumberFormat="1" applyFill="1" applyBorder="1" applyAlignment="1">
      <alignment horizontal="center"/>
    </xf>
    <xf numFmtId="1" fontId="0" fillId="69" borderId="9" xfId="0" applyNumberForma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76" borderId="42" xfId="0" applyFill="1" applyBorder="1" applyAlignment="1">
      <alignment horizontal="center"/>
    </xf>
    <xf numFmtId="0" fontId="0" fillId="74" borderId="42" xfId="0" applyFill="1" applyBorder="1" applyAlignment="1">
      <alignment horizontal="center"/>
    </xf>
    <xf numFmtId="0" fontId="0" fillId="74" borderId="31" xfId="0" applyFill="1" applyBorder="1" applyAlignment="1">
      <alignment horizontal="center"/>
    </xf>
    <xf numFmtId="0" fontId="0" fillId="74" borderId="45" xfId="0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152" fillId="77" borderId="1" xfId="0" applyFont="1" applyFill="1" applyBorder="1" applyAlignment="1">
      <alignment horizontal="center"/>
    </xf>
    <xf numFmtId="0" fontId="0" fillId="77" borderId="42" xfId="0" applyFill="1" applyBorder="1" applyAlignment="1">
      <alignment horizontal="center"/>
    </xf>
    <xf numFmtId="0" fontId="0" fillId="77" borderId="45" xfId="0" applyFill="1" applyBorder="1" applyAlignment="1">
      <alignment horizontal="center"/>
    </xf>
    <xf numFmtId="0" fontId="114" fillId="0" borderId="46" xfId="0" applyFont="1" applyBorder="1" applyAlignment="1">
      <alignment horizontal="center" vertical="center"/>
    </xf>
    <xf numFmtId="0" fontId="80" fillId="0" borderId="0" xfId="0" applyFont="1" applyAlignment="1">
      <alignment horizontal="center"/>
    </xf>
    <xf numFmtId="0" fontId="80" fillId="0" borderId="42" xfId="0" applyFont="1" applyBorder="1" applyAlignment="1">
      <alignment horizontal="center"/>
    </xf>
    <xf numFmtId="0" fontId="80" fillId="0" borderId="31" xfId="0" applyFont="1" applyBorder="1" applyAlignment="1">
      <alignment horizontal="center"/>
    </xf>
    <xf numFmtId="0" fontId="80" fillId="0" borderId="45" xfId="0" applyFon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6" fontId="0" fillId="0" borderId="0" xfId="0" quotePrefix="1" applyNumberFormat="1" applyAlignment="1">
      <alignment horizontal="center"/>
    </xf>
    <xf numFmtId="0" fontId="80" fillId="74" borderId="1" xfId="0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80" fillId="74" borderId="42" xfId="0" applyFont="1" applyFill="1" applyBorder="1" applyAlignment="1">
      <alignment horizontal="center"/>
    </xf>
    <xf numFmtId="0" fontId="80" fillId="74" borderId="31" xfId="0" applyFont="1" applyFill="1" applyBorder="1" applyAlignment="1">
      <alignment horizontal="center"/>
    </xf>
    <xf numFmtId="0" fontId="80" fillId="74" borderId="45" xfId="0" applyFont="1" applyFill="1" applyBorder="1" applyAlignment="1">
      <alignment horizontal="center"/>
    </xf>
    <xf numFmtId="0" fontId="0" fillId="74" borderId="1" xfId="0" applyFill="1" applyBorder="1" applyAlignment="1">
      <alignment horizontal="center"/>
    </xf>
    <xf numFmtId="1" fontId="0" fillId="0" borderId="0" xfId="0" applyNumberFormat="1" applyAlignment="1">
      <alignment horizontal="left"/>
    </xf>
    <xf numFmtId="0" fontId="114" fillId="0" borderId="46" xfId="0" applyFont="1" applyBorder="1" applyAlignment="1">
      <alignment horizontal="center"/>
    </xf>
    <xf numFmtId="0" fontId="80" fillId="56" borderId="1" xfId="0" quotePrefix="1" applyFont="1" applyFill="1" applyBorder="1" applyAlignment="1">
      <alignment horizontal="center" vertical="center"/>
    </xf>
    <xf numFmtId="0" fontId="80" fillId="56" borderId="1" xfId="0" applyFont="1" applyFill="1" applyBorder="1" applyAlignment="1">
      <alignment horizontal="center" vertical="center"/>
    </xf>
    <xf numFmtId="0" fontId="130" fillId="0" borderId="38" xfId="0" applyFont="1" applyBorder="1" applyAlignment="1">
      <alignment horizontal="center" vertical="center" wrapText="1"/>
    </xf>
    <xf numFmtId="0" fontId="130" fillId="0" borderId="11" xfId="0" applyFont="1" applyBorder="1" applyAlignment="1">
      <alignment horizontal="center" vertical="center" wrapText="1"/>
    </xf>
    <xf numFmtId="0" fontId="128" fillId="68" borderId="6" xfId="0" applyFont="1" applyFill="1" applyBorder="1" applyAlignment="1">
      <alignment horizontal="center" vertical="center" wrapText="1"/>
    </xf>
    <xf numFmtId="0" fontId="128" fillId="68" borderId="1" xfId="0" applyFont="1" applyFill="1" applyBorder="1" applyAlignment="1">
      <alignment horizontal="center" vertical="center" wrapText="1"/>
    </xf>
    <xf numFmtId="0" fontId="129" fillId="68" borderId="40" xfId="0" applyFont="1" applyFill="1" applyBorder="1" applyAlignment="1">
      <alignment horizontal="center" vertical="center" wrapText="1"/>
    </xf>
    <xf numFmtId="0" fontId="129" fillId="68" borderId="4" xfId="0" applyFont="1" applyFill="1" applyBorder="1" applyAlignment="1">
      <alignment horizontal="center" vertical="center" wrapText="1"/>
    </xf>
    <xf numFmtId="0" fontId="87" fillId="68" borderId="7" xfId="0" applyFont="1" applyFill="1" applyBorder="1" applyAlignment="1">
      <alignment horizontal="center" vertical="center"/>
    </xf>
    <xf numFmtId="0" fontId="87" fillId="68" borderId="10" xfId="0" applyFont="1" applyFill="1" applyBorder="1" applyAlignment="1">
      <alignment horizontal="center" vertical="center"/>
    </xf>
    <xf numFmtId="0" fontId="87" fillId="68" borderId="8" xfId="0" applyFont="1" applyFill="1" applyBorder="1" applyAlignment="1">
      <alignment horizontal="center" vertical="center"/>
    </xf>
    <xf numFmtId="0" fontId="128" fillId="68" borderId="9" xfId="0" applyFont="1" applyFill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101" xfId="0" applyFont="1" applyBorder="1" applyAlignment="1">
      <alignment horizontal="center" vertical="center" wrapText="1"/>
    </xf>
    <xf numFmtId="0" fontId="9" fillId="0" borderId="100" xfId="0" applyFont="1" applyBorder="1" applyAlignment="1">
      <alignment horizontal="center" vertical="center" wrapText="1"/>
    </xf>
    <xf numFmtId="1" fontId="171" fillId="0" borderId="21" xfId="0" applyNumberFormat="1" applyFont="1" applyBorder="1" applyAlignment="1">
      <alignment horizontal="center" vertical="center" wrapText="1" shrinkToFit="1"/>
    </xf>
    <xf numFmtId="1" fontId="171" fillId="0" borderId="102" xfId="0" applyNumberFormat="1" applyFont="1" applyBorder="1" applyAlignment="1">
      <alignment horizontal="center" vertical="center" wrapText="1" shrinkToFit="1"/>
    </xf>
    <xf numFmtId="0" fontId="13" fillId="60" borderId="21" xfId="0" applyFont="1" applyFill="1" applyBorder="1" applyAlignment="1">
      <alignment horizontal="center" vertical="center"/>
    </xf>
    <xf numFmtId="0" fontId="13" fillId="60" borderId="22" xfId="0" applyFont="1" applyFill="1" applyBorder="1" applyAlignment="1">
      <alignment horizontal="center" vertical="center"/>
    </xf>
    <xf numFmtId="0" fontId="13" fillId="60" borderId="23" xfId="0" applyFont="1" applyFill="1" applyBorder="1" applyAlignment="1">
      <alignment horizontal="center" vertical="center"/>
    </xf>
    <xf numFmtId="14" fontId="9" fillId="80" borderId="40" xfId="0" applyNumberFormat="1" applyFont="1" applyFill="1" applyBorder="1" applyAlignment="1">
      <alignment horizontal="center" vertical="center" wrapText="1"/>
    </xf>
    <xf numFmtId="14" fontId="9" fillId="80" borderId="68" xfId="0" applyNumberFormat="1" applyFont="1" applyFill="1" applyBorder="1" applyAlignment="1">
      <alignment horizontal="center" vertical="center" wrapText="1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4" fillId="0" borderId="0" xfId="0" applyFont="1" applyAlignment="1">
      <alignment horizontal="left" vertical="center" wrapText="1"/>
    </xf>
    <xf numFmtId="0" fontId="87" fillId="0" borderId="0" xfId="0" applyFont="1" applyAlignment="1">
      <alignment horizontal="center"/>
    </xf>
    <xf numFmtId="0" fontId="87" fillId="0" borderId="55" xfId="0" applyFont="1" applyBorder="1" applyAlignment="1">
      <alignment horizontal="center" vertical="center"/>
    </xf>
    <xf numFmtId="0" fontId="87" fillId="0" borderId="25" xfId="0" applyFont="1" applyBorder="1" applyAlignment="1">
      <alignment horizontal="center" vertical="center"/>
    </xf>
    <xf numFmtId="0" fontId="87" fillId="0" borderId="50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7" fontId="4" fillId="0" borderId="50" xfId="0" applyNumberFormat="1" applyFont="1" applyBorder="1" applyAlignment="1">
      <alignment horizontal="center" vertical="center" wrapText="1"/>
    </xf>
    <xf numFmtId="167" fontId="4" fillId="0" borderId="47" xfId="0" applyNumberFormat="1" applyFont="1" applyBorder="1" applyAlignment="1">
      <alignment horizontal="center" vertical="center" wrapText="1"/>
    </xf>
    <xf numFmtId="0" fontId="87" fillId="0" borderId="48" xfId="0" applyFont="1" applyBorder="1" applyAlignment="1">
      <alignment horizontal="center" vertical="center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49" xr:uid="{00000000-0005-0000-0000-0000B9030000}"/>
    <cellStyle name="Comma 11 3" xfId="2348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0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1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2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3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4" xr:uid="{00000000-0005-0000-0000-0000CA030000}"/>
    <cellStyle name="Comma 16 3" xfId="1052" xr:uid="{00000000-0005-0000-0000-0000CB030000}"/>
    <cellStyle name="Comma 16 3 2" xfId="2355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6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7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8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59" xr:uid="{00000000-0005-0000-0000-0000D8030000}"/>
    <cellStyle name="Comma 2 11" xfId="1060" xr:uid="{00000000-0005-0000-0000-0000D9030000}"/>
    <cellStyle name="Comma 2 11 2" xfId="2360" xr:uid="{00000000-0005-0000-0000-0000DA030000}"/>
    <cellStyle name="Comma 2 12" xfId="1061" xr:uid="{00000000-0005-0000-0000-0000DB030000}"/>
    <cellStyle name="Comma 2 12 2" xfId="2361" xr:uid="{00000000-0005-0000-0000-0000DC030000}"/>
    <cellStyle name="Comma 2 13" xfId="1062" xr:uid="{00000000-0005-0000-0000-0000DD030000}"/>
    <cellStyle name="Comma 2 13 2" xfId="2362" xr:uid="{00000000-0005-0000-0000-0000DE030000}"/>
    <cellStyle name="Comma 2 14" xfId="1063" xr:uid="{00000000-0005-0000-0000-0000DF030000}"/>
    <cellStyle name="Comma 2 14 2" xfId="2363" xr:uid="{00000000-0005-0000-0000-0000E0030000}"/>
    <cellStyle name="Comma 2 15" xfId="1064" xr:uid="{00000000-0005-0000-0000-0000E1030000}"/>
    <cellStyle name="Comma 2 15 2" xfId="2364" xr:uid="{00000000-0005-0000-0000-0000E2030000}"/>
    <cellStyle name="Comma 2 16" xfId="1065" xr:uid="{00000000-0005-0000-0000-0000E3030000}"/>
    <cellStyle name="Comma 2 16 2" xfId="2365" xr:uid="{00000000-0005-0000-0000-0000E4030000}"/>
    <cellStyle name="Comma 2 17" xfId="1066" xr:uid="{00000000-0005-0000-0000-0000E5030000}"/>
    <cellStyle name="Comma 2 17 2" xfId="2366" xr:uid="{00000000-0005-0000-0000-0000E6030000}"/>
    <cellStyle name="Comma 2 18" xfId="1067" xr:uid="{00000000-0005-0000-0000-0000E7030000}"/>
    <cellStyle name="Comma 2 18 2" xfId="2367" xr:uid="{00000000-0005-0000-0000-0000E8030000}"/>
    <cellStyle name="Comma 2 19" xfId="1068" xr:uid="{00000000-0005-0000-0000-0000E9030000}"/>
    <cellStyle name="Comma 2 19 2" xfId="2368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69" xr:uid="{00000000-0005-0000-0000-0000EE030000}"/>
    <cellStyle name="Comma 2 2 2 3" xfId="2342" xr:uid="{00000000-0005-0000-0000-0000EF030000}"/>
    <cellStyle name="Comma 2 2 3" xfId="1070" xr:uid="{00000000-0005-0000-0000-0000F0030000}"/>
    <cellStyle name="Comma 2 2 3 2" xfId="2370" xr:uid="{00000000-0005-0000-0000-0000F1030000}"/>
    <cellStyle name="Comma 2 2 4" xfId="2341" xr:uid="{00000000-0005-0000-0000-0000F2030000}"/>
    <cellStyle name="Comma 2 20" xfId="1071" xr:uid="{00000000-0005-0000-0000-0000F3030000}"/>
    <cellStyle name="Comma 2 20 2" xfId="2371" xr:uid="{00000000-0005-0000-0000-0000F4030000}"/>
    <cellStyle name="Comma 2 21" xfId="1072" xr:uid="{00000000-0005-0000-0000-0000F5030000}"/>
    <cellStyle name="Comma 2 21 2" xfId="2372" xr:uid="{00000000-0005-0000-0000-0000F6030000}"/>
    <cellStyle name="Comma 2 22" xfId="1073" xr:uid="{00000000-0005-0000-0000-0000F7030000}"/>
    <cellStyle name="Comma 2 22 2" xfId="2373" xr:uid="{00000000-0005-0000-0000-0000F8030000}"/>
    <cellStyle name="Comma 2 23" xfId="1074" xr:uid="{00000000-0005-0000-0000-0000F9030000}"/>
    <cellStyle name="Comma 2 23 2" xfId="2374" xr:uid="{00000000-0005-0000-0000-0000FA030000}"/>
    <cellStyle name="Comma 2 24" xfId="1075" xr:uid="{00000000-0005-0000-0000-0000FB030000}"/>
    <cellStyle name="Comma 2 24 2" xfId="2375" xr:uid="{00000000-0005-0000-0000-0000FC030000}"/>
    <cellStyle name="Comma 2 25" xfId="1076" xr:uid="{00000000-0005-0000-0000-0000FD030000}"/>
    <cellStyle name="Comma 2 25 2" xfId="2376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7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8" xr:uid="{00000000-0005-0000-0000-000006040000}"/>
    <cellStyle name="Comma 2 5 3" xfId="1083" xr:uid="{00000000-0005-0000-0000-000007040000}"/>
    <cellStyle name="Comma 2 5 3 2" xfId="2379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0" xr:uid="{00000000-0005-0000-0000-00000B040000}"/>
    <cellStyle name="Comma 2 6 3" xfId="1086" xr:uid="{00000000-0005-0000-0000-00000C040000}"/>
    <cellStyle name="Comma 2 6 3 2" xfId="2381" xr:uid="{00000000-0005-0000-0000-00000D040000}"/>
    <cellStyle name="Comma 2 7" xfId="1087" xr:uid="{00000000-0005-0000-0000-00000E040000}"/>
    <cellStyle name="Comma 2 7 2" xfId="2382" xr:uid="{00000000-0005-0000-0000-00000F040000}"/>
    <cellStyle name="Comma 2 8" xfId="1088" xr:uid="{00000000-0005-0000-0000-000010040000}"/>
    <cellStyle name="Comma 2 8 2" xfId="2383" xr:uid="{00000000-0005-0000-0000-000011040000}"/>
    <cellStyle name="Comma 2 9" xfId="1089" xr:uid="{00000000-0005-0000-0000-000012040000}"/>
    <cellStyle name="Comma 2 9 2" xfId="2384" xr:uid="{00000000-0005-0000-0000-000013040000}"/>
    <cellStyle name="Comma 2_765KV Final Tower Schedule 27.05.2013" xfId="1090" xr:uid="{00000000-0005-0000-0000-000014040000}"/>
    <cellStyle name="Comma 20" xfId="2340" xr:uid="{00000000-0005-0000-0000-000015040000}"/>
    <cellStyle name="Comma 20 2" xfId="2421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5" xr:uid="{00000000-0005-0000-0000-00001A040000}"/>
    <cellStyle name="Comma 3 11" xfId="1093" xr:uid="{00000000-0005-0000-0000-00001B040000}"/>
    <cellStyle name="Comma 3 11 2" xfId="2386" xr:uid="{00000000-0005-0000-0000-00001C040000}"/>
    <cellStyle name="Comma 3 12" xfId="1094" xr:uid="{00000000-0005-0000-0000-00001D040000}"/>
    <cellStyle name="Comma 3 12 2" xfId="2387" xr:uid="{00000000-0005-0000-0000-00001E040000}"/>
    <cellStyle name="Comma 3 13" xfId="2343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8" xr:uid="{00000000-0005-0000-0000-000023040000}"/>
    <cellStyle name="Comma 3 2 2 3" xfId="2345" xr:uid="{00000000-0005-0000-0000-000024040000}"/>
    <cellStyle name="Comma 3 2 3" xfId="1096" xr:uid="{00000000-0005-0000-0000-000025040000}"/>
    <cellStyle name="Comma 3 2 3 2" xfId="2389" xr:uid="{00000000-0005-0000-0000-000026040000}"/>
    <cellStyle name="Comma 3 2 4" xfId="1097" xr:uid="{00000000-0005-0000-0000-000027040000}"/>
    <cellStyle name="Comma 3 2 4 2" xfId="2390" xr:uid="{00000000-0005-0000-0000-000028040000}"/>
    <cellStyle name="Comma 3 2 5" xfId="2344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1" xr:uid="{00000000-0005-0000-0000-00002C040000}"/>
    <cellStyle name="Comma 3 3 3" xfId="1099" xr:uid="{00000000-0005-0000-0000-00002D040000}"/>
    <cellStyle name="Comma 3 3 3 2" xfId="2392" xr:uid="{00000000-0005-0000-0000-00002E040000}"/>
    <cellStyle name="Comma 3 3 4" xfId="2346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3" xr:uid="{00000000-0005-0000-0000-000032040000}"/>
    <cellStyle name="Comma 3 4 3" xfId="1102" xr:uid="{00000000-0005-0000-0000-000033040000}"/>
    <cellStyle name="Comma 3 4 3 2" xfId="2394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5" xr:uid="{00000000-0005-0000-0000-000037040000}"/>
    <cellStyle name="Comma 3 5 3" xfId="1105" xr:uid="{00000000-0005-0000-0000-000038040000}"/>
    <cellStyle name="Comma 3 5 3 2" xfId="2396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7" xr:uid="{00000000-0005-0000-0000-00003C040000}"/>
    <cellStyle name="Comma 3 6 3" xfId="1108" xr:uid="{00000000-0005-0000-0000-00003D040000}"/>
    <cellStyle name="Comma 3 6 3 2" xfId="2398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399" xr:uid="{00000000-0005-0000-0000-000041040000}"/>
    <cellStyle name="Comma 3 7 3" xfId="1111" xr:uid="{00000000-0005-0000-0000-000042040000}"/>
    <cellStyle name="Comma 3 7 3 2" xfId="2400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1" xr:uid="{00000000-0005-0000-0000-000046040000}"/>
    <cellStyle name="Comma 3 8 3" xfId="1114" xr:uid="{00000000-0005-0000-0000-000047040000}"/>
    <cellStyle name="Comma 3 8 3 2" xfId="2402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3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5" xr:uid="{00000000-0005-0000-0000-000050040000}"/>
    <cellStyle name="Comma 4 3" xfId="1121" xr:uid="{00000000-0005-0000-0000-000051040000}"/>
    <cellStyle name="Comma 4 4" xfId="2404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6" xr:uid="{00000000-0005-0000-0000-000056040000}"/>
    <cellStyle name="Comma 5 3" xfId="1124" xr:uid="{00000000-0005-0000-0000-000057040000}"/>
    <cellStyle name="Comma 5 3 2" xfId="2407" xr:uid="{00000000-0005-0000-0000-000058040000}"/>
    <cellStyle name="Comma 5 4" xfId="2347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8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09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0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1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2" xr:uid="{00000000-0005-0000-0000-000069040000}"/>
    <cellStyle name="Comma 6 7" xfId="1136" xr:uid="{00000000-0005-0000-0000-00006A040000}"/>
    <cellStyle name="Comma 6 7 2" xfId="2413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4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5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6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7" xr:uid="{00000000-0005-0000-0000-000078040000}"/>
    <cellStyle name="Comma 7 6" xfId="1146" xr:uid="{00000000-0005-0000-0000-000079040000}"/>
    <cellStyle name="Comma 7 6 2" xfId="2418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19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0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2 6" xfId="2422" xr:uid="{9A91EF5E-7C48-4E5F-B99B-4A92D55DD058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64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fgColor theme="0"/>
          <bgColor theme="0" tint="-4.9989318521683403E-2"/>
        </patternFill>
      </fill>
    </dxf>
    <dxf>
      <font>
        <b/>
        <i val="0"/>
        <color theme="1"/>
      </font>
      <fill>
        <patternFill>
          <f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bgColor indexed="43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17"/>
      </font>
      <fill>
        <patternFill>
          <bgColor indexed="42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171450</xdr:rowOff>
    </xdr:from>
    <xdr:to>
      <xdr:col>7</xdr:col>
      <xdr:colOff>0</xdr:colOff>
      <xdr:row>27</xdr:row>
      <xdr:rowOff>0</xdr:rowOff>
    </xdr:to>
    <xdr:sp macro="" textlink="">
      <xdr:nvSpPr>
        <xdr:cNvPr id="2" name="0/0">
          <a:extLst>
            <a:ext uri="{FF2B5EF4-FFF2-40B4-BE49-F238E27FC236}">
              <a16:creationId xmlns:a16="http://schemas.microsoft.com/office/drawing/2014/main" id="{B43FAFDA-4E8F-4243-9A7C-7D02C6108AA2}"/>
            </a:ext>
          </a:extLst>
        </xdr:cNvPr>
        <xdr:cNvSpPr>
          <a:spLocks noChangeArrowheads="1"/>
        </xdr:cNvSpPr>
      </xdr:nvSpPr>
      <xdr:spPr bwMode="auto">
        <a:xfrm>
          <a:off x="1238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</xdr:row>
      <xdr:rowOff>142875</xdr:rowOff>
    </xdr:from>
    <xdr:to>
      <xdr:col>10</xdr:col>
      <xdr:colOff>9525</xdr:colOff>
      <xdr:row>25</xdr:row>
      <xdr:rowOff>104775</xdr:rowOff>
    </xdr:to>
    <xdr:sp macro="" textlink="">
      <xdr:nvSpPr>
        <xdr:cNvPr id="3" name="Freeform 10695">
          <a:extLst>
            <a:ext uri="{FF2B5EF4-FFF2-40B4-BE49-F238E27FC236}">
              <a16:creationId xmlns:a16="http://schemas.microsoft.com/office/drawing/2014/main" id="{CC694AFF-2EBE-41DD-A46F-942A632B8C56}"/>
            </a:ext>
          </a:extLst>
        </xdr:cNvPr>
        <xdr:cNvSpPr>
          <a:spLocks/>
        </xdr:cNvSpPr>
      </xdr:nvSpPr>
      <xdr:spPr bwMode="auto">
        <a:xfrm>
          <a:off x="1485899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</xdr:row>
      <xdr:rowOff>171450</xdr:rowOff>
    </xdr:from>
    <xdr:to>
      <xdr:col>11</xdr:col>
      <xdr:colOff>0</xdr:colOff>
      <xdr:row>27</xdr:row>
      <xdr:rowOff>0</xdr:rowOff>
    </xdr:to>
    <xdr:sp macro="" textlink="">
      <xdr:nvSpPr>
        <xdr:cNvPr id="4" name="0/0">
          <a:extLst>
            <a:ext uri="{FF2B5EF4-FFF2-40B4-BE49-F238E27FC236}">
              <a16:creationId xmlns:a16="http://schemas.microsoft.com/office/drawing/2014/main" id="{761DD308-2FD8-4934-8DF1-CB539BB05A20}"/>
            </a:ext>
          </a:extLst>
        </xdr:cNvPr>
        <xdr:cNvSpPr>
          <a:spLocks noChangeArrowheads="1"/>
        </xdr:cNvSpPr>
      </xdr:nvSpPr>
      <xdr:spPr bwMode="auto">
        <a:xfrm>
          <a:off x="2228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</xdr:row>
      <xdr:rowOff>142875</xdr:rowOff>
    </xdr:from>
    <xdr:to>
      <xdr:col>14</xdr:col>
      <xdr:colOff>1</xdr:colOff>
      <xdr:row>25</xdr:row>
      <xdr:rowOff>104775</xdr:rowOff>
    </xdr:to>
    <xdr:sp macro="" textlink="">
      <xdr:nvSpPr>
        <xdr:cNvPr id="5" name="Freeform 10695">
          <a:extLst>
            <a:ext uri="{FF2B5EF4-FFF2-40B4-BE49-F238E27FC236}">
              <a16:creationId xmlns:a16="http://schemas.microsoft.com/office/drawing/2014/main" id="{870970CD-66BD-479B-97E1-5C066655B56F}"/>
            </a:ext>
          </a:extLst>
        </xdr:cNvPr>
        <xdr:cNvSpPr>
          <a:spLocks/>
        </xdr:cNvSpPr>
      </xdr:nvSpPr>
      <xdr:spPr bwMode="auto">
        <a:xfrm>
          <a:off x="2466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</xdr:row>
      <xdr:rowOff>171450</xdr:rowOff>
    </xdr:from>
    <xdr:to>
      <xdr:col>15</xdr:col>
      <xdr:colOff>0</xdr:colOff>
      <xdr:row>27</xdr:row>
      <xdr:rowOff>0</xdr:rowOff>
    </xdr:to>
    <xdr:sp macro="" textlink="">
      <xdr:nvSpPr>
        <xdr:cNvPr id="6" name="0/0">
          <a:extLst>
            <a:ext uri="{FF2B5EF4-FFF2-40B4-BE49-F238E27FC236}">
              <a16:creationId xmlns:a16="http://schemas.microsoft.com/office/drawing/2014/main" id="{950619DA-51FF-4937-90A8-2C0208C2988C}"/>
            </a:ext>
          </a:extLst>
        </xdr:cNvPr>
        <xdr:cNvSpPr>
          <a:spLocks noChangeArrowheads="1"/>
        </xdr:cNvSpPr>
      </xdr:nvSpPr>
      <xdr:spPr bwMode="auto">
        <a:xfrm>
          <a:off x="32194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</xdr:row>
      <xdr:rowOff>142875</xdr:rowOff>
    </xdr:from>
    <xdr:to>
      <xdr:col>18</xdr:col>
      <xdr:colOff>1</xdr:colOff>
      <xdr:row>25</xdr:row>
      <xdr:rowOff>104775</xdr:rowOff>
    </xdr:to>
    <xdr:sp macro="" textlink="">
      <xdr:nvSpPr>
        <xdr:cNvPr id="7" name="Freeform 10695">
          <a:extLst>
            <a:ext uri="{FF2B5EF4-FFF2-40B4-BE49-F238E27FC236}">
              <a16:creationId xmlns:a16="http://schemas.microsoft.com/office/drawing/2014/main" id="{65679EF6-41B2-4AC3-AC56-F1B0BB835419}"/>
            </a:ext>
          </a:extLst>
        </xdr:cNvPr>
        <xdr:cNvSpPr>
          <a:spLocks/>
        </xdr:cNvSpPr>
      </xdr:nvSpPr>
      <xdr:spPr bwMode="auto">
        <a:xfrm>
          <a:off x="3457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</xdr:row>
      <xdr:rowOff>171450</xdr:rowOff>
    </xdr:from>
    <xdr:to>
      <xdr:col>19</xdr:col>
      <xdr:colOff>0</xdr:colOff>
      <xdr:row>27</xdr:row>
      <xdr:rowOff>0</xdr:rowOff>
    </xdr:to>
    <xdr:sp macro="" textlink="">
      <xdr:nvSpPr>
        <xdr:cNvPr id="8" name="0/0">
          <a:extLst>
            <a:ext uri="{FF2B5EF4-FFF2-40B4-BE49-F238E27FC236}">
              <a16:creationId xmlns:a16="http://schemas.microsoft.com/office/drawing/2014/main" id="{CAC16115-D79C-44FA-97F1-7388C7AEB4B2}"/>
            </a:ext>
          </a:extLst>
        </xdr:cNvPr>
        <xdr:cNvSpPr>
          <a:spLocks noChangeArrowheads="1"/>
        </xdr:cNvSpPr>
      </xdr:nvSpPr>
      <xdr:spPr bwMode="auto">
        <a:xfrm>
          <a:off x="4210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</xdr:row>
      <xdr:rowOff>142875</xdr:rowOff>
    </xdr:from>
    <xdr:to>
      <xdr:col>22</xdr:col>
      <xdr:colOff>1</xdr:colOff>
      <xdr:row>25</xdr:row>
      <xdr:rowOff>104775</xdr:rowOff>
    </xdr:to>
    <xdr:sp macro="" textlink="">
      <xdr:nvSpPr>
        <xdr:cNvPr id="9" name="Freeform 10695">
          <a:extLst>
            <a:ext uri="{FF2B5EF4-FFF2-40B4-BE49-F238E27FC236}">
              <a16:creationId xmlns:a16="http://schemas.microsoft.com/office/drawing/2014/main" id="{2F8EA4B9-7EF0-41BF-BDC2-1A3E7FF78A20}"/>
            </a:ext>
          </a:extLst>
        </xdr:cNvPr>
        <xdr:cNvSpPr>
          <a:spLocks/>
        </xdr:cNvSpPr>
      </xdr:nvSpPr>
      <xdr:spPr bwMode="auto">
        <a:xfrm>
          <a:off x="4448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171450</xdr:rowOff>
    </xdr:from>
    <xdr:to>
      <xdr:col>23</xdr:col>
      <xdr:colOff>0</xdr:colOff>
      <xdr:row>27</xdr:row>
      <xdr:rowOff>0</xdr:rowOff>
    </xdr:to>
    <xdr:sp macro="" textlink="">
      <xdr:nvSpPr>
        <xdr:cNvPr id="10" name="0/0">
          <a:extLst>
            <a:ext uri="{FF2B5EF4-FFF2-40B4-BE49-F238E27FC236}">
              <a16:creationId xmlns:a16="http://schemas.microsoft.com/office/drawing/2014/main" id="{C1D3A8EE-0E8F-4248-AE2F-841BCAB36055}"/>
            </a:ext>
          </a:extLst>
        </xdr:cNvPr>
        <xdr:cNvSpPr>
          <a:spLocks noChangeArrowheads="1"/>
        </xdr:cNvSpPr>
      </xdr:nvSpPr>
      <xdr:spPr bwMode="auto">
        <a:xfrm>
          <a:off x="5200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</xdr:row>
      <xdr:rowOff>142875</xdr:rowOff>
    </xdr:from>
    <xdr:to>
      <xdr:col>26</xdr:col>
      <xdr:colOff>1</xdr:colOff>
      <xdr:row>25</xdr:row>
      <xdr:rowOff>104775</xdr:rowOff>
    </xdr:to>
    <xdr:sp macro="" textlink="">
      <xdr:nvSpPr>
        <xdr:cNvPr id="11" name="Freeform 10695">
          <a:extLst>
            <a:ext uri="{FF2B5EF4-FFF2-40B4-BE49-F238E27FC236}">
              <a16:creationId xmlns:a16="http://schemas.microsoft.com/office/drawing/2014/main" id="{7714169F-5CA8-4490-83CF-22F923A20C14}"/>
            </a:ext>
          </a:extLst>
        </xdr:cNvPr>
        <xdr:cNvSpPr>
          <a:spLocks/>
        </xdr:cNvSpPr>
      </xdr:nvSpPr>
      <xdr:spPr bwMode="auto">
        <a:xfrm>
          <a:off x="54387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</xdr:row>
      <xdr:rowOff>171450</xdr:rowOff>
    </xdr:from>
    <xdr:to>
      <xdr:col>27</xdr:col>
      <xdr:colOff>0</xdr:colOff>
      <xdr:row>27</xdr:row>
      <xdr:rowOff>0</xdr:rowOff>
    </xdr:to>
    <xdr:sp macro="" textlink="">
      <xdr:nvSpPr>
        <xdr:cNvPr id="12" name="0/0">
          <a:extLst>
            <a:ext uri="{FF2B5EF4-FFF2-40B4-BE49-F238E27FC236}">
              <a16:creationId xmlns:a16="http://schemas.microsoft.com/office/drawing/2014/main" id="{130826E6-6909-40D8-9D0E-771846A6F42E}"/>
            </a:ext>
          </a:extLst>
        </xdr:cNvPr>
        <xdr:cNvSpPr>
          <a:spLocks noChangeArrowheads="1"/>
        </xdr:cNvSpPr>
      </xdr:nvSpPr>
      <xdr:spPr bwMode="auto">
        <a:xfrm>
          <a:off x="61912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24</xdr:row>
      <xdr:rowOff>142875</xdr:rowOff>
    </xdr:from>
    <xdr:to>
      <xdr:col>30</xdr:col>
      <xdr:colOff>1</xdr:colOff>
      <xdr:row>25</xdr:row>
      <xdr:rowOff>104775</xdr:rowOff>
    </xdr:to>
    <xdr:sp macro="" textlink="">
      <xdr:nvSpPr>
        <xdr:cNvPr id="13" name="Freeform 10695">
          <a:extLst>
            <a:ext uri="{FF2B5EF4-FFF2-40B4-BE49-F238E27FC236}">
              <a16:creationId xmlns:a16="http://schemas.microsoft.com/office/drawing/2014/main" id="{B2C2E875-7882-4890-B44D-98A00F8BB5D7}"/>
            </a:ext>
          </a:extLst>
        </xdr:cNvPr>
        <xdr:cNvSpPr>
          <a:spLocks/>
        </xdr:cNvSpPr>
      </xdr:nvSpPr>
      <xdr:spPr bwMode="auto">
        <a:xfrm>
          <a:off x="64293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</xdr:row>
      <xdr:rowOff>171450</xdr:rowOff>
    </xdr:from>
    <xdr:to>
      <xdr:col>31</xdr:col>
      <xdr:colOff>0</xdr:colOff>
      <xdr:row>27</xdr:row>
      <xdr:rowOff>0</xdr:rowOff>
    </xdr:to>
    <xdr:sp macro="" textlink="">
      <xdr:nvSpPr>
        <xdr:cNvPr id="14" name="0/0">
          <a:extLst>
            <a:ext uri="{FF2B5EF4-FFF2-40B4-BE49-F238E27FC236}">
              <a16:creationId xmlns:a16="http://schemas.microsoft.com/office/drawing/2014/main" id="{E236FF62-66FB-4F02-9090-D29FCD0F775F}"/>
            </a:ext>
          </a:extLst>
        </xdr:cNvPr>
        <xdr:cNvSpPr>
          <a:spLocks noChangeArrowheads="1"/>
        </xdr:cNvSpPr>
      </xdr:nvSpPr>
      <xdr:spPr bwMode="auto">
        <a:xfrm>
          <a:off x="71818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</xdr:row>
      <xdr:rowOff>142875</xdr:rowOff>
    </xdr:from>
    <xdr:to>
      <xdr:col>34</xdr:col>
      <xdr:colOff>1</xdr:colOff>
      <xdr:row>25</xdr:row>
      <xdr:rowOff>104775</xdr:rowOff>
    </xdr:to>
    <xdr:sp macro="" textlink="">
      <xdr:nvSpPr>
        <xdr:cNvPr id="15" name="Freeform 10695">
          <a:extLst>
            <a:ext uri="{FF2B5EF4-FFF2-40B4-BE49-F238E27FC236}">
              <a16:creationId xmlns:a16="http://schemas.microsoft.com/office/drawing/2014/main" id="{C880058B-07DD-4667-B2D8-86466CFAE3C5}"/>
            </a:ext>
          </a:extLst>
        </xdr:cNvPr>
        <xdr:cNvSpPr>
          <a:spLocks/>
        </xdr:cNvSpPr>
      </xdr:nvSpPr>
      <xdr:spPr bwMode="auto">
        <a:xfrm>
          <a:off x="74199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</xdr:row>
      <xdr:rowOff>171450</xdr:rowOff>
    </xdr:from>
    <xdr:to>
      <xdr:col>35</xdr:col>
      <xdr:colOff>0</xdr:colOff>
      <xdr:row>27</xdr:row>
      <xdr:rowOff>0</xdr:rowOff>
    </xdr:to>
    <xdr:sp macro="" textlink="">
      <xdr:nvSpPr>
        <xdr:cNvPr id="16" name="0/0">
          <a:extLst>
            <a:ext uri="{FF2B5EF4-FFF2-40B4-BE49-F238E27FC236}">
              <a16:creationId xmlns:a16="http://schemas.microsoft.com/office/drawing/2014/main" id="{3B6540DC-006E-46A0-9257-A4B34135FE66}"/>
            </a:ext>
          </a:extLst>
        </xdr:cNvPr>
        <xdr:cNvSpPr>
          <a:spLocks noChangeArrowheads="1"/>
        </xdr:cNvSpPr>
      </xdr:nvSpPr>
      <xdr:spPr bwMode="auto">
        <a:xfrm>
          <a:off x="8172450" y="50101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</xdr:row>
      <xdr:rowOff>142875</xdr:rowOff>
    </xdr:from>
    <xdr:to>
      <xdr:col>38</xdr:col>
      <xdr:colOff>1</xdr:colOff>
      <xdr:row>25</xdr:row>
      <xdr:rowOff>104775</xdr:rowOff>
    </xdr:to>
    <xdr:sp macro="" textlink="">
      <xdr:nvSpPr>
        <xdr:cNvPr id="17" name="Freeform 10695">
          <a:extLst>
            <a:ext uri="{FF2B5EF4-FFF2-40B4-BE49-F238E27FC236}">
              <a16:creationId xmlns:a16="http://schemas.microsoft.com/office/drawing/2014/main" id="{4F1DD606-4FDF-45B0-B835-1D0EA93AC774}"/>
            </a:ext>
          </a:extLst>
        </xdr:cNvPr>
        <xdr:cNvSpPr>
          <a:spLocks/>
        </xdr:cNvSpPr>
      </xdr:nvSpPr>
      <xdr:spPr bwMode="auto">
        <a:xfrm>
          <a:off x="84105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</xdr:row>
      <xdr:rowOff>171450</xdr:rowOff>
    </xdr:from>
    <xdr:to>
      <xdr:col>3</xdr:col>
      <xdr:colOff>0</xdr:colOff>
      <xdr:row>27</xdr:row>
      <xdr:rowOff>0</xdr:rowOff>
    </xdr:to>
    <xdr:sp macro="" textlink="">
      <xdr:nvSpPr>
        <xdr:cNvPr id="18" name="0/0">
          <a:extLst>
            <a:ext uri="{FF2B5EF4-FFF2-40B4-BE49-F238E27FC236}">
              <a16:creationId xmlns:a16="http://schemas.microsoft.com/office/drawing/2014/main" id="{866FCF62-2AB0-465F-B813-7429F8638B67}"/>
            </a:ext>
          </a:extLst>
        </xdr:cNvPr>
        <xdr:cNvSpPr>
          <a:spLocks noChangeArrowheads="1"/>
        </xdr:cNvSpPr>
      </xdr:nvSpPr>
      <xdr:spPr bwMode="auto">
        <a:xfrm>
          <a:off x="247650" y="50101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</xdr:row>
      <xdr:rowOff>142875</xdr:rowOff>
    </xdr:from>
    <xdr:to>
      <xdr:col>6</xdr:col>
      <xdr:colOff>9526</xdr:colOff>
      <xdr:row>25</xdr:row>
      <xdr:rowOff>104775</xdr:rowOff>
    </xdr:to>
    <xdr:sp macro="" textlink="">
      <xdr:nvSpPr>
        <xdr:cNvPr id="19" name="Freeform 10695">
          <a:extLst>
            <a:ext uri="{FF2B5EF4-FFF2-40B4-BE49-F238E27FC236}">
              <a16:creationId xmlns:a16="http://schemas.microsoft.com/office/drawing/2014/main" id="{FC609213-F05D-49DB-AA3E-706BFFB5FC96}"/>
            </a:ext>
          </a:extLst>
        </xdr:cNvPr>
        <xdr:cNvSpPr>
          <a:spLocks/>
        </xdr:cNvSpPr>
      </xdr:nvSpPr>
      <xdr:spPr bwMode="auto">
        <a:xfrm>
          <a:off x="495300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</xdr:row>
      <xdr:rowOff>171450</xdr:rowOff>
    </xdr:from>
    <xdr:to>
      <xdr:col>39</xdr:col>
      <xdr:colOff>0</xdr:colOff>
      <xdr:row>27</xdr:row>
      <xdr:rowOff>0</xdr:rowOff>
    </xdr:to>
    <xdr:sp macro="" textlink="">
      <xdr:nvSpPr>
        <xdr:cNvPr id="20" name="0/0">
          <a:extLst>
            <a:ext uri="{FF2B5EF4-FFF2-40B4-BE49-F238E27FC236}">
              <a16:creationId xmlns:a16="http://schemas.microsoft.com/office/drawing/2014/main" id="{69B72E9F-AC59-419E-8149-760E1EE8CFBE}"/>
            </a:ext>
          </a:extLst>
        </xdr:cNvPr>
        <xdr:cNvSpPr>
          <a:spLocks noChangeArrowheads="1"/>
        </xdr:cNvSpPr>
      </xdr:nvSpPr>
      <xdr:spPr bwMode="auto">
        <a:xfrm>
          <a:off x="91630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</xdr:row>
      <xdr:rowOff>142875</xdr:rowOff>
    </xdr:from>
    <xdr:to>
      <xdr:col>42</xdr:col>
      <xdr:colOff>1</xdr:colOff>
      <xdr:row>25</xdr:row>
      <xdr:rowOff>104775</xdr:rowOff>
    </xdr:to>
    <xdr:sp macro="" textlink="">
      <xdr:nvSpPr>
        <xdr:cNvPr id="21" name="Freeform 10695">
          <a:extLst>
            <a:ext uri="{FF2B5EF4-FFF2-40B4-BE49-F238E27FC236}">
              <a16:creationId xmlns:a16="http://schemas.microsoft.com/office/drawing/2014/main" id="{B127AF75-21CF-4605-B62D-EAE18A2A2CCF}"/>
            </a:ext>
          </a:extLst>
        </xdr:cNvPr>
        <xdr:cNvSpPr>
          <a:spLocks/>
        </xdr:cNvSpPr>
      </xdr:nvSpPr>
      <xdr:spPr bwMode="auto">
        <a:xfrm>
          <a:off x="9401175" y="4981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</xdr:row>
      <xdr:rowOff>171450</xdr:rowOff>
    </xdr:from>
    <xdr:to>
      <xdr:col>43</xdr:col>
      <xdr:colOff>0</xdr:colOff>
      <xdr:row>27</xdr:row>
      <xdr:rowOff>0</xdr:rowOff>
    </xdr:to>
    <xdr:sp macro="" textlink="">
      <xdr:nvSpPr>
        <xdr:cNvPr id="22" name="0/0">
          <a:extLst>
            <a:ext uri="{FF2B5EF4-FFF2-40B4-BE49-F238E27FC236}">
              <a16:creationId xmlns:a16="http://schemas.microsoft.com/office/drawing/2014/main" id="{F1A6F18B-32CA-4418-B525-D4AFAD513BAF}"/>
            </a:ext>
          </a:extLst>
        </xdr:cNvPr>
        <xdr:cNvSpPr>
          <a:spLocks noChangeArrowheads="1"/>
        </xdr:cNvSpPr>
      </xdr:nvSpPr>
      <xdr:spPr bwMode="auto">
        <a:xfrm>
          <a:off x="10153650" y="5010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228600</xdr:colOff>
      <xdr:row>24</xdr:row>
      <xdr:rowOff>152399</xdr:rowOff>
    </xdr:from>
    <xdr:to>
      <xdr:col>46</xdr:col>
      <xdr:colOff>9525</xdr:colOff>
      <xdr:row>25</xdr:row>
      <xdr:rowOff>104774</xdr:rowOff>
    </xdr:to>
    <xdr:sp macro="" textlink="">
      <xdr:nvSpPr>
        <xdr:cNvPr id="23" name="Freeform 10695">
          <a:extLst>
            <a:ext uri="{FF2B5EF4-FFF2-40B4-BE49-F238E27FC236}">
              <a16:creationId xmlns:a16="http://schemas.microsoft.com/office/drawing/2014/main" id="{782827A2-9F5C-4DB0-BEDD-BCADC23018AB}"/>
            </a:ext>
          </a:extLst>
        </xdr:cNvPr>
        <xdr:cNvSpPr>
          <a:spLocks/>
        </xdr:cNvSpPr>
      </xdr:nvSpPr>
      <xdr:spPr bwMode="auto">
        <a:xfrm>
          <a:off x="10382250" y="4991099"/>
          <a:ext cx="10191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34</xdr:row>
      <xdr:rowOff>171450</xdr:rowOff>
    </xdr:from>
    <xdr:to>
      <xdr:col>7</xdr:col>
      <xdr:colOff>0</xdr:colOff>
      <xdr:row>37</xdr:row>
      <xdr:rowOff>0</xdr:rowOff>
    </xdr:to>
    <xdr:sp macro="" textlink="">
      <xdr:nvSpPr>
        <xdr:cNvPr id="24" name="0/0">
          <a:extLst>
            <a:ext uri="{FF2B5EF4-FFF2-40B4-BE49-F238E27FC236}">
              <a16:creationId xmlns:a16="http://schemas.microsoft.com/office/drawing/2014/main" id="{4C16627D-33A8-4CCF-9A02-3F23B2CC6A90}"/>
            </a:ext>
          </a:extLst>
        </xdr:cNvPr>
        <xdr:cNvSpPr>
          <a:spLocks noChangeArrowheads="1"/>
        </xdr:cNvSpPr>
      </xdr:nvSpPr>
      <xdr:spPr bwMode="auto">
        <a:xfrm>
          <a:off x="1238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34</xdr:row>
      <xdr:rowOff>142875</xdr:rowOff>
    </xdr:from>
    <xdr:to>
      <xdr:col>10</xdr:col>
      <xdr:colOff>9525</xdr:colOff>
      <xdr:row>35</xdr:row>
      <xdr:rowOff>104775</xdr:rowOff>
    </xdr:to>
    <xdr:sp macro="" textlink="">
      <xdr:nvSpPr>
        <xdr:cNvPr id="25" name="Freeform 10695">
          <a:extLst>
            <a:ext uri="{FF2B5EF4-FFF2-40B4-BE49-F238E27FC236}">
              <a16:creationId xmlns:a16="http://schemas.microsoft.com/office/drawing/2014/main" id="{BFD97C97-5E36-4D3E-8639-0E5EA6BB53FE}"/>
            </a:ext>
          </a:extLst>
        </xdr:cNvPr>
        <xdr:cNvSpPr>
          <a:spLocks/>
        </xdr:cNvSpPr>
      </xdr:nvSpPr>
      <xdr:spPr bwMode="auto">
        <a:xfrm>
          <a:off x="1485899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34</xdr:row>
      <xdr:rowOff>171450</xdr:rowOff>
    </xdr:from>
    <xdr:to>
      <xdr:col>11</xdr:col>
      <xdr:colOff>0</xdr:colOff>
      <xdr:row>37</xdr:row>
      <xdr:rowOff>0</xdr:rowOff>
    </xdr:to>
    <xdr:sp macro="" textlink="">
      <xdr:nvSpPr>
        <xdr:cNvPr id="26" name="0/0">
          <a:extLst>
            <a:ext uri="{FF2B5EF4-FFF2-40B4-BE49-F238E27FC236}">
              <a16:creationId xmlns:a16="http://schemas.microsoft.com/office/drawing/2014/main" id="{D401AD4B-E814-4A85-971B-B6770AE31ACC}"/>
            </a:ext>
          </a:extLst>
        </xdr:cNvPr>
        <xdr:cNvSpPr>
          <a:spLocks noChangeArrowheads="1"/>
        </xdr:cNvSpPr>
      </xdr:nvSpPr>
      <xdr:spPr bwMode="auto">
        <a:xfrm>
          <a:off x="2228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34</xdr:row>
      <xdr:rowOff>142875</xdr:rowOff>
    </xdr:from>
    <xdr:to>
      <xdr:col>14</xdr:col>
      <xdr:colOff>1</xdr:colOff>
      <xdr:row>35</xdr:row>
      <xdr:rowOff>104775</xdr:rowOff>
    </xdr:to>
    <xdr:sp macro="" textlink="">
      <xdr:nvSpPr>
        <xdr:cNvPr id="27" name="Freeform 10695">
          <a:extLst>
            <a:ext uri="{FF2B5EF4-FFF2-40B4-BE49-F238E27FC236}">
              <a16:creationId xmlns:a16="http://schemas.microsoft.com/office/drawing/2014/main" id="{65C86C69-9735-45E4-BC73-8251EDDF0ED2}"/>
            </a:ext>
          </a:extLst>
        </xdr:cNvPr>
        <xdr:cNvSpPr>
          <a:spLocks/>
        </xdr:cNvSpPr>
      </xdr:nvSpPr>
      <xdr:spPr bwMode="auto">
        <a:xfrm>
          <a:off x="2466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34</xdr:row>
      <xdr:rowOff>171450</xdr:rowOff>
    </xdr:from>
    <xdr:to>
      <xdr:col>15</xdr:col>
      <xdr:colOff>0</xdr:colOff>
      <xdr:row>37</xdr:row>
      <xdr:rowOff>0</xdr:rowOff>
    </xdr:to>
    <xdr:sp macro="" textlink="">
      <xdr:nvSpPr>
        <xdr:cNvPr id="28" name="0/0">
          <a:extLst>
            <a:ext uri="{FF2B5EF4-FFF2-40B4-BE49-F238E27FC236}">
              <a16:creationId xmlns:a16="http://schemas.microsoft.com/office/drawing/2014/main" id="{C939A198-1ABE-4B67-8BEB-A1592DB6535C}"/>
            </a:ext>
          </a:extLst>
        </xdr:cNvPr>
        <xdr:cNvSpPr>
          <a:spLocks noChangeArrowheads="1"/>
        </xdr:cNvSpPr>
      </xdr:nvSpPr>
      <xdr:spPr bwMode="auto">
        <a:xfrm>
          <a:off x="3219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34</xdr:row>
      <xdr:rowOff>142875</xdr:rowOff>
    </xdr:from>
    <xdr:to>
      <xdr:col>18</xdr:col>
      <xdr:colOff>1</xdr:colOff>
      <xdr:row>35</xdr:row>
      <xdr:rowOff>104775</xdr:rowOff>
    </xdr:to>
    <xdr:sp macro="" textlink="">
      <xdr:nvSpPr>
        <xdr:cNvPr id="29" name="Freeform 10695">
          <a:extLst>
            <a:ext uri="{FF2B5EF4-FFF2-40B4-BE49-F238E27FC236}">
              <a16:creationId xmlns:a16="http://schemas.microsoft.com/office/drawing/2014/main" id="{F8EFD8BC-DCA3-4F99-84C3-33C5795FC72D}"/>
            </a:ext>
          </a:extLst>
        </xdr:cNvPr>
        <xdr:cNvSpPr>
          <a:spLocks/>
        </xdr:cNvSpPr>
      </xdr:nvSpPr>
      <xdr:spPr bwMode="auto">
        <a:xfrm>
          <a:off x="3457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34</xdr:row>
      <xdr:rowOff>171450</xdr:rowOff>
    </xdr:from>
    <xdr:to>
      <xdr:col>19</xdr:col>
      <xdr:colOff>0</xdr:colOff>
      <xdr:row>37</xdr:row>
      <xdr:rowOff>0</xdr:rowOff>
    </xdr:to>
    <xdr:sp macro="" textlink="">
      <xdr:nvSpPr>
        <xdr:cNvPr id="30" name="0/0">
          <a:extLst>
            <a:ext uri="{FF2B5EF4-FFF2-40B4-BE49-F238E27FC236}">
              <a16:creationId xmlns:a16="http://schemas.microsoft.com/office/drawing/2014/main" id="{6C0294A1-C56C-4D33-A5BD-9C477B5BB513}"/>
            </a:ext>
          </a:extLst>
        </xdr:cNvPr>
        <xdr:cNvSpPr>
          <a:spLocks noChangeArrowheads="1"/>
        </xdr:cNvSpPr>
      </xdr:nvSpPr>
      <xdr:spPr bwMode="auto">
        <a:xfrm>
          <a:off x="4210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34</xdr:row>
      <xdr:rowOff>142875</xdr:rowOff>
    </xdr:from>
    <xdr:to>
      <xdr:col>22</xdr:col>
      <xdr:colOff>1</xdr:colOff>
      <xdr:row>35</xdr:row>
      <xdr:rowOff>104775</xdr:rowOff>
    </xdr:to>
    <xdr:sp macro="" textlink="">
      <xdr:nvSpPr>
        <xdr:cNvPr id="31" name="Freeform 10695">
          <a:extLst>
            <a:ext uri="{FF2B5EF4-FFF2-40B4-BE49-F238E27FC236}">
              <a16:creationId xmlns:a16="http://schemas.microsoft.com/office/drawing/2014/main" id="{6EE9CB77-E3A7-4F82-9668-FA9B43A6DE42}"/>
            </a:ext>
          </a:extLst>
        </xdr:cNvPr>
        <xdr:cNvSpPr>
          <a:spLocks/>
        </xdr:cNvSpPr>
      </xdr:nvSpPr>
      <xdr:spPr bwMode="auto">
        <a:xfrm>
          <a:off x="4448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34</xdr:row>
      <xdr:rowOff>171450</xdr:rowOff>
    </xdr:from>
    <xdr:to>
      <xdr:col>23</xdr:col>
      <xdr:colOff>0</xdr:colOff>
      <xdr:row>37</xdr:row>
      <xdr:rowOff>0</xdr:rowOff>
    </xdr:to>
    <xdr:sp macro="" textlink="">
      <xdr:nvSpPr>
        <xdr:cNvPr id="32" name="0/0">
          <a:extLst>
            <a:ext uri="{FF2B5EF4-FFF2-40B4-BE49-F238E27FC236}">
              <a16:creationId xmlns:a16="http://schemas.microsoft.com/office/drawing/2014/main" id="{8DB5432F-728D-4D52-B38E-8F0B48D5CB4E}"/>
            </a:ext>
          </a:extLst>
        </xdr:cNvPr>
        <xdr:cNvSpPr>
          <a:spLocks noChangeArrowheads="1"/>
        </xdr:cNvSpPr>
      </xdr:nvSpPr>
      <xdr:spPr bwMode="auto">
        <a:xfrm>
          <a:off x="5200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34</xdr:row>
      <xdr:rowOff>142875</xdr:rowOff>
    </xdr:from>
    <xdr:to>
      <xdr:col>26</xdr:col>
      <xdr:colOff>1</xdr:colOff>
      <xdr:row>35</xdr:row>
      <xdr:rowOff>104775</xdr:rowOff>
    </xdr:to>
    <xdr:sp macro="" textlink="">
      <xdr:nvSpPr>
        <xdr:cNvPr id="33" name="Freeform 10695">
          <a:extLst>
            <a:ext uri="{FF2B5EF4-FFF2-40B4-BE49-F238E27FC236}">
              <a16:creationId xmlns:a16="http://schemas.microsoft.com/office/drawing/2014/main" id="{C5D401BC-31D2-4050-B22F-0C99F28AE14E}"/>
            </a:ext>
          </a:extLst>
        </xdr:cNvPr>
        <xdr:cNvSpPr>
          <a:spLocks/>
        </xdr:cNvSpPr>
      </xdr:nvSpPr>
      <xdr:spPr bwMode="auto">
        <a:xfrm>
          <a:off x="54387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34</xdr:row>
      <xdr:rowOff>171450</xdr:rowOff>
    </xdr:from>
    <xdr:to>
      <xdr:col>27</xdr:col>
      <xdr:colOff>0</xdr:colOff>
      <xdr:row>37</xdr:row>
      <xdr:rowOff>0</xdr:rowOff>
    </xdr:to>
    <xdr:sp macro="" textlink="">
      <xdr:nvSpPr>
        <xdr:cNvPr id="34" name="0/0">
          <a:extLst>
            <a:ext uri="{FF2B5EF4-FFF2-40B4-BE49-F238E27FC236}">
              <a16:creationId xmlns:a16="http://schemas.microsoft.com/office/drawing/2014/main" id="{1F021785-FFE5-4C60-AF75-C45C723AF59E}"/>
            </a:ext>
          </a:extLst>
        </xdr:cNvPr>
        <xdr:cNvSpPr>
          <a:spLocks noChangeArrowheads="1"/>
        </xdr:cNvSpPr>
      </xdr:nvSpPr>
      <xdr:spPr bwMode="auto">
        <a:xfrm>
          <a:off x="61912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34</xdr:row>
      <xdr:rowOff>142875</xdr:rowOff>
    </xdr:from>
    <xdr:to>
      <xdr:col>30</xdr:col>
      <xdr:colOff>1</xdr:colOff>
      <xdr:row>35</xdr:row>
      <xdr:rowOff>104775</xdr:rowOff>
    </xdr:to>
    <xdr:sp macro="" textlink="">
      <xdr:nvSpPr>
        <xdr:cNvPr id="35" name="Freeform 10695">
          <a:extLst>
            <a:ext uri="{FF2B5EF4-FFF2-40B4-BE49-F238E27FC236}">
              <a16:creationId xmlns:a16="http://schemas.microsoft.com/office/drawing/2014/main" id="{23F002E4-C767-4831-991C-0E18C5712CBB}"/>
            </a:ext>
          </a:extLst>
        </xdr:cNvPr>
        <xdr:cNvSpPr>
          <a:spLocks/>
        </xdr:cNvSpPr>
      </xdr:nvSpPr>
      <xdr:spPr bwMode="auto">
        <a:xfrm>
          <a:off x="64293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34</xdr:row>
      <xdr:rowOff>171450</xdr:rowOff>
    </xdr:from>
    <xdr:to>
      <xdr:col>31</xdr:col>
      <xdr:colOff>0</xdr:colOff>
      <xdr:row>37</xdr:row>
      <xdr:rowOff>0</xdr:rowOff>
    </xdr:to>
    <xdr:sp macro="" textlink="">
      <xdr:nvSpPr>
        <xdr:cNvPr id="36" name="0/0">
          <a:extLst>
            <a:ext uri="{FF2B5EF4-FFF2-40B4-BE49-F238E27FC236}">
              <a16:creationId xmlns:a16="http://schemas.microsoft.com/office/drawing/2014/main" id="{B9DA36BE-809B-4EA4-9E9C-A53785F88EC0}"/>
            </a:ext>
          </a:extLst>
        </xdr:cNvPr>
        <xdr:cNvSpPr>
          <a:spLocks noChangeArrowheads="1"/>
        </xdr:cNvSpPr>
      </xdr:nvSpPr>
      <xdr:spPr bwMode="auto">
        <a:xfrm>
          <a:off x="71818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34</xdr:row>
      <xdr:rowOff>142875</xdr:rowOff>
    </xdr:from>
    <xdr:to>
      <xdr:col>34</xdr:col>
      <xdr:colOff>1</xdr:colOff>
      <xdr:row>35</xdr:row>
      <xdr:rowOff>104775</xdr:rowOff>
    </xdr:to>
    <xdr:sp macro="" textlink="">
      <xdr:nvSpPr>
        <xdr:cNvPr id="37" name="Freeform 10695">
          <a:extLst>
            <a:ext uri="{FF2B5EF4-FFF2-40B4-BE49-F238E27FC236}">
              <a16:creationId xmlns:a16="http://schemas.microsoft.com/office/drawing/2014/main" id="{9D3CC5BC-42D9-4ACC-A7D9-9A00BED98FD1}"/>
            </a:ext>
          </a:extLst>
        </xdr:cNvPr>
        <xdr:cNvSpPr>
          <a:spLocks/>
        </xdr:cNvSpPr>
      </xdr:nvSpPr>
      <xdr:spPr bwMode="auto">
        <a:xfrm>
          <a:off x="74199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34</xdr:row>
      <xdr:rowOff>171450</xdr:rowOff>
    </xdr:from>
    <xdr:to>
      <xdr:col>35</xdr:col>
      <xdr:colOff>0</xdr:colOff>
      <xdr:row>37</xdr:row>
      <xdr:rowOff>0</xdr:rowOff>
    </xdr:to>
    <xdr:sp macro="" textlink="">
      <xdr:nvSpPr>
        <xdr:cNvPr id="38" name="0/0">
          <a:extLst>
            <a:ext uri="{FF2B5EF4-FFF2-40B4-BE49-F238E27FC236}">
              <a16:creationId xmlns:a16="http://schemas.microsoft.com/office/drawing/2014/main" id="{5AEE25B7-AD59-4EAD-9C44-9A9D70C04C1E}"/>
            </a:ext>
          </a:extLst>
        </xdr:cNvPr>
        <xdr:cNvSpPr>
          <a:spLocks noChangeArrowheads="1"/>
        </xdr:cNvSpPr>
      </xdr:nvSpPr>
      <xdr:spPr bwMode="auto">
        <a:xfrm>
          <a:off x="81724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34</xdr:row>
      <xdr:rowOff>142875</xdr:rowOff>
    </xdr:from>
    <xdr:to>
      <xdr:col>38</xdr:col>
      <xdr:colOff>1</xdr:colOff>
      <xdr:row>35</xdr:row>
      <xdr:rowOff>104775</xdr:rowOff>
    </xdr:to>
    <xdr:sp macro="" textlink="">
      <xdr:nvSpPr>
        <xdr:cNvPr id="39" name="Freeform 10695">
          <a:extLst>
            <a:ext uri="{FF2B5EF4-FFF2-40B4-BE49-F238E27FC236}">
              <a16:creationId xmlns:a16="http://schemas.microsoft.com/office/drawing/2014/main" id="{926ABCD2-7A74-4222-BACB-DEECF540DAE3}"/>
            </a:ext>
          </a:extLst>
        </xdr:cNvPr>
        <xdr:cNvSpPr>
          <a:spLocks/>
        </xdr:cNvSpPr>
      </xdr:nvSpPr>
      <xdr:spPr bwMode="auto">
        <a:xfrm>
          <a:off x="84105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34</xdr:row>
      <xdr:rowOff>171450</xdr:rowOff>
    </xdr:from>
    <xdr:to>
      <xdr:col>3</xdr:col>
      <xdr:colOff>0</xdr:colOff>
      <xdr:row>37</xdr:row>
      <xdr:rowOff>0</xdr:rowOff>
    </xdr:to>
    <xdr:sp macro="" textlink="">
      <xdr:nvSpPr>
        <xdr:cNvPr id="40" name="0/0">
          <a:extLst>
            <a:ext uri="{FF2B5EF4-FFF2-40B4-BE49-F238E27FC236}">
              <a16:creationId xmlns:a16="http://schemas.microsoft.com/office/drawing/2014/main" id="{B8F0D76E-F965-4F97-A05A-3409C0FE7445}"/>
            </a:ext>
          </a:extLst>
        </xdr:cNvPr>
        <xdr:cNvSpPr>
          <a:spLocks noChangeArrowheads="1"/>
        </xdr:cNvSpPr>
      </xdr:nvSpPr>
      <xdr:spPr bwMode="auto">
        <a:xfrm>
          <a:off x="247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34</xdr:row>
      <xdr:rowOff>142875</xdr:rowOff>
    </xdr:from>
    <xdr:to>
      <xdr:col>6</xdr:col>
      <xdr:colOff>9526</xdr:colOff>
      <xdr:row>35</xdr:row>
      <xdr:rowOff>104775</xdr:rowOff>
    </xdr:to>
    <xdr:sp macro="" textlink="">
      <xdr:nvSpPr>
        <xdr:cNvPr id="41" name="Freeform 10695">
          <a:extLst>
            <a:ext uri="{FF2B5EF4-FFF2-40B4-BE49-F238E27FC236}">
              <a16:creationId xmlns:a16="http://schemas.microsoft.com/office/drawing/2014/main" id="{068A0DC4-1A2E-4668-A55A-E66F196748AD}"/>
            </a:ext>
          </a:extLst>
        </xdr:cNvPr>
        <xdr:cNvSpPr>
          <a:spLocks/>
        </xdr:cNvSpPr>
      </xdr:nvSpPr>
      <xdr:spPr bwMode="auto">
        <a:xfrm>
          <a:off x="495300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34</xdr:row>
      <xdr:rowOff>171450</xdr:rowOff>
    </xdr:from>
    <xdr:to>
      <xdr:col>39</xdr:col>
      <xdr:colOff>0</xdr:colOff>
      <xdr:row>37</xdr:row>
      <xdr:rowOff>0</xdr:rowOff>
    </xdr:to>
    <xdr:sp macro="" textlink="">
      <xdr:nvSpPr>
        <xdr:cNvPr id="42" name="0/0">
          <a:extLst>
            <a:ext uri="{FF2B5EF4-FFF2-40B4-BE49-F238E27FC236}">
              <a16:creationId xmlns:a16="http://schemas.microsoft.com/office/drawing/2014/main" id="{5967EA37-AA26-48F1-B7EA-63CA24BCB201}"/>
            </a:ext>
          </a:extLst>
        </xdr:cNvPr>
        <xdr:cNvSpPr>
          <a:spLocks noChangeArrowheads="1"/>
        </xdr:cNvSpPr>
      </xdr:nvSpPr>
      <xdr:spPr bwMode="auto">
        <a:xfrm>
          <a:off x="91630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34</xdr:row>
      <xdr:rowOff>142875</xdr:rowOff>
    </xdr:from>
    <xdr:to>
      <xdr:col>42</xdr:col>
      <xdr:colOff>1</xdr:colOff>
      <xdr:row>35</xdr:row>
      <xdr:rowOff>104775</xdr:rowOff>
    </xdr:to>
    <xdr:sp macro="" textlink="">
      <xdr:nvSpPr>
        <xdr:cNvPr id="43" name="Freeform 10695">
          <a:extLst>
            <a:ext uri="{FF2B5EF4-FFF2-40B4-BE49-F238E27FC236}">
              <a16:creationId xmlns:a16="http://schemas.microsoft.com/office/drawing/2014/main" id="{CBB9A9F7-D330-4D15-98B2-3ED91242DBDD}"/>
            </a:ext>
          </a:extLst>
        </xdr:cNvPr>
        <xdr:cNvSpPr>
          <a:spLocks/>
        </xdr:cNvSpPr>
      </xdr:nvSpPr>
      <xdr:spPr bwMode="auto">
        <a:xfrm>
          <a:off x="9401175" y="6829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34</xdr:row>
      <xdr:rowOff>171450</xdr:rowOff>
    </xdr:from>
    <xdr:to>
      <xdr:col>43</xdr:col>
      <xdr:colOff>0</xdr:colOff>
      <xdr:row>37</xdr:row>
      <xdr:rowOff>0</xdr:rowOff>
    </xdr:to>
    <xdr:sp macro="" textlink="">
      <xdr:nvSpPr>
        <xdr:cNvPr id="44" name="0/0">
          <a:extLst>
            <a:ext uri="{FF2B5EF4-FFF2-40B4-BE49-F238E27FC236}">
              <a16:creationId xmlns:a16="http://schemas.microsoft.com/office/drawing/2014/main" id="{80B2889B-2BB4-4843-8CAB-C25E3F1ED0A5}"/>
            </a:ext>
          </a:extLst>
        </xdr:cNvPr>
        <xdr:cNvSpPr>
          <a:spLocks noChangeArrowheads="1"/>
        </xdr:cNvSpPr>
      </xdr:nvSpPr>
      <xdr:spPr bwMode="auto">
        <a:xfrm>
          <a:off x="10153650" y="6858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34</xdr:row>
      <xdr:rowOff>142875</xdr:rowOff>
    </xdr:from>
    <xdr:to>
      <xdr:col>45</xdr:col>
      <xdr:colOff>238125</xdr:colOff>
      <xdr:row>35</xdr:row>
      <xdr:rowOff>76200</xdr:rowOff>
    </xdr:to>
    <xdr:sp macro="" textlink="">
      <xdr:nvSpPr>
        <xdr:cNvPr id="45" name="Freeform 10695">
          <a:extLst>
            <a:ext uri="{FF2B5EF4-FFF2-40B4-BE49-F238E27FC236}">
              <a16:creationId xmlns:a16="http://schemas.microsoft.com/office/drawing/2014/main" id="{5A412E68-F333-48FF-8428-F9F515FAD497}"/>
            </a:ext>
          </a:extLst>
        </xdr:cNvPr>
        <xdr:cNvSpPr>
          <a:spLocks/>
        </xdr:cNvSpPr>
      </xdr:nvSpPr>
      <xdr:spPr bwMode="auto">
        <a:xfrm>
          <a:off x="10391775" y="6829425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171450</xdr:rowOff>
    </xdr:from>
    <xdr:to>
      <xdr:col>7</xdr:col>
      <xdr:colOff>0</xdr:colOff>
      <xdr:row>47</xdr:row>
      <xdr:rowOff>0</xdr:rowOff>
    </xdr:to>
    <xdr:sp macro="" textlink="">
      <xdr:nvSpPr>
        <xdr:cNvPr id="46" name="0/0">
          <a:extLst>
            <a:ext uri="{FF2B5EF4-FFF2-40B4-BE49-F238E27FC236}">
              <a16:creationId xmlns:a16="http://schemas.microsoft.com/office/drawing/2014/main" id="{CA31FDEE-7CAF-465D-8B44-EEBBDBE0488C}"/>
            </a:ext>
          </a:extLst>
        </xdr:cNvPr>
        <xdr:cNvSpPr>
          <a:spLocks noChangeArrowheads="1"/>
        </xdr:cNvSpPr>
      </xdr:nvSpPr>
      <xdr:spPr bwMode="auto">
        <a:xfrm>
          <a:off x="1238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44</xdr:row>
      <xdr:rowOff>142875</xdr:rowOff>
    </xdr:from>
    <xdr:to>
      <xdr:col>10</xdr:col>
      <xdr:colOff>9525</xdr:colOff>
      <xdr:row>45</xdr:row>
      <xdr:rowOff>104775</xdr:rowOff>
    </xdr:to>
    <xdr:sp macro="" textlink="">
      <xdr:nvSpPr>
        <xdr:cNvPr id="47" name="Freeform 10695">
          <a:extLst>
            <a:ext uri="{FF2B5EF4-FFF2-40B4-BE49-F238E27FC236}">
              <a16:creationId xmlns:a16="http://schemas.microsoft.com/office/drawing/2014/main" id="{36C3E568-DE61-4BDF-BA11-AC726FCA9FA5}"/>
            </a:ext>
          </a:extLst>
        </xdr:cNvPr>
        <xdr:cNvSpPr>
          <a:spLocks/>
        </xdr:cNvSpPr>
      </xdr:nvSpPr>
      <xdr:spPr bwMode="auto">
        <a:xfrm>
          <a:off x="1485899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44</xdr:row>
      <xdr:rowOff>171450</xdr:rowOff>
    </xdr:from>
    <xdr:to>
      <xdr:col>11</xdr:col>
      <xdr:colOff>0</xdr:colOff>
      <xdr:row>47</xdr:row>
      <xdr:rowOff>0</xdr:rowOff>
    </xdr:to>
    <xdr:sp macro="" textlink="">
      <xdr:nvSpPr>
        <xdr:cNvPr id="48" name="0/0">
          <a:extLst>
            <a:ext uri="{FF2B5EF4-FFF2-40B4-BE49-F238E27FC236}">
              <a16:creationId xmlns:a16="http://schemas.microsoft.com/office/drawing/2014/main" id="{139448D8-F287-41AD-BCB2-2EF20B05D487}"/>
            </a:ext>
          </a:extLst>
        </xdr:cNvPr>
        <xdr:cNvSpPr>
          <a:spLocks noChangeArrowheads="1"/>
        </xdr:cNvSpPr>
      </xdr:nvSpPr>
      <xdr:spPr bwMode="auto">
        <a:xfrm>
          <a:off x="2228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44</xdr:row>
      <xdr:rowOff>142875</xdr:rowOff>
    </xdr:from>
    <xdr:to>
      <xdr:col>14</xdr:col>
      <xdr:colOff>1</xdr:colOff>
      <xdr:row>45</xdr:row>
      <xdr:rowOff>104775</xdr:rowOff>
    </xdr:to>
    <xdr:sp macro="" textlink="">
      <xdr:nvSpPr>
        <xdr:cNvPr id="49" name="Freeform 10695">
          <a:extLst>
            <a:ext uri="{FF2B5EF4-FFF2-40B4-BE49-F238E27FC236}">
              <a16:creationId xmlns:a16="http://schemas.microsoft.com/office/drawing/2014/main" id="{C639B7CD-E73C-4F57-BD01-3293C0C84889}"/>
            </a:ext>
          </a:extLst>
        </xdr:cNvPr>
        <xdr:cNvSpPr>
          <a:spLocks/>
        </xdr:cNvSpPr>
      </xdr:nvSpPr>
      <xdr:spPr bwMode="auto">
        <a:xfrm>
          <a:off x="2466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44</xdr:row>
      <xdr:rowOff>171450</xdr:rowOff>
    </xdr:from>
    <xdr:to>
      <xdr:col>15</xdr:col>
      <xdr:colOff>0</xdr:colOff>
      <xdr:row>47</xdr:row>
      <xdr:rowOff>0</xdr:rowOff>
    </xdr:to>
    <xdr:sp macro="" textlink="">
      <xdr:nvSpPr>
        <xdr:cNvPr id="50" name="0/0">
          <a:extLst>
            <a:ext uri="{FF2B5EF4-FFF2-40B4-BE49-F238E27FC236}">
              <a16:creationId xmlns:a16="http://schemas.microsoft.com/office/drawing/2014/main" id="{034F1D7A-DE1B-4E7F-9616-83C2023B9198}"/>
            </a:ext>
          </a:extLst>
        </xdr:cNvPr>
        <xdr:cNvSpPr>
          <a:spLocks noChangeArrowheads="1"/>
        </xdr:cNvSpPr>
      </xdr:nvSpPr>
      <xdr:spPr bwMode="auto">
        <a:xfrm>
          <a:off x="3219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44</xdr:row>
      <xdr:rowOff>142875</xdr:rowOff>
    </xdr:from>
    <xdr:to>
      <xdr:col>18</xdr:col>
      <xdr:colOff>1</xdr:colOff>
      <xdr:row>45</xdr:row>
      <xdr:rowOff>104775</xdr:rowOff>
    </xdr:to>
    <xdr:sp macro="" textlink="">
      <xdr:nvSpPr>
        <xdr:cNvPr id="51" name="Freeform 10695">
          <a:extLst>
            <a:ext uri="{FF2B5EF4-FFF2-40B4-BE49-F238E27FC236}">
              <a16:creationId xmlns:a16="http://schemas.microsoft.com/office/drawing/2014/main" id="{03074E9C-A26E-460D-9308-C9F3EDB39624}"/>
            </a:ext>
          </a:extLst>
        </xdr:cNvPr>
        <xdr:cNvSpPr>
          <a:spLocks/>
        </xdr:cNvSpPr>
      </xdr:nvSpPr>
      <xdr:spPr bwMode="auto">
        <a:xfrm>
          <a:off x="3457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44</xdr:row>
      <xdr:rowOff>171450</xdr:rowOff>
    </xdr:from>
    <xdr:to>
      <xdr:col>19</xdr:col>
      <xdr:colOff>0</xdr:colOff>
      <xdr:row>47</xdr:row>
      <xdr:rowOff>0</xdr:rowOff>
    </xdr:to>
    <xdr:sp macro="" textlink="">
      <xdr:nvSpPr>
        <xdr:cNvPr id="52" name="0/0">
          <a:extLst>
            <a:ext uri="{FF2B5EF4-FFF2-40B4-BE49-F238E27FC236}">
              <a16:creationId xmlns:a16="http://schemas.microsoft.com/office/drawing/2014/main" id="{94CC88CB-4575-48C5-A229-5C7243D6A5E9}"/>
            </a:ext>
          </a:extLst>
        </xdr:cNvPr>
        <xdr:cNvSpPr>
          <a:spLocks noChangeArrowheads="1"/>
        </xdr:cNvSpPr>
      </xdr:nvSpPr>
      <xdr:spPr bwMode="auto">
        <a:xfrm>
          <a:off x="4210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44</xdr:row>
      <xdr:rowOff>142875</xdr:rowOff>
    </xdr:from>
    <xdr:to>
      <xdr:col>22</xdr:col>
      <xdr:colOff>1</xdr:colOff>
      <xdr:row>45</xdr:row>
      <xdr:rowOff>104775</xdr:rowOff>
    </xdr:to>
    <xdr:sp macro="" textlink="">
      <xdr:nvSpPr>
        <xdr:cNvPr id="53" name="Freeform 10695">
          <a:extLst>
            <a:ext uri="{FF2B5EF4-FFF2-40B4-BE49-F238E27FC236}">
              <a16:creationId xmlns:a16="http://schemas.microsoft.com/office/drawing/2014/main" id="{654D0BB9-F039-4E9E-A106-D51950054331}"/>
            </a:ext>
          </a:extLst>
        </xdr:cNvPr>
        <xdr:cNvSpPr>
          <a:spLocks/>
        </xdr:cNvSpPr>
      </xdr:nvSpPr>
      <xdr:spPr bwMode="auto">
        <a:xfrm>
          <a:off x="4448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44</xdr:row>
      <xdr:rowOff>171450</xdr:rowOff>
    </xdr:from>
    <xdr:to>
      <xdr:col>23</xdr:col>
      <xdr:colOff>0</xdr:colOff>
      <xdr:row>47</xdr:row>
      <xdr:rowOff>0</xdr:rowOff>
    </xdr:to>
    <xdr:sp macro="" textlink="">
      <xdr:nvSpPr>
        <xdr:cNvPr id="54" name="0/0">
          <a:extLst>
            <a:ext uri="{FF2B5EF4-FFF2-40B4-BE49-F238E27FC236}">
              <a16:creationId xmlns:a16="http://schemas.microsoft.com/office/drawing/2014/main" id="{3984E690-8742-48DA-80C0-8D4A210D9718}"/>
            </a:ext>
          </a:extLst>
        </xdr:cNvPr>
        <xdr:cNvSpPr>
          <a:spLocks noChangeArrowheads="1"/>
        </xdr:cNvSpPr>
      </xdr:nvSpPr>
      <xdr:spPr bwMode="auto">
        <a:xfrm>
          <a:off x="5200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44</xdr:row>
      <xdr:rowOff>142875</xdr:rowOff>
    </xdr:from>
    <xdr:to>
      <xdr:col>26</xdr:col>
      <xdr:colOff>1</xdr:colOff>
      <xdr:row>45</xdr:row>
      <xdr:rowOff>104775</xdr:rowOff>
    </xdr:to>
    <xdr:sp macro="" textlink="">
      <xdr:nvSpPr>
        <xdr:cNvPr id="55" name="Freeform 10695">
          <a:extLst>
            <a:ext uri="{FF2B5EF4-FFF2-40B4-BE49-F238E27FC236}">
              <a16:creationId xmlns:a16="http://schemas.microsoft.com/office/drawing/2014/main" id="{1938969B-15AC-407B-AFE8-320E8468C038}"/>
            </a:ext>
          </a:extLst>
        </xdr:cNvPr>
        <xdr:cNvSpPr>
          <a:spLocks/>
        </xdr:cNvSpPr>
      </xdr:nvSpPr>
      <xdr:spPr bwMode="auto">
        <a:xfrm>
          <a:off x="54387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171450</xdr:rowOff>
    </xdr:from>
    <xdr:to>
      <xdr:col>27</xdr:col>
      <xdr:colOff>0</xdr:colOff>
      <xdr:row>47</xdr:row>
      <xdr:rowOff>0</xdr:rowOff>
    </xdr:to>
    <xdr:sp macro="" textlink="">
      <xdr:nvSpPr>
        <xdr:cNvPr id="56" name="0/0">
          <a:extLst>
            <a:ext uri="{FF2B5EF4-FFF2-40B4-BE49-F238E27FC236}">
              <a16:creationId xmlns:a16="http://schemas.microsoft.com/office/drawing/2014/main" id="{57A24C3C-08D2-4575-AC34-E77E13BD6F32}"/>
            </a:ext>
          </a:extLst>
        </xdr:cNvPr>
        <xdr:cNvSpPr>
          <a:spLocks noChangeArrowheads="1"/>
        </xdr:cNvSpPr>
      </xdr:nvSpPr>
      <xdr:spPr bwMode="auto">
        <a:xfrm>
          <a:off x="61912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44</xdr:row>
      <xdr:rowOff>142875</xdr:rowOff>
    </xdr:from>
    <xdr:to>
      <xdr:col>30</xdr:col>
      <xdr:colOff>1</xdr:colOff>
      <xdr:row>45</xdr:row>
      <xdr:rowOff>104775</xdr:rowOff>
    </xdr:to>
    <xdr:sp macro="" textlink="">
      <xdr:nvSpPr>
        <xdr:cNvPr id="57" name="Freeform 10695">
          <a:extLst>
            <a:ext uri="{FF2B5EF4-FFF2-40B4-BE49-F238E27FC236}">
              <a16:creationId xmlns:a16="http://schemas.microsoft.com/office/drawing/2014/main" id="{AB85357F-5DD8-4EB0-B09B-33430EF1A186}"/>
            </a:ext>
          </a:extLst>
        </xdr:cNvPr>
        <xdr:cNvSpPr>
          <a:spLocks/>
        </xdr:cNvSpPr>
      </xdr:nvSpPr>
      <xdr:spPr bwMode="auto">
        <a:xfrm>
          <a:off x="64293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44</xdr:row>
      <xdr:rowOff>171450</xdr:rowOff>
    </xdr:from>
    <xdr:to>
      <xdr:col>31</xdr:col>
      <xdr:colOff>0</xdr:colOff>
      <xdr:row>47</xdr:row>
      <xdr:rowOff>0</xdr:rowOff>
    </xdr:to>
    <xdr:sp macro="" textlink="">
      <xdr:nvSpPr>
        <xdr:cNvPr id="58" name="0/0">
          <a:extLst>
            <a:ext uri="{FF2B5EF4-FFF2-40B4-BE49-F238E27FC236}">
              <a16:creationId xmlns:a16="http://schemas.microsoft.com/office/drawing/2014/main" id="{41B7C02E-5624-4007-B1F7-2C8D6BD712A8}"/>
            </a:ext>
          </a:extLst>
        </xdr:cNvPr>
        <xdr:cNvSpPr>
          <a:spLocks noChangeArrowheads="1"/>
        </xdr:cNvSpPr>
      </xdr:nvSpPr>
      <xdr:spPr bwMode="auto">
        <a:xfrm>
          <a:off x="71818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44</xdr:row>
      <xdr:rowOff>142875</xdr:rowOff>
    </xdr:from>
    <xdr:to>
      <xdr:col>34</xdr:col>
      <xdr:colOff>1</xdr:colOff>
      <xdr:row>45</xdr:row>
      <xdr:rowOff>104775</xdr:rowOff>
    </xdr:to>
    <xdr:sp macro="" textlink="">
      <xdr:nvSpPr>
        <xdr:cNvPr id="59" name="Freeform 10695">
          <a:extLst>
            <a:ext uri="{FF2B5EF4-FFF2-40B4-BE49-F238E27FC236}">
              <a16:creationId xmlns:a16="http://schemas.microsoft.com/office/drawing/2014/main" id="{F49C99DC-D8D0-47A5-BEF9-E3A8F5DAFCE3}"/>
            </a:ext>
          </a:extLst>
        </xdr:cNvPr>
        <xdr:cNvSpPr>
          <a:spLocks/>
        </xdr:cNvSpPr>
      </xdr:nvSpPr>
      <xdr:spPr bwMode="auto">
        <a:xfrm>
          <a:off x="74199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44</xdr:row>
      <xdr:rowOff>171450</xdr:rowOff>
    </xdr:from>
    <xdr:to>
      <xdr:col>35</xdr:col>
      <xdr:colOff>0</xdr:colOff>
      <xdr:row>47</xdr:row>
      <xdr:rowOff>0</xdr:rowOff>
    </xdr:to>
    <xdr:sp macro="" textlink="">
      <xdr:nvSpPr>
        <xdr:cNvPr id="60" name="0/0">
          <a:extLst>
            <a:ext uri="{FF2B5EF4-FFF2-40B4-BE49-F238E27FC236}">
              <a16:creationId xmlns:a16="http://schemas.microsoft.com/office/drawing/2014/main" id="{CA1F131A-9004-43FB-BF97-70D55B028B15}"/>
            </a:ext>
          </a:extLst>
        </xdr:cNvPr>
        <xdr:cNvSpPr>
          <a:spLocks noChangeArrowheads="1"/>
        </xdr:cNvSpPr>
      </xdr:nvSpPr>
      <xdr:spPr bwMode="auto">
        <a:xfrm>
          <a:off x="81724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44</xdr:row>
      <xdr:rowOff>142875</xdr:rowOff>
    </xdr:from>
    <xdr:to>
      <xdr:col>38</xdr:col>
      <xdr:colOff>1</xdr:colOff>
      <xdr:row>45</xdr:row>
      <xdr:rowOff>104775</xdr:rowOff>
    </xdr:to>
    <xdr:sp macro="" textlink="">
      <xdr:nvSpPr>
        <xdr:cNvPr id="61" name="Freeform 10695">
          <a:extLst>
            <a:ext uri="{FF2B5EF4-FFF2-40B4-BE49-F238E27FC236}">
              <a16:creationId xmlns:a16="http://schemas.microsoft.com/office/drawing/2014/main" id="{FCB2AACC-616A-4353-8FDD-BBF16219CF1C}"/>
            </a:ext>
          </a:extLst>
        </xdr:cNvPr>
        <xdr:cNvSpPr>
          <a:spLocks/>
        </xdr:cNvSpPr>
      </xdr:nvSpPr>
      <xdr:spPr bwMode="auto">
        <a:xfrm>
          <a:off x="84105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171450</xdr:rowOff>
    </xdr:from>
    <xdr:to>
      <xdr:col>3</xdr:col>
      <xdr:colOff>0</xdr:colOff>
      <xdr:row>47</xdr:row>
      <xdr:rowOff>0</xdr:rowOff>
    </xdr:to>
    <xdr:sp macro="" textlink="">
      <xdr:nvSpPr>
        <xdr:cNvPr id="62" name="0/0">
          <a:extLst>
            <a:ext uri="{FF2B5EF4-FFF2-40B4-BE49-F238E27FC236}">
              <a16:creationId xmlns:a16="http://schemas.microsoft.com/office/drawing/2014/main" id="{BB110F9C-E247-4118-822F-63884CF74550}"/>
            </a:ext>
          </a:extLst>
        </xdr:cNvPr>
        <xdr:cNvSpPr>
          <a:spLocks noChangeArrowheads="1"/>
        </xdr:cNvSpPr>
      </xdr:nvSpPr>
      <xdr:spPr bwMode="auto">
        <a:xfrm>
          <a:off x="247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142875</xdr:rowOff>
    </xdr:from>
    <xdr:to>
      <xdr:col>6</xdr:col>
      <xdr:colOff>9526</xdr:colOff>
      <xdr:row>45</xdr:row>
      <xdr:rowOff>104775</xdr:rowOff>
    </xdr:to>
    <xdr:sp macro="" textlink="">
      <xdr:nvSpPr>
        <xdr:cNvPr id="63" name="Freeform 10695">
          <a:extLst>
            <a:ext uri="{FF2B5EF4-FFF2-40B4-BE49-F238E27FC236}">
              <a16:creationId xmlns:a16="http://schemas.microsoft.com/office/drawing/2014/main" id="{A4A9F968-0805-4944-8596-58364A56E4F9}"/>
            </a:ext>
          </a:extLst>
        </xdr:cNvPr>
        <xdr:cNvSpPr>
          <a:spLocks/>
        </xdr:cNvSpPr>
      </xdr:nvSpPr>
      <xdr:spPr bwMode="auto">
        <a:xfrm>
          <a:off x="495300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44</xdr:row>
      <xdr:rowOff>171450</xdr:rowOff>
    </xdr:from>
    <xdr:to>
      <xdr:col>39</xdr:col>
      <xdr:colOff>0</xdr:colOff>
      <xdr:row>47</xdr:row>
      <xdr:rowOff>0</xdr:rowOff>
    </xdr:to>
    <xdr:sp macro="" textlink="">
      <xdr:nvSpPr>
        <xdr:cNvPr id="64" name="0/0">
          <a:extLst>
            <a:ext uri="{FF2B5EF4-FFF2-40B4-BE49-F238E27FC236}">
              <a16:creationId xmlns:a16="http://schemas.microsoft.com/office/drawing/2014/main" id="{E541B92B-FEF5-4C11-848E-A72D7B1CEA6B}"/>
            </a:ext>
          </a:extLst>
        </xdr:cNvPr>
        <xdr:cNvSpPr>
          <a:spLocks noChangeArrowheads="1"/>
        </xdr:cNvSpPr>
      </xdr:nvSpPr>
      <xdr:spPr bwMode="auto">
        <a:xfrm>
          <a:off x="91630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44</xdr:row>
      <xdr:rowOff>142875</xdr:rowOff>
    </xdr:from>
    <xdr:to>
      <xdr:col>42</xdr:col>
      <xdr:colOff>1</xdr:colOff>
      <xdr:row>45</xdr:row>
      <xdr:rowOff>104775</xdr:rowOff>
    </xdr:to>
    <xdr:sp macro="" textlink="">
      <xdr:nvSpPr>
        <xdr:cNvPr id="65" name="Freeform 10695">
          <a:extLst>
            <a:ext uri="{FF2B5EF4-FFF2-40B4-BE49-F238E27FC236}">
              <a16:creationId xmlns:a16="http://schemas.microsoft.com/office/drawing/2014/main" id="{AC1D3750-943A-4000-AF15-C1486886D48C}"/>
            </a:ext>
          </a:extLst>
        </xdr:cNvPr>
        <xdr:cNvSpPr>
          <a:spLocks/>
        </xdr:cNvSpPr>
      </xdr:nvSpPr>
      <xdr:spPr bwMode="auto">
        <a:xfrm>
          <a:off x="9401175" y="8677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44</xdr:row>
      <xdr:rowOff>171450</xdr:rowOff>
    </xdr:from>
    <xdr:to>
      <xdr:col>43</xdr:col>
      <xdr:colOff>0</xdr:colOff>
      <xdr:row>47</xdr:row>
      <xdr:rowOff>0</xdr:rowOff>
    </xdr:to>
    <xdr:sp macro="" textlink="">
      <xdr:nvSpPr>
        <xdr:cNvPr id="66" name="0/0">
          <a:extLst>
            <a:ext uri="{FF2B5EF4-FFF2-40B4-BE49-F238E27FC236}">
              <a16:creationId xmlns:a16="http://schemas.microsoft.com/office/drawing/2014/main" id="{6A30AA5B-D232-49B9-B03A-8209175D6667}"/>
            </a:ext>
          </a:extLst>
        </xdr:cNvPr>
        <xdr:cNvSpPr>
          <a:spLocks noChangeArrowheads="1"/>
        </xdr:cNvSpPr>
      </xdr:nvSpPr>
      <xdr:spPr bwMode="auto">
        <a:xfrm>
          <a:off x="10153650" y="8705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44</xdr:row>
      <xdr:rowOff>142875</xdr:rowOff>
    </xdr:from>
    <xdr:to>
      <xdr:col>46</xdr:col>
      <xdr:colOff>0</xdr:colOff>
      <xdr:row>45</xdr:row>
      <xdr:rowOff>95250</xdr:rowOff>
    </xdr:to>
    <xdr:sp macro="" textlink="">
      <xdr:nvSpPr>
        <xdr:cNvPr id="67" name="Freeform 10695">
          <a:extLst>
            <a:ext uri="{FF2B5EF4-FFF2-40B4-BE49-F238E27FC236}">
              <a16:creationId xmlns:a16="http://schemas.microsoft.com/office/drawing/2014/main" id="{873026CC-8382-4087-A19D-44F3BF3CF6E0}"/>
            </a:ext>
          </a:extLst>
        </xdr:cNvPr>
        <xdr:cNvSpPr>
          <a:spLocks/>
        </xdr:cNvSpPr>
      </xdr:nvSpPr>
      <xdr:spPr bwMode="auto">
        <a:xfrm>
          <a:off x="10391775" y="8677275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54</xdr:row>
      <xdr:rowOff>171450</xdr:rowOff>
    </xdr:from>
    <xdr:to>
      <xdr:col>7</xdr:col>
      <xdr:colOff>0</xdr:colOff>
      <xdr:row>57</xdr:row>
      <xdr:rowOff>0</xdr:rowOff>
    </xdr:to>
    <xdr:sp macro="" textlink="">
      <xdr:nvSpPr>
        <xdr:cNvPr id="68" name="0/0">
          <a:extLst>
            <a:ext uri="{FF2B5EF4-FFF2-40B4-BE49-F238E27FC236}">
              <a16:creationId xmlns:a16="http://schemas.microsoft.com/office/drawing/2014/main" id="{282C3691-B9E0-4F5B-B56E-4889E65EE83A}"/>
            </a:ext>
          </a:extLst>
        </xdr:cNvPr>
        <xdr:cNvSpPr>
          <a:spLocks noChangeArrowheads="1"/>
        </xdr:cNvSpPr>
      </xdr:nvSpPr>
      <xdr:spPr bwMode="auto">
        <a:xfrm>
          <a:off x="1238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54</xdr:row>
      <xdr:rowOff>142875</xdr:rowOff>
    </xdr:from>
    <xdr:to>
      <xdr:col>10</xdr:col>
      <xdr:colOff>9525</xdr:colOff>
      <xdr:row>55</xdr:row>
      <xdr:rowOff>104775</xdr:rowOff>
    </xdr:to>
    <xdr:sp macro="" textlink="">
      <xdr:nvSpPr>
        <xdr:cNvPr id="69" name="Freeform 10695">
          <a:extLst>
            <a:ext uri="{FF2B5EF4-FFF2-40B4-BE49-F238E27FC236}">
              <a16:creationId xmlns:a16="http://schemas.microsoft.com/office/drawing/2014/main" id="{C3B39301-41D6-4D77-8ECB-1870F96ABADA}"/>
            </a:ext>
          </a:extLst>
        </xdr:cNvPr>
        <xdr:cNvSpPr>
          <a:spLocks/>
        </xdr:cNvSpPr>
      </xdr:nvSpPr>
      <xdr:spPr bwMode="auto">
        <a:xfrm>
          <a:off x="1485899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54</xdr:row>
      <xdr:rowOff>171450</xdr:rowOff>
    </xdr:from>
    <xdr:to>
      <xdr:col>11</xdr:col>
      <xdr:colOff>0</xdr:colOff>
      <xdr:row>57</xdr:row>
      <xdr:rowOff>0</xdr:rowOff>
    </xdr:to>
    <xdr:sp macro="" textlink="">
      <xdr:nvSpPr>
        <xdr:cNvPr id="70" name="0/0">
          <a:extLst>
            <a:ext uri="{FF2B5EF4-FFF2-40B4-BE49-F238E27FC236}">
              <a16:creationId xmlns:a16="http://schemas.microsoft.com/office/drawing/2014/main" id="{EFC8062B-F4BD-4DA9-BFF4-8A150B3401D4}"/>
            </a:ext>
          </a:extLst>
        </xdr:cNvPr>
        <xdr:cNvSpPr>
          <a:spLocks noChangeArrowheads="1"/>
        </xdr:cNvSpPr>
      </xdr:nvSpPr>
      <xdr:spPr bwMode="auto">
        <a:xfrm>
          <a:off x="2228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54</xdr:row>
      <xdr:rowOff>142875</xdr:rowOff>
    </xdr:from>
    <xdr:to>
      <xdr:col>14</xdr:col>
      <xdr:colOff>1</xdr:colOff>
      <xdr:row>55</xdr:row>
      <xdr:rowOff>104775</xdr:rowOff>
    </xdr:to>
    <xdr:sp macro="" textlink="">
      <xdr:nvSpPr>
        <xdr:cNvPr id="71" name="Freeform 10695">
          <a:extLst>
            <a:ext uri="{FF2B5EF4-FFF2-40B4-BE49-F238E27FC236}">
              <a16:creationId xmlns:a16="http://schemas.microsoft.com/office/drawing/2014/main" id="{46C2576B-CD5F-4B17-B5E7-FFC25A3AB743}"/>
            </a:ext>
          </a:extLst>
        </xdr:cNvPr>
        <xdr:cNvSpPr>
          <a:spLocks/>
        </xdr:cNvSpPr>
      </xdr:nvSpPr>
      <xdr:spPr bwMode="auto">
        <a:xfrm>
          <a:off x="2466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54</xdr:row>
      <xdr:rowOff>171450</xdr:rowOff>
    </xdr:from>
    <xdr:to>
      <xdr:col>15</xdr:col>
      <xdr:colOff>0</xdr:colOff>
      <xdr:row>57</xdr:row>
      <xdr:rowOff>0</xdr:rowOff>
    </xdr:to>
    <xdr:sp macro="" textlink="">
      <xdr:nvSpPr>
        <xdr:cNvPr id="72" name="0/0">
          <a:extLst>
            <a:ext uri="{FF2B5EF4-FFF2-40B4-BE49-F238E27FC236}">
              <a16:creationId xmlns:a16="http://schemas.microsoft.com/office/drawing/2014/main" id="{19540067-ED4C-4517-86BE-2C2800EEE5DA}"/>
            </a:ext>
          </a:extLst>
        </xdr:cNvPr>
        <xdr:cNvSpPr>
          <a:spLocks noChangeArrowheads="1"/>
        </xdr:cNvSpPr>
      </xdr:nvSpPr>
      <xdr:spPr bwMode="auto">
        <a:xfrm>
          <a:off x="3219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54</xdr:row>
      <xdr:rowOff>142875</xdr:rowOff>
    </xdr:from>
    <xdr:to>
      <xdr:col>18</xdr:col>
      <xdr:colOff>1</xdr:colOff>
      <xdr:row>55</xdr:row>
      <xdr:rowOff>104775</xdr:rowOff>
    </xdr:to>
    <xdr:sp macro="" textlink="">
      <xdr:nvSpPr>
        <xdr:cNvPr id="73" name="Freeform 10695">
          <a:extLst>
            <a:ext uri="{FF2B5EF4-FFF2-40B4-BE49-F238E27FC236}">
              <a16:creationId xmlns:a16="http://schemas.microsoft.com/office/drawing/2014/main" id="{215786C1-B5DB-422F-8369-E490EE88A007}"/>
            </a:ext>
          </a:extLst>
        </xdr:cNvPr>
        <xdr:cNvSpPr>
          <a:spLocks/>
        </xdr:cNvSpPr>
      </xdr:nvSpPr>
      <xdr:spPr bwMode="auto">
        <a:xfrm>
          <a:off x="3457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54</xdr:row>
      <xdr:rowOff>171450</xdr:rowOff>
    </xdr:from>
    <xdr:to>
      <xdr:col>19</xdr:col>
      <xdr:colOff>0</xdr:colOff>
      <xdr:row>57</xdr:row>
      <xdr:rowOff>0</xdr:rowOff>
    </xdr:to>
    <xdr:sp macro="" textlink="">
      <xdr:nvSpPr>
        <xdr:cNvPr id="74" name="0/0">
          <a:extLst>
            <a:ext uri="{FF2B5EF4-FFF2-40B4-BE49-F238E27FC236}">
              <a16:creationId xmlns:a16="http://schemas.microsoft.com/office/drawing/2014/main" id="{4B59A613-57E5-4F7A-B17D-592E1900C936}"/>
            </a:ext>
          </a:extLst>
        </xdr:cNvPr>
        <xdr:cNvSpPr>
          <a:spLocks noChangeArrowheads="1"/>
        </xdr:cNvSpPr>
      </xdr:nvSpPr>
      <xdr:spPr bwMode="auto">
        <a:xfrm>
          <a:off x="4210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54</xdr:row>
      <xdr:rowOff>142875</xdr:rowOff>
    </xdr:from>
    <xdr:to>
      <xdr:col>22</xdr:col>
      <xdr:colOff>1</xdr:colOff>
      <xdr:row>55</xdr:row>
      <xdr:rowOff>104775</xdr:rowOff>
    </xdr:to>
    <xdr:sp macro="" textlink="">
      <xdr:nvSpPr>
        <xdr:cNvPr id="75" name="Freeform 10695">
          <a:extLst>
            <a:ext uri="{FF2B5EF4-FFF2-40B4-BE49-F238E27FC236}">
              <a16:creationId xmlns:a16="http://schemas.microsoft.com/office/drawing/2014/main" id="{65D3C73D-C2D4-434B-ADB0-F97623EDF019}"/>
            </a:ext>
          </a:extLst>
        </xdr:cNvPr>
        <xdr:cNvSpPr>
          <a:spLocks/>
        </xdr:cNvSpPr>
      </xdr:nvSpPr>
      <xdr:spPr bwMode="auto">
        <a:xfrm>
          <a:off x="4448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54</xdr:row>
      <xdr:rowOff>171450</xdr:rowOff>
    </xdr:from>
    <xdr:to>
      <xdr:col>23</xdr:col>
      <xdr:colOff>0</xdr:colOff>
      <xdr:row>57</xdr:row>
      <xdr:rowOff>0</xdr:rowOff>
    </xdr:to>
    <xdr:sp macro="" textlink="">
      <xdr:nvSpPr>
        <xdr:cNvPr id="76" name="0/0">
          <a:extLst>
            <a:ext uri="{FF2B5EF4-FFF2-40B4-BE49-F238E27FC236}">
              <a16:creationId xmlns:a16="http://schemas.microsoft.com/office/drawing/2014/main" id="{9DE7A9E7-6B72-43ED-8CFE-C1841EEDF468}"/>
            </a:ext>
          </a:extLst>
        </xdr:cNvPr>
        <xdr:cNvSpPr>
          <a:spLocks noChangeArrowheads="1"/>
        </xdr:cNvSpPr>
      </xdr:nvSpPr>
      <xdr:spPr bwMode="auto">
        <a:xfrm>
          <a:off x="5200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54</xdr:row>
      <xdr:rowOff>142875</xdr:rowOff>
    </xdr:from>
    <xdr:to>
      <xdr:col>26</xdr:col>
      <xdr:colOff>1</xdr:colOff>
      <xdr:row>55</xdr:row>
      <xdr:rowOff>104775</xdr:rowOff>
    </xdr:to>
    <xdr:sp macro="" textlink="">
      <xdr:nvSpPr>
        <xdr:cNvPr id="77" name="Freeform 10695">
          <a:extLst>
            <a:ext uri="{FF2B5EF4-FFF2-40B4-BE49-F238E27FC236}">
              <a16:creationId xmlns:a16="http://schemas.microsoft.com/office/drawing/2014/main" id="{C3E6C740-D9D0-4B89-B591-284AF85AF255}"/>
            </a:ext>
          </a:extLst>
        </xdr:cNvPr>
        <xdr:cNvSpPr>
          <a:spLocks/>
        </xdr:cNvSpPr>
      </xdr:nvSpPr>
      <xdr:spPr bwMode="auto">
        <a:xfrm>
          <a:off x="54387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54</xdr:row>
      <xdr:rowOff>171450</xdr:rowOff>
    </xdr:from>
    <xdr:to>
      <xdr:col>27</xdr:col>
      <xdr:colOff>0</xdr:colOff>
      <xdr:row>57</xdr:row>
      <xdr:rowOff>0</xdr:rowOff>
    </xdr:to>
    <xdr:sp macro="" textlink="">
      <xdr:nvSpPr>
        <xdr:cNvPr id="78" name="0/0">
          <a:extLst>
            <a:ext uri="{FF2B5EF4-FFF2-40B4-BE49-F238E27FC236}">
              <a16:creationId xmlns:a16="http://schemas.microsoft.com/office/drawing/2014/main" id="{3685886C-0C90-48A4-B9A2-0F8D294D118A}"/>
            </a:ext>
          </a:extLst>
        </xdr:cNvPr>
        <xdr:cNvSpPr>
          <a:spLocks noChangeArrowheads="1"/>
        </xdr:cNvSpPr>
      </xdr:nvSpPr>
      <xdr:spPr bwMode="auto">
        <a:xfrm>
          <a:off x="61912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54</xdr:row>
      <xdr:rowOff>142875</xdr:rowOff>
    </xdr:from>
    <xdr:to>
      <xdr:col>30</xdr:col>
      <xdr:colOff>1</xdr:colOff>
      <xdr:row>55</xdr:row>
      <xdr:rowOff>104775</xdr:rowOff>
    </xdr:to>
    <xdr:sp macro="" textlink="">
      <xdr:nvSpPr>
        <xdr:cNvPr id="79" name="Freeform 10695">
          <a:extLst>
            <a:ext uri="{FF2B5EF4-FFF2-40B4-BE49-F238E27FC236}">
              <a16:creationId xmlns:a16="http://schemas.microsoft.com/office/drawing/2014/main" id="{7A54FB57-C1E2-4754-9775-4571A7B7B6E9}"/>
            </a:ext>
          </a:extLst>
        </xdr:cNvPr>
        <xdr:cNvSpPr>
          <a:spLocks/>
        </xdr:cNvSpPr>
      </xdr:nvSpPr>
      <xdr:spPr bwMode="auto">
        <a:xfrm>
          <a:off x="64293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54</xdr:row>
      <xdr:rowOff>171450</xdr:rowOff>
    </xdr:from>
    <xdr:to>
      <xdr:col>31</xdr:col>
      <xdr:colOff>0</xdr:colOff>
      <xdr:row>57</xdr:row>
      <xdr:rowOff>0</xdr:rowOff>
    </xdr:to>
    <xdr:sp macro="" textlink="">
      <xdr:nvSpPr>
        <xdr:cNvPr id="80" name="0/0">
          <a:extLst>
            <a:ext uri="{FF2B5EF4-FFF2-40B4-BE49-F238E27FC236}">
              <a16:creationId xmlns:a16="http://schemas.microsoft.com/office/drawing/2014/main" id="{836C66BD-1BA7-4302-9EE9-1318CE809A4D}"/>
            </a:ext>
          </a:extLst>
        </xdr:cNvPr>
        <xdr:cNvSpPr>
          <a:spLocks noChangeArrowheads="1"/>
        </xdr:cNvSpPr>
      </xdr:nvSpPr>
      <xdr:spPr bwMode="auto">
        <a:xfrm>
          <a:off x="71818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54</xdr:row>
      <xdr:rowOff>142875</xdr:rowOff>
    </xdr:from>
    <xdr:to>
      <xdr:col>34</xdr:col>
      <xdr:colOff>1</xdr:colOff>
      <xdr:row>55</xdr:row>
      <xdr:rowOff>104775</xdr:rowOff>
    </xdr:to>
    <xdr:sp macro="" textlink="">
      <xdr:nvSpPr>
        <xdr:cNvPr id="81" name="Freeform 10695">
          <a:extLst>
            <a:ext uri="{FF2B5EF4-FFF2-40B4-BE49-F238E27FC236}">
              <a16:creationId xmlns:a16="http://schemas.microsoft.com/office/drawing/2014/main" id="{1567572F-F3FA-4912-9A7E-5A60604ED94C}"/>
            </a:ext>
          </a:extLst>
        </xdr:cNvPr>
        <xdr:cNvSpPr>
          <a:spLocks/>
        </xdr:cNvSpPr>
      </xdr:nvSpPr>
      <xdr:spPr bwMode="auto">
        <a:xfrm>
          <a:off x="74199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54</xdr:row>
      <xdr:rowOff>171450</xdr:rowOff>
    </xdr:from>
    <xdr:to>
      <xdr:col>35</xdr:col>
      <xdr:colOff>0</xdr:colOff>
      <xdr:row>57</xdr:row>
      <xdr:rowOff>0</xdr:rowOff>
    </xdr:to>
    <xdr:sp macro="" textlink="">
      <xdr:nvSpPr>
        <xdr:cNvPr id="82" name="0/0">
          <a:extLst>
            <a:ext uri="{FF2B5EF4-FFF2-40B4-BE49-F238E27FC236}">
              <a16:creationId xmlns:a16="http://schemas.microsoft.com/office/drawing/2014/main" id="{E8A9D4AC-7BB4-4C45-ACC1-6E1F50537663}"/>
            </a:ext>
          </a:extLst>
        </xdr:cNvPr>
        <xdr:cNvSpPr>
          <a:spLocks noChangeArrowheads="1"/>
        </xdr:cNvSpPr>
      </xdr:nvSpPr>
      <xdr:spPr bwMode="auto">
        <a:xfrm>
          <a:off x="81724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54</xdr:row>
      <xdr:rowOff>142875</xdr:rowOff>
    </xdr:from>
    <xdr:to>
      <xdr:col>38</xdr:col>
      <xdr:colOff>1</xdr:colOff>
      <xdr:row>55</xdr:row>
      <xdr:rowOff>104775</xdr:rowOff>
    </xdr:to>
    <xdr:sp macro="" textlink="">
      <xdr:nvSpPr>
        <xdr:cNvPr id="83" name="Freeform 10695">
          <a:extLst>
            <a:ext uri="{FF2B5EF4-FFF2-40B4-BE49-F238E27FC236}">
              <a16:creationId xmlns:a16="http://schemas.microsoft.com/office/drawing/2014/main" id="{EC0F3564-01CA-46BD-8CBD-D5ADCA326F72}"/>
            </a:ext>
          </a:extLst>
        </xdr:cNvPr>
        <xdr:cNvSpPr>
          <a:spLocks/>
        </xdr:cNvSpPr>
      </xdr:nvSpPr>
      <xdr:spPr bwMode="auto">
        <a:xfrm>
          <a:off x="84105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</xdr:row>
      <xdr:rowOff>171450</xdr:rowOff>
    </xdr:from>
    <xdr:to>
      <xdr:col>3</xdr:col>
      <xdr:colOff>0</xdr:colOff>
      <xdr:row>57</xdr:row>
      <xdr:rowOff>0</xdr:rowOff>
    </xdr:to>
    <xdr:sp macro="" textlink="">
      <xdr:nvSpPr>
        <xdr:cNvPr id="84" name="0/0">
          <a:extLst>
            <a:ext uri="{FF2B5EF4-FFF2-40B4-BE49-F238E27FC236}">
              <a16:creationId xmlns:a16="http://schemas.microsoft.com/office/drawing/2014/main" id="{D1CB9B4B-BBCE-4C2D-95D9-B47B98B9A1CB}"/>
            </a:ext>
          </a:extLst>
        </xdr:cNvPr>
        <xdr:cNvSpPr>
          <a:spLocks noChangeArrowheads="1"/>
        </xdr:cNvSpPr>
      </xdr:nvSpPr>
      <xdr:spPr bwMode="auto">
        <a:xfrm>
          <a:off x="247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54</xdr:row>
      <xdr:rowOff>142875</xdr:rowOff>
    </xdr:from>
    <xdr:to>
      <xdr:col>6</xdr:col>
      <xdr:colOff>9526</xdr:colOff>
      <xdr:row>55</xdr:row>
      <xdr:rowOff>104775</xdr:rowOff>
    </xdr:to>
    <xdr:sp macro="" textlink="">
      <xdr:nvSpPr>
        <xdr:cNvPr id="85" name="Freeform 10695">
          <a:extLst>
            <a:ext uri="{FF2B5EF4-FFF2-40B4-BE49-F238E27FC236}">
              <a16:creationId xmlns:a16="http://schemas.microsoft.com/office/drawing/2014/main" id="{4F984F87-EBE5-4DB1-8D4C-BCD8E822E1B1}"/>
            </a:ext>
          </a:extLst>
        </xdr:cNvPr>
        <xdr:cNvSpPr>
          <a:spLocks/>
        </xdr:cNvSpPr>
      </xdr:nvSpPr>
      <xdr:spPr bwMode="auto">
        <a:xfrm>
          <a:off x="495300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54</xdr:row>
      <xdr:rowOff>171450</xdr:rowOff>
    </xdr:from>
    <xdr:to>
      <xdr:col>39</xdr:col>
      <xdr:colOff>0</xdr:colOff>
      <xdr:row>57</xdr:row>
      <xdr:rowOff>0</xdr:rowOff>
    </xdr:to>
    <xdr:sp macro="" textlink="">
      <xdr:nvSpPr>
        <xdr:cNvPr id="86" name="0/0">
          <a:extLst>
            <a:ext uri="{FF2B5EF4-FFF2-40B4-BE49-F238E27FC236}">
              <a16:creationId xmlns:a16="http://schemas.microsoft.com/office/drawing/2014/main" id="{C76A66D5-3F41-4341-A9BF-26B2F1E1A445}"/>
            </a:ext>
          </a:extLst>
        </xdr:cNvPr>
        <xdr:cNvSpPr>
          <a:spLocks noChangeArrowheads="1"/>
        </xdr:cNvSpPr>
      </xdr:nvSpPr>
      <xdr:spPr bwMode="auto">
        <a:xfrm>
          <a:off x="91630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54</xdr:row>
      <xdr:rowOff>142875</xdr:rowOff>
    </xdr:from>
    <xdr:to>
      <xdr:col>42</xdr:col>
      <xdr:colOff>1</xdr:colOff>
      <xdr:row>55</xdr:row>
      <xdr:rowOff>104775</xdr:rowOff>
    </xdr:to>
    <xdr:sp macro="" textlink="">
      <xdr:nvSpPr>
        <xdr:cNvPr id="87" name="Freeform 10695">
          <a:extLst>
            <a:ext uri="{FF2B5EF4-FFF2-40B4-BE49-F238E27FC236}">
              <a16:creationId xmlns:a16="http://schemas.microsoft.com/office/drawing/2014/main" id="{982DBEE7-00A8-4B2F-A3B8-38A85A43CD8F}"/>
            </a:ext>
          </a:extLst>
        </xdr:cNvPr>
        <xdr:cNvSpPr>
          <a:spLocks/>
        </xdr:cNvSpPr>
      </xdr:nvSpPr>
      <xdr:spPr bwMode="auto">
        <a:xfrm>
          <a:off x="9401175" y="10525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54</xdr:row>
      <xdr:rowOff>171450</xdr:rowOff>
    </xdr:from>
    <xdr:to>
      <xdr:col>43</xdr:col>
      <xdr:colOff>0</xdr:colOff>
      <xdr:row>57</xdr:row>
      <xdr:rowOff>0</xdr:rowOff>
    </xdr:to>
    <xdr:sp macro="" textlink="">
      <xdr:nvSpPr>
        <xdr:cNvPr id="88" name="0/0">
          <a:extLst>
            <a:ext uri="{FF2B5EF4-FFF2-40B4-BE49-F238E27FC236}">
              <a16:creationId xmlns:a16="http://schemas.microsoft.com/office/drawing/2014/main" id="{D0F05BCB-18E8-4BE2-BD03-FC99661ABB13}"/>
            </a:ext>
          </a:extLst>
        </xdr:cNvPr>
        <xdr:cNvSpPr>
          <a:spLocks noChangeArrowheads="1"/>
        </xdr:cNvSpPr>
      </xdr:nvSpPr>
      <xdr:spPr bwMode="auto">
        <a:xfrm>
          <a:off x="10153650" y="10553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54</xdr:row>
      <xdr:rowOff>161925</xdr:rowOff>
    </xdr:from>
    <xdr:to>
      <xdr:col>45</xdr:col>
      <xdr:colOff>228600</xdr:colOff>
      <xdr:row>55</xdr:row>
      <xdr:rowOff>104775</xdr:rowOff>
    </xdr:to>
    <xdr:sp macro="" textlink="">
      <xdr:nvSpPr>
        <xdr:cNvPr id="89" name="Freeform 10695">
          <a:extLst>
            <a:ext uri="{FF2B5EF4-FFF2-40B4-BE49-F238E27FC236}">
              <a16:creationId xmlns:a16="http://schemas.microsoft.com/office/drawing/2014/main" id="{2C1946AA-33FD-42CD-9857-E1B131956F6F}"/>
            </a:ext>
          </a:extLst>
        </xdr:cNvPr>
        <xdr:cNvSpPr>
          <a:spLocks/>
        </xdr:cNvSpPr>
      </xdr:nvSpPr>
      <xdr:spPr bwMode="auto">
        <a:xfrm>
          <a:off x="10391775" y="10544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64</xdr:row>
      <xdr:rowOff>171450</xdr:rowOff>
    </xdr:from>
    <xdr:to>
      <xdr:col>7</xdr:col>
      <xdr:colOff>0</xdr:colOff>
      <xdr:row>67</xdr:row>
      <xdr:rowOff>0</xdr:rowOff>
    </xdr:to>
    <xdr:sp macro="" textlink="">
      <xdr:nvSpPr>
        <xdr:cNvPr id="90" name="0/0">
          <a:extLst>
            <a:ext uri="{FF2B5EF4-FFF2-40B4-BE49-F238E27FC236}">
              <a16:creationId xmlns:a16="http://schemas.microsoft.com/office/drawing/2014/main" id="{3D91876C-43C7-4A3B-86CC-F73AE64DFB4A}"/>
            </a:ext>
          </a:extLst>
        </xdr:cNvPr>
        <xdr:cNvSpPr>
          <a:spLocks noChangeArrowheads="1"/>
        </xdr:cNvSpPr>
      </xdr:nvSpPr>
      <xdr:spPr bwMode="auto">
        <a:xfrm>
          <a:off x="1238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64</xdr:row>
      <xdr:rowOff>142875</xdr:rowOff>
    </xdr:from>
    <xdr:to>
      <xdr:col>10</xdr:col>
      <xdr:colOff>9525</xdr:colOff>
      <xdr:row>65</xdr:row>
      <xdr:rowOff>104775</xdr:rowOff>
    </xdr:to>
    <xdr:sp macro="" textlink="">
      <xdr:nvSpPr>
        <xdr:cNvPr id="91" name="Freeform 10695">
          <a:extLst>
            <a:ext uri="{FF2B5EF4-FFF2-40B4-BE49-F238E27FC236}">
              <a16:creationId xmlns:a16="http://schemas.microsoft.com/office/drawing/2014/main" id="{09D68240-C199-46F6-9DB4-428FC57B53DF}"/>
            </a:ext>
          </a:extLst>
        </xdr:cNvPr>
        <xdr:cNvSpPr>
          <a:spLocks/>
        </xdr:cNvSpPr>
      </xdr:nvSpPr>
      <xdr:spPr bwMode="auto">
        <a:xfrm>
          <a:off x="1485899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64</xdr:row>
      <xdr:rowOff>171450</xdr:rowOff>
    </xdr:from>
    <xdr:to>
      <xdr:col>11</xdr:col>
      <xdr:colOff>0</xdr:colOff>
      <xdr:row>67</xdr:row>
      <xdr:rowOff>0</xdr:rowOff>
    </xdr:to>
    <xdr:sp macro="" textlink="">
      <xdr:nvSpPr>
        <xdr:cNvPr id="92" name="0/0">
          <a:extLst>
            <a:ext uri="{FF2B5EF4-FFF2-40B4-BE49-F238E27FC236}">
              <a16:creationId xmlns:a16="http://schemas.microsoft.com/office/drawing/2014/main" id="{EE087CCF-0F8B-4D88-A916-E1909B577DC6}"/>
            </a:ext>
          </a:extLst>
        </xdr:cNvPr>
        <xdr:cNvSpPr>
          <a:spLocks noChangeArrowheads="1"/>
        </xdr:cNvSpPr>
      </xdr:nvSpPr>
      <xdr:spPr bwMode="auto">
        <a:xfrm>
          <a:off x="2228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64</xdr:row>
      <xdr:rowOff>142875</xdr:rowOff>
    </xdr:from>
    <xdr:to>
      <xdr:col>14</xdr:col>
      <xdr:colOff>1</xdr:colOff>
      <xdr:row>65</xdr:row>
      <xdr:rowOff>104775</xdr:rowOff>
    </xdr:to>
    <xdr:sp macro="" textlink="">
      <xdr:nvSpPr>
        <xdr:cNvPr id="93" name="Freeform 10695">
          <a:extLst>
            <a:ext uri="{FF2B5EF4-FFF2-40B4-BE49-F238E27FC236}">
              <a16:creationId xmlns:a16="http://schemas.microsoft.com/office/drawing/2014/main" id="{F8531712-488D-4626-822F-D71CE6222070}"/>
            </a:ext>
          </a:extLst>
        </xdr:cNvPr>
        <xdr:cNvSpPr>
          <a:spLocks/>
        </xdr:cNvSpPr>
      </xdr:nvSpPr>
      <xdr:spPr bwMode="auto">
        <a:xfrm>
          <a:off x="2466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64</xdr:row>
      <xdr:rowOff>171450</xdr:rowOff>
    </xdr:from>
    <xdr:to>
      <xdr:col>15</xdr:col>
      <xdr:colOff>0</xdr:colOff>
      <xdr:row>67</xdr:row>
      <xdr:rowOff>0</xdr:rowOff>
    </xdr:to>
    <xdr:sp macro="" textlink="">
      <xdr:nvSpPr>
        <xdr:cNvPr id="94" name="0/0">
          <a:extLst>
            <a:ext uri="{FF2B5EF4-FFF2-40B4-BE49-F238E27FC236}">
              <a16:creationId xmlns:a16="http://schemas.microsoft.com/office/drawing/2014/main" id="{3E80FC2D-2F27-43A1-9882-ADBB52C25E76}"/>
            </a:ext>
          </a:extLst>
        </xdr:cNvPr>
        <xdr:cNvSpPr>
          <a:spLocks noChangeArrowheads="1"/>
        </xdr:cNvSpPr>
      </xdr:nvSpPr>
      <xdr:spPr bwMode="auto">
        <a:xfrm>
          <a:off x="3219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64</xdr:row>
      <xdr:rowOff>142875</xdr:rowOff>
    </xdr:from>
    <xdr:to>
      <xdr:col>18</xdr:col>
      <xdr:colOff>1</xdr:colOff>
      <xdr:row>65</xdr:row>
      <xdr:rowOff>104775</xdr:rowOff>
    </xdr:to>
    <xdr:sp macro="" textlink="">
      <xdr:nvSpPr>
        <xdr:cNvPr id="95" name="Freeform 10695">
          <a:extLst>
            <a:ext uri="{FF2B5EF4-FFF2-40B4-BE49-F238E27FC236}">
              <a16:creationId xmlns:a16="http://schemas.microsoft.com/office/drawing/2014/main" id="{FA76A1A2-B2BF-4901-A2C1-2637F2E7C471}"/>
            </a:ext>
          </a:extLst>
        </xdr:cNvPr>
        <xdr:cNvSpPr>
          <a:spLocks/>
        </xdr:cNvSpPr>
      </xdr:nvSpPr>
      <xdr:spPr bwMode="auto">
        <a:xfrm>
          <a:off x="3457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64</xdr:row>
      <xdr:rowOff>171450</xdr:rowOff>
    </xdr:from>
    <xdr:to>
      <xdr:col>19</xdr:col>
      <xdr:colOff>0</xdr:colOff>
      <xdr:row>67</xdr:row>
      <xdr:rowOff>0</xdr:rowOff>
    </xdr:to>
    <xdr:sp macro="" textlink="">
      <xdr:nvSpPr>
        <xdr:cNvPr id="96" name="0/0">
          <a:extLst>
            <a:ext uri="{FF2B5EF4-FFF2-40B4-BE49-F238E27FC236}">
              <a16:creationId xmlns:a16="http://schemas.microsoft.com/office/drawing/2014/main" id="{ACF428ED-0871-44AF-9DC2-5A0582788ED9}"/>
            </a:ext>
          </a:extLst>
        </xdr:cNvPr>
        <xdr:cNvSpPr>
          <a:spLocks noChangeArrowheads="1"/>
        </xdr:cNvSpPr>
      </xdr:nvSpPr>
      <xdr:spPr bwMode="auto">
        <a:xfrm>
          <a:off x="4210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64</xdr:row>
      <xdr:rowOff>142875</xdr:rowOff>
    </xdr:from>
    <xdr:to>
      <xdr:col>22</xdr:col>
      <xdr:colOff>1</xdr:colOff>
      <xdr:row>65</xdr:row>
      <xdr:rowOff>104775</xdr:rowOff>
    </xdr:to>
    <xdr:sp macro="" textlink="">
      <xdr:nvSpPr>
        <xdr:cNvPr id="97" name="Freeform 10695">
          <a:extLst>
            <a:ext uri="{FF2B5EF4-FFF2-40B4-BE49-F238E27FC236}">
              <a16:creationId xmlns:a16="http://schemas.microsoft.com/office/drawing/2014/main" id="{E2971794-48D3-482F-AEE7-DA9FA41FE3EB}"/>
            </a:ext>
          </a:extLst>
        </xdr:cNvPr>
        <xdr:cNvSpPr>
          <a:spLocks/>
        </xdr:cNvSpPr>
      </xdr:nvSpPr>
      <xdr:spPr bwMode="auto">
        <a:xfrm>
          <a:off x="4448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64</xdr:row>
      <xdr:rowOff>171450</xdr:rowOff>
    </xdr:from>
    <xdr:to>
      <xdr:col>23</xdr:col>
      <xdr:colOff>0</xdr:colOff>
      <xdr:row>67</xdr:row>
      <xdr:rowOff>0</xdr:rowOff>
    </xdr:to>
    <xdr:sp macro="" textlink="">
      <xdr:nvSpPr>
        <xdr:cNvPr id="98" name="0/0">
          <a:extLst>
            <a:ext uri="{FF2B5EF4-FFF2-40B4-BE49-F238E27FC236}">
              <a16:creationId xmlns:a16="http://schemas.microsoft.com/office/drawing/2014/main" id="{5ED834B8-0164-410E-BC1E-E51F00F84C96}"/>
            </a:ext>
          </a:extLst>
        </xdr:cNvPr>
        <xdr:cNvSpPr>
          <a:spLocks noChangeArrowheads="1"/>
        </xdr:cNvSpPr>
      </xdr:nvSpPr>
      <xdr:spPr bwMode="auto">
        <a:xfrm>
          <a:off x="5200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0</xdr:colOff>
      <xdr:row>64</xdr:row>
      <xdr:rowOff>171450</xdr:rowOff>
    </xdr:from>
    <xdr:to>
      <xdr:col>27</xdr:col>
      <xdr:colOff>0</xdr:colOff>
      <xdr:row>67</xdr:row>
      <xdr:rowOff>0</xdr:rowOff>
    </xdr:to>
    <xdr:sp macro="" textlink="">
      <xdr:nvSpPr>
        <xdr:cNvPr id="99" name="0/0">
          <a:extLst>
            <a:ext uri="{FF2B5EF4-FFF2-40B4-BE49-F238E27FC236}">
              <a16:creationId xmlns:a16="http://schemas.microsoft.com/office/drawing/2014/main" id="{27761933-D4F4-4988-96ED-12A99D7C311E}"/>
            </a:ext>
          </a:extLst>
        </xdr:cNvPr>
        <xdr:cNvSpPr>
          <a:spLocks noChangeArrowheads="1"/>
        </xdr:cNvSpPr>
      </xdr:nvSpPr>
      <xdr:spPr bwMode="auto">
        <a:xfrm>
          <a:off x="61912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64</xdr:row>
      <xdr:rowOff>142875</xdr:rowOff>
    </xdr:from>
    <xdr:to>
      <xdr:col>30</xdr:col>
      <xdr:colOff>1</xdr:colOff>
      <xdr:row>65</xdr:row>
      <xdr:rowOff>104775</xdr:rowOff>
    </xdr:to>
    <xdr:sp macro="" textlink="">
      <xdr:nvSpPr>
        <xdr:cNvPr id="100" name="Freeform 10695">
          <a:extLst>
            <a:ext uri="{FF2B5EF4-FFF2-40B4-BE49-F238E27FC236}">
              <a16:creationId xmlns:a16="http://schemas.microsoft.com/office/drawing/2014/main" id="{C1BF80CD-50FE-4BBA-81C9-1D54BE9A423E}"/>
            </a:ext>
          </a:extLst>
        </xdr:cNvPr>
        <xdr:cNvSpPr>
          <a:spLocks/>
        </xdr:cNvSpPr>
      </xdr:nvSpPr>
      <xdr:spPr bwMode="auto">
        <a:xfrm>
          <a:off x="64293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64</xdr:row>
      <xdr:rowOff>171450</xdr:rowOff>
    </xdr:from>
    <xdr:to>
      <xdr:col>31</xdr:col>
      <xdr:colOff>0</xdr:colOff>
      <xdr:row>67</xdr:row>
      <xdr:rowOff>0</xdr:rowOff>
    </xdr:to>
    <xdr:sp macro="" textlink="">
      <xdr:nvSpPr>
        <xdr:cNvPr id="101" name="0/0">
          <a:extLst>
            <a:ext uri="{FF2B5EF4-FFF2-40B4-BE49-F238E27FC236}">
              <a16:creationId xmlns:a16="http://schemas.microsoft.com/office/drawing/2014/main" id="{5139FE1F-C70A-4121-8E19-BBB8A08671F5}"/>
            </a:ext>
          </a:extLst>
        </xdr:cNvPr>
        <xdr:cNvSpPr>
          <a:spLocks noChangeArrowheads="1"/>
        </xdr:cNvSpPr>
      </xdr:nvSpPr>
      <xdr:spPr bwMode="auto">
        <a:xfrm>
          <a:off x="71818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64</xdr:row>
      <xdr:rowOff>142875</xdr:rowOff>
    </xdr:from>
    <xdr:to>
      <xdr:col>34</xdr:col>
      <xdr:colOff>1</xdr:colOff>
      <xdr:row>65</xdr:row>
      <xdr:rowOff>104775</xdr:rowOff>
    </xdr:to>
    <xdr:sp macro="" textlink="">
      <xdr:nvSpPr>
        <xdr:cNvPr id="102" name="Freeform 10695">
          <a:extLst>
            <a:ext uri="{FF2B5EF4-FFF2-40B4-BE49-F238E27FC236}">
              <a16:creationId xmlns:a16="http://schemas.microsoft.com/office/drawing/2014/main" id="{B083C4C8-4A49-4E31-A647-EBA75FFE9DA0}"/>
            </a:ext>
          </a:extLst>
        </xdr:cNvPr>
        <xdr:cNvSpPr>
          <a:spLocks/>
        </xdr:cNvSpPr>
      </xdr:nvSpPr>
      <xdr:spPr bwMode="auto">
        <a:xfrm>
          <a:off x="74199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64</xdr:row>
      <xdr:rowOff>171450</xdr:rowOff>
    </xdr:from>
    <xdr:to>
      <xdr:col>35</xdr:col>
      <xdr:colOff>0</xdr:colOff>
      <xdr:row>67</xdr:row>
      <xdr:rowOff>0</xdr:rowOff>
    </xdr:to>
    <xdr:sp macro="" textlink="">
      <xdr:nvSpPr>
        <xdr:cNvPr id="103" name="0/0">
          <a:extLst>
            <a:ext uri="{FF2B5EF4-FFF2-40B4-BE49-F238E27FC236}">
              <a16:creationId xmlns:a16="http://schemas.microsoft.com/office/drawing/2014/main" id="{539A827A-F666-4C38-9E58-73110ABD37AC}"/>
            </a:ext>
          </a:extLst>
        </xdr:cNvPr>
        <xdr:cNvSpPr>
          <a:spLocks noChangeArrowheads="1"/>
        </xdr:cNvSpPr>
      </xdr:nvSpPr>
      <xdr:spPr bwMode="auto">
        <a:xfrm>
          <a:off x="81724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64</xdr:row>
      <xdr:rowOff>142875</xdr:rowOff>
    </xdr:from>
    <xdr:to>
      <xdr:col>38</xdr:col>
      <xdr:colOff>1</xdr:colOff>
      <xdr:row>65</xdr:row>
      <xdr:rowOff>104775</xdr:rowOff>
    </xdr:to>
    <xdr:sp macro="" textlink="">
      <xdr:nvSpPr>
        <xdr:cNvPr id="104" name="Freeform 10695">
          <a:extLst>
            <a:ext uri="{FF2B5EF4-FFF2-40B4-BE49-F238E27FC236}">
              <a16:creationId xmlns:a16="http://schemas.microsoft.com/office/drawing/2014/main" id="{0C8E5A05-7BC4-4E3E-B936-9C960D2311D8}"/>
            </a:ext>
          </a:extLst>
        </xdr:cNvPr>
        <xdr:cNvSpPr>
          <a:spLocks/>
        </xdr:cNvSpPr>
      </xdr:nvSpPr>
      <xdr:spPr bwMode="auto">
        <a:xfrm>
          <a:off x="84105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64</xdr:row>
      <xdr:rowOff>171450</xdr:rowOff>
    </xdr:from>
    <xdr:to>
      <xdr:col>3</xdr:col>
      <xdr:colOff>0</xdr:colOff>
      <xdr:row>67</xdr:row>
      <xdr:rowOff>0</xdr:rowOff>
    </xdr:to>
    <xdr:sp macro="" textlink="">
      <xdr:nvSpPr>
        <xdr:cNvPr id="105" name="0/0">
          <a:extLst>
            <a:ext uri="{FF2B5EF4-FFF2-40B4-BE49-F238E27FC236}">
              <a16:creationId xmlns:a16="http://schemas.microsoft.com/office/drawing/2014/main" id="{119400D3-1D1B-4DE9-8266-882B186D9C95}"/>
            </a:ext>
          </a:extLst>
        </xdr:cNvPr>
        <xdr:cNvSpPr>
          <a:spLocks noChangeArrowheads="1"/>
        </xdr:cNvSpPr>
      </xdr:nvSpPr>
      <xdr:spPr bwMode="auto">
        <a:xfrm>
          <a:off x="247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64</xdr:row>
      <xdr:rowOff>142875</xdr:rowOff>
    </xdr:from>
    <xdr:to>
      <xdr:col>6</xdr:col>
      <xdr:colOff>9526</xdr:colOff>
      <xdr:row>65</xdr:row>
      <xdr:rowOff>104775</xdr:rowOff>
    </xdr:to>
    <xdr:sp macro="" textlink="">
      <xdr:nvSpPr>
        <xdr:cNvPr id="106" name="Freeform 10695">
          <a:extLst>
            <a:ext uri="{FF2B5EF4-FFF2-40B4-BE49-F238E27FC236}">
              <a16:creationId xmlns:a16="http://schemas.microsoft.com/office/drawing/2014/main" id="{2BC3CA60-CE88-4EDA-B584-CA7DEF7AE3B9}"/>
            </a:ext>
          </a:extLst>
        </xdr:cNvPr>
        <xdr:cNvSpPr>
          <a:spLocks/>
        </xdr:cNvSpPr>
      </xdr:nvSpPr>
      <xdr:spPr bwMode="auto">
        <a:xfrm>
          <a:off x="495300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64</xdr:row>
      <xdr:rowOff>171450</xdr:rowOff>
    </xdr:from>
    <xdr:to>
      <xdr:col>39</xdr:col>
      <xdr:colOff>0</xdr:colOff>
      <xdr:row>67</xdr:row>
      <xdr:rowOff>0</xdr:rowOff>
    </xdr:to>
    <xdr:sp macro="" textlink="">
      <xdr:nvSpPr>
        <xdr:cNvPr id="107" name="0/0">
          <a:extLst>
            <a:ext uri="{FF2B5EF4-FFF2-40B4-BE49-F238E27FC236}">
              <a16:creationId xmlns:a16="http://schemas.microsoft.com/office/drawing/2014/main" id="{2D4C4835-894E-472C-A5A4-95C42E0268CD}"/>
            </a:ext>
          </a:extLst>
        </xdr:cNvPr>
        <xdr:cNvSpPr>
          <a:spLocks noChangeArrowheads="1"/>
        </xdr:cNvSpPr>
      </xdr:nvSpPr>
      <xdr:spPr bwMode="auto">
        <a:xfrm>
          <a:off x="91630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64</xdr:row>
      <xdr:rowOff>142875</xdr:rowOff>
    </xdr:from>
    <xdr:to>
      <xdr:col>42</xdr:col>
      <xdr:colOff>1</xdr:colOff>
      <xdr:row>65</xdr:row>
      <xdr:rowOff>104775</xdr:rowOff>
    </xdr:to>
    <xdr:sp macro="" textlink="">
      <xdr:nvSpPr>
        <xdr:cNvPr id="108" name="Freeform 10695">
          <a:extLst>
            <a:ext uri="{FF2B5EF4-FFF2-40B4-BE49-F238E27FC236}">
              <a16:creationId xmlns:a16="http://schemas.microsoft.com/office/drawing/2014/main" id="{3E47C73C-2B89-4B5C-AAC0-B09BD03B69C5}"/>
            </a:ext>
          </a:extLst>
        </xdr:cNvPr>
        <xdr:cNvSpPr>
          <a:spLocks/>
        </xdr:cNvSpPr>
      </xdr:nvSpPr>
      <xdr:spPr bwMode="auto">
        <a:xfrm>
          <a:off x="9401175" y="12372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64</xdr:row>
      <xdr:rowOff>171450</xdr:rowOff>
    </xdr:from>
    <xdr:to>
      <xdr:col>43</xdr:col>
      <xdr:colOff>0</xdr:colOff>
      <xdr:row>67</xdr:row>
      <xdr:rowOff>0</xdr:rowOff>
    </xdr:to>
    <xdr:sp macro="" textlink="">
      <xdr:nvSpPr>
        <xdr:cNvPr id="109" name="0/0">
          <a:extLst>
            <a:ext uri="{FF2B5EF4-FFF2-40B4-BE49-F238E27FC236}">
              <a16:creationId xmlns:a16="http://schemas.microsoft.com/office/drawing/2014/main" id="{C967E690-DDC5-48AB-B284-5BDDBB8783AE}"/>
            </a:ext>
          </a:extLst>
        </xdr:cNvPr>
        <xdr:cNvSpPr>
          <a:spLocks noChangeArrowheads="1"/>
        </xdr:cNvSpPr>
      </xdr:nvSpPr>
      <xdr:spPr bwMode="auto">
        <a:xfrm>
          <a:off x="10153650" y="12401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64</xdr:row>
      <xdr:rowOff>161925</xdr:rowOff>
    </xdr:from>
    <xdr:to>
      <xdr:col>46</xdr:col>
      <xdr:colOff>0</xdr:colOff>
      <xdr:row>65</xdr:row>
      <xdr:rowOff>104775</xdr:rowOff>
    </xdr:to>
    <xdr:sp macro="" textlink="">
      <xdr:nvSpPr>
        <xdr:cNvPr id="110" name="Freeform 10695">
          <a:extLst>
            <a:ext uri="{FF2B5EF4-FFF2-40B4-BE49-F238E27FC236}">
              <a16:creationId xmlns:a16="http://schemas.microsoft.com/office/drawing/2014/main" id="{95E82171-101B-4C91-9CD1-45A5E0D8C758}"/>
            </a:ext>
          </a:extLst>
        </xdr:cNvPr>
        <xdr:cNvSpPr>
          <a:spLocks/>
        </xdr:cNvSpPr>
      </xdr:nvSpPr>
      <xdr:spPr bwMode="auto">
        <a:xfrm>
          <a:off x="10391775" y="1239202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74</xdr:row>
      <xdr:rowOff>171450</xdr:rowOff>
    </xdr:from>
    <xdr:to>
      <xdr:col>7</xdr:col>
      <xdr:colOff>0</xdr:colOff>
      <xdr:row>77</xdr:row>
      <xdr:rowOff>0</xdr:rowOff>
    </xdr:to>
    <xdr:sp macro="" textlink="">
      <xdr:nvSpPr>
        <xdr:cNvPr id="111" name="0/0">
          <a:extLst>
            <a:ext uri="{FF2B5EF4-FFF2-40B4-BE49-F238E27FC236}">
              <a16:creationId xmlns:a16="http://schemas.microsoft.com/office/drawing/2014/main" id="{DE7FE0A9-774D-4365-8B12-8114B0C5B1D3}"/>
            </a:ext>
          </a:extLst>
        </xdr:cNvPr>
        <xdr:cNvSpPr>
          <a:spLocks noChangeArrowheads="1"/>
        </xdr:cNvSpPr>
      </xdr:nvSpPr>
      <xdr:spPr bwMode="auto">
        <a:xfrm>
          <a:off x="1238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74</xdr:row>
      <xdr:rowOff>142875</xdr:rowOff>
    </xdr:from>
    <xdr:to>
      <xdr:col>10</xdr:col>
      <xdr:colOff>9525</xdr:colOff>
      <xdr:row>75</xdr:row>
      <xdr:rowOff>104775</xdr:rowOff>
    </xdr:to>
    <xdr:sp macro="" textlink="">
      <xdr:nvSpPr>
        <xdr:cNvPr id="112" name="Freeform 10695">
          <a:extLst>
            <a:ext uri="{FF2B5EF4-FFF2-40B4-BE49-F238E27FC236}">
              <a16:creationId xmlns:a16="http://schemas.microsoft.com/office/drawing/2014/main" id="{82923340-662B-4915-82B4-78813C0CE07E}"/>
            </a:ext>
          </a:extLst>
        </xdr:cNvPr>
        <xdr:cNvSpPr>
          <a:spLocks/>
        </xdr:cNvSpPr>
      </xdr:nvSpPr>
      <xdr:spPr bwMode="auto">
        <a:xfrm>
          <a:off x="1485899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74</xdr:row>
      <xdr:rowOff>171450</xdr:rowOff>
    </xdr:from>
    <xdr:to>
      <xdr:col>11</xdr:col>
      <xdr:colOff>0</xdr:colOff>
      <xdr:row>77</xdr:row>
      <xdr:rowOff>0</xdr:rowOff>
    </xdr:to>
    <xdr:sp macro="" textlink="">
      <xdr:nvSpPr>
        <xdr:cNvPr id="113" name="0/0">
          <a:extLst>
            <a:ext uri="{FF2B5EF4-FFF2-40B4-BE49-F238E27FC236}">
              <a16:creationId xmlns:a16="http://schemas.microsoft.com/office/drawing/2014/main" id="{7604226D-ED36-4A85-B51E-FDA180F53246}"/>
            </a:ext>
          </a:extLst>
        </xdr:cNvPr>
        <xdr:cNvSpPr>
          <a:spLocks noChangeArrowheads="1"/>
        </xdr:cNvSpPr>
      </xdr:nvSpPr>
      <xdr:spPr bwMode="auto">
        <a:xfrm>
          <a:off x="2228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74</xdr:row>
      <xdr:rowOff>142875</xdr:rowOff>
    </xdr:from>
    <xdr:to>
      <xdr:col>14</xdr:col>
      <xdr:colOff>1</xdr:colOff>
      <xdr:row>75</xdr:row>
      <xdr:rowOff>104775</xdr:rowOff>
    </xdr:to>
    <xdr:sp macro="" textlink="">
      <xdr:nvSpPr>
        <xdr:cNvPr id="114" name="Freeform 10695">
          <a:extLst>
            <a:ext uri="{FF2B5EF4-FFF2-40B4-BE49-F238E27FC236}">
              <a16:creationId xmlns:a16="http://schemas.microsoft.com/office/drawing/2014/main" id="{AA923F8B-8DA5-4D61-A2E8-D097FC200874}"/>
            </a:ext>
          </a:extLst>
        </xdr:cNvPr>
        <xdr:cNvSpPr>
          <a:spLocks/>
        </xdr:cNvSpPr>
      </xdr:nvSpPr>
      <xdr:spPr bwMode="auto">
        <a:xfrm>
          <a:off x="2466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74</xdr:row>
      <xdr:rowOff>171450</xdr:rowOff>
    </xdr:from>
    <xdr:to>
      <xdr:col>15</xdr:col>
      <xdr:colOff>0</xdr:colOff>
      <xdr:row>77</xdr:row>
      <xdr:rowOff>0</xdr:rowOff>
    </xdr:to>
    <xdr:sp macro="" textlink="">
      <xdr:nvSpPr>
        <xdr:cNvPr id="115" name="0/0">
          <a:extLst>
            <a:ext uri="{FF2B5EF4-FFF2-40B4-BE49-F238E27FC236}">
              <a16:creationId xmlns:a16="http://schemas.microsoft.com/office/drawing/2014/main" id="{CE5B852D-6998-4B87-BA46-4932CB617B72}"/>
            </a:ext>
          </a:extLst>
        </xdr:cNvPr>
        <xdr:cNvSpPr>
          <a:spLocks noChangeArrowheads="1"/>
        </xdr:cNvSpPr>
      </xdr:nvSpPr>
      <xdr:spPr bwMode="auto">
        <a:xfrm>
          <a:off x="3219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74</xdr:row>
      <xdr:rowOff>142875</xdr:rowOff>
    </xdr:from>
    <xdr:to>
      <xdr:col>18</xdr:col>
      <xdr:colOff>1</xdr:colOff>
      <xdr:row>75</xdr:row>
      <xdr:rowOff>104775</xdr:rowOff>
    </xdr:to>
    <xdr:sp macro="" textlink="">
      <xdr:nvSpPr>
        <xdr:cNvPr id="116" name="Freeform 10695">
          <a:extLst>
            <a:ext uri="{FF2B5EF4-FFF2-40B4-BE49-F238E27FC236}">
              <a16:creationId xmlns:a16="http://schemas.microsoft.com/office/drawing/2014/main" id="{7FE514F2-91DB-496D-B56D-A5043BE1BCA9}"/>
            </a:ext>
          </a:extLst>
        </xdr:cNvPr>
        <xdr:cNvSpPr>
          <a:spLocks/>
        </xdr:cNvSpPr>
      </xdr:nvSpPr>
      <xdr:spPr bwMode="auto">
        <a:xfrm>
          <a:off x="3457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74</xdr:row>
      <xdr:rowOff>171450</xdr:rowOff>
    </xdr:from>
    <xdr:to>
      <xdr:col>19</xdr:col>
      <xdr:colOff>0</xdr:colOff>
      <xdr:row>77</xdr:row>
      <xdr:rowOff>0</xdr:rowOff>
    </xdr:to>
    <xdr:sp macro="" textlink="">
      <xdr:nvSpPr>
        <xdr:cNvPr id="117" name="0/0">
          <a:extLst>
            <a:ext uri="{FF2B5EF4-FFF2-40B4-BE49-F238E27FC236}">
              <a16:creationId xmlns:a16="http://schemas.microsoft.com/office/drawing/2014/main" id="{E92AFE9E-42A2-47FF-8F96-6B0283448103}"/>
            </a:ext>
          </a:extLst>
        </xdr:cNvPr>
        <xdr:cNvSpPr>
          <a:spLocks noChangeArrowheads="1"/>
        </xdr:cNvSpPr>
      </xdr:nvSpPr>
      <xdr:spPr bwMode="auto">
        <a:xfrm>
          <a:off x="4210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74</xdr:row>
      <xdr:rowOff>142875</xdr:rowOff>
    </xdr:from>
    <xdr:to>
      <xdr:col>22</xdr:col>
      <xdr:colOff>1</xdr:colOff>
      <xdr:row>75</xdr:row>
      <xdr:rowOff>104775</xdr:rowOff>
    </xdr:to>
    <xdr:sp macro="" textlink="">
      <xdr:nvSpPr>
        <xdr:cNvPr id="118" name="Freeform 10695">
          <a:extLst>
            <a:ext uri="{FF2B5EF4-FFF2-40B4-BE49-F238E27FC236}">
              <a16:creationId xmlns:a16="http://schemas.microsoft.com/office/drawing/2014/main" id="{5587D267-6347-48F8-B2B3-A7870731B21B}"/>
            </a:ext>
          </a:extLst>
        </xdr:cNvPr>
        <xdr:cNvSpPr>
          <a:spLocks/>
        </xdr:cNvSpPr>
      </xdr:nvSpPr>
      <xdr:spPr bwMode="auto">
        <a:xfrm>
          <a:off x="4448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74</xdr:row>
      <xdr:rowOff>171450</xdr:rowOff>
    </xdr:from>
    <xdr:to>
      <xdr:col>23</xdr:col>
      <xdr:colOff>0</xdr:colOff>
      <xdr:row>77</xdr:row>
      <xdr:rowOff>0</xdr:rowOff>
    </xdr:to>
    <xdr:sp macro="" textlink="">
      <xdr:nvSpPr>
        <xdr:cNvPr id="119" name="0/0">
          <a:extLst>
            <a:ext uri="{FF2B5EF4-FFF2-40B4-BE49-F238E27FC236}">
              <a16:creationId xmlns:a16="http://schemas.microsoft.com/office/drawing/2014/main" id="{2CCEA87C-81F1-46E3-B1A2-D873D32B81CA}"/>
            </a:ext>
          </a:extLst>
        </xdr:cNvPr>
        <xdr:cNvSpPr>
          <a:spLocks noChangeArrowheads="1"/>
        </xdr:cNvSpPr>
      </xdr:nvSpPr>
      <xdr:spPr bwMode="auto">
        <a:xfrm>
          <a:off x="5200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74</xdr:row>
      <xdr:rowOff>142875</xdr:rowOff>
    </xdr:from>
    <xdr:to>
      <xdr:col>26</xdr:col>
      <xdr:colOff>1</xdr:colOff>
      <xdr:row>75</xdr:row>
      <xdr:rowOff>104775</xdr:rowOff>
    </xdr:to>
    <xdr:sp macro="" textlink="">
      <xdr:nvSpPr>
        <xdr:cNvPr id="120" name="Freeform 10695">
          <a:extLst>
            <a:ext uri="{FF2B5EF4-FFF2-40B4-BE49-F238E27FC236}">
              <a16:creationId xmlns:a16="http://schemas.microsoft.com/office/drawing/2014/main" id="{43CA4FEE-68BC-4587-97EF-5EC045EFCE39}"/>
            </a:ext>
          </a:extLst>
        </xdr:cNvPr>
        <xdr:cNvSpPr>
          <a:spLocks/>
        </xdr:cNvSpPr>
      </xdr:nvSpPr>
      <xdr:spPr bwMode="auto">
        <a:xfrm>
          <a:off x="54387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74</xdr:row>
      <xdr:rowOff>171450</xdr:rowOff>
    </xdr:from>
    <xdr:to>
      <xdr:col>27</xdr:col>
      <xdr:colOff>0</xdr:colOff>
      <xdr:row>77</xdr:row>
      <xdr:rowOff>0</xdr:rowOff>
    </xdr:to>
    <xdr:sp macro="" textlink="">
      <xdr:nvSpPr>
        <xdr:cNvPr id="121" name="0/0">
          <a:extLst>
            <a:ext uri="{FF2B5EF4-FFF2-40B4-BE49-F238E27FC236}">
              <a16:creationId xmlns:a16="http://schemas.microsoft.com/office/drawing/2014/main" id="{168F7EB0-D9D0-4CE8-AE1E-6BF12A4DE0E9}"/>
            </a:ext>
          </a:extLst>
        </xdr:cNvPr>
        <xdr:cNvSpPr>
          <a:spLocks noChangeArrowheads="1"/>
        </xdr:cNvSpPr>
      </xdr:nvSpPr>
      <xdr:spPr bwMode="auto">
        <a:xfrm>
          <a:off x="61912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74</xdr:row>
      <xdr:rowOff>142875</xdr:rowOff>
    </xdr:from>
    <xdr:to>
      <xdr:col>30</xdr:col>
      <xdr:colOff>1</xdr:colOff>
      <xdr:row>75</xdr:row>
      <xdr:rowOff>104775</xdr:rowOff>
    </xdr:to>
    <xdr:sp macro="" textlink="">
      <xdr:nvSpPr>
        <xdr:cNvPr id="122" name="Freeform 10695">
          <a:extLst>
            <a:ext uri="{FF2B5EF4-FFF2-40B4-BE49-F238E27FC236}">
              <a16:creationId xmlns:a16="http://schemas.microsoft.com/office/drawing/2014/main" id="{23AD8336-96BB-43AD-848A-8E53F0800942}"/>
            </a:ext>
          </a:extLst>
        </xdr:cNvPr>
        <xdr:cNvSpPr>
          <a:spLocks/>
        </xdr:cNvSpPr>
      </xdr:nvSpPr>
      <xdr:spPr bwMode="auto">
        <a:xfrm>
          <a:off x="64293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74</xdr:row>
      <xdr:rowOff>171450</xdr:rowOff>
    </xdr:from>
    <xdr:to>
      <xdr:col>31</xdr:col>
      <xdr:colOff>0</xdr:colOff>
      <xdr:row>77</xdr:row>
      <xdr:rowOff>0</xdr:rowOff>
    </xdr:to>
    <xdr:sp macro="" textlink="">
      <xdr:nvSpPr>
        <xdr:cNvPr id="123" name="0/0">
          <a:extLst>
            <a:ext uri="{FF2B5EF4-FFF2-40B4-BE49-F238E27FC236}">
              <a16:creationId xmlns:a16="http://schemas.microsoft.com/office/drawing/2014/main" id="{E113293E-1E74-428C-BDD1-28A5C9F7C718}"/>
            </a:ext>
          </a:extLst>
        </xdr:cNvPr>
        <xdr:cNvSpPr>
          <a:spLocks noChangeArrowheads="1"/>
        </xdr:cNvSpPr>
      </xdr:nvSpPr>
      <xdr:spPr bwMode="auto">
        <a:xfrm>
          <a:off x="71818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74</xdr:row>
      <xdr:rowOff>142875</xdr:rowOff>
    </xdr:from>
    <xdr:to>
      <xdr:col>34</xdr:col>
      <xdr:colOff>1</xdr:colOff>
      <xdr:row>75</xdr:row>
      <xdr:rowOff>104775</xdr:rowOff>
    </xdr:to>
    <xdr:sp macro="" textlink="">
      <xdr:nvSpPr>
        <xdr:cNvPr id="124" name="Freeform 10695">
          <a:extLst>
            <a:ext uri="{FF2B5EF4-FFF2-40B4-BE49-F238E27FC236}">
              <a16:creationId xmlns:a16="http://schemas.microsoft.com/office/drawing/2014/main" id="{3A00BE0A-C626-4F4E-A2B2-7A1B23372A7A}"/>
            </a:ext>
          </a:extLst>
        </xdr:cNvPr>
        <xdr:cNvSpPr>
          <a:spLocks/>
        </xdr:cNvSpPr>
      </xdr:nvSpPr>
      <xdr:spPr bwMode="auto">
        <a:xfrm>
          <a:off x="74199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74</xdr:row>
      <xdr:rowOff>171450</xdr:rowOff>
    </xdr:from>
    <xdr:to>
      <xdr:col>35</xdr:col>
      <xdr:colOff>0</xdr:colOff>
      <xdr:row>77</xdr:row>
      <xdr:rowOff>0</xdr:rowOff>
    </xdr:to>
    <xdr:sp macro="" textlink="">
      <xdr:nvSpPr>
        <xdr:cNvPr id="125" name="0/0">
          <a:extLst>
            <a:ext uri="{FF2B5EF4-FFF2-40B4-BE49-F238E27FC236}">
              <a16:creationId xmlns:a16="http://schemas.microsoft.com/office/drawing/2014/main" id="{71503A89-28F9-47FF-8001-430CCE35FBCE}"/>
            </a:ext>
          </a:extLst>
        </xdr:cNvPr>
        <xdr:cNvSpPr>
          <a:spLocks noChangeArrowheads="1"/>
        </xdr:cNvSpPr>
      </xdr:nvSpPr>
      <xdr:spPr bwMode="auto">
        <a:xfrm>
          <a:off x="81724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74</xdr:row>
      <xdr:rowOff>142875</xdr:rowOff>
    </xdr:from>
    <xdr:to>
      <xdr:col>38</xdr:col>
      <xdr:colOff>1</xdr:colOff>
      <xdr:row>75</xdr:row>
      <xdr:rowOff>104775</xdr:rowOff>
    </xdr:to>
    <xdr:sp macro="" textlink="">
      <xdr:nvSpPr>
        <xdr:cNvPr id="126" name="Freeform 10695">
          <a:extLst>
            <a:ext uri="{FF2B5EF4-FFF2-40B4-BE49-F238E27FC236}">
              <a16:creationId xmlns:a16="http://schemas.microsoft.com/office/drawing/2014/main" id="{AA2B66F1-9B00-4EEF-A8A5-C2C9830B03BD}"/>
            </a:ext>
          </a:extLst>
        </xdr:cNvPr>
        <xdr:cNvSpPr>
          <a:spLocks/>
        </xdr:cNvSpPr>
      </xdr:nvSpPr>
      <xdr:spPr bwMode="auto">
        <a:xfrm>
          <a:off x="84105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74</xdr:row>
      <xdr:rowOff>171450</xdr:rowOff>
    </xdr:from>
    <xdr:to>
      <xdr:col>3</xdr:col>
      <xdr:colOff>0</xdr:colOff>
      <xdr:row>77</xdr:row>
      <xdr:rowOff>0</xdr:rowOff>
    </xdr:to>
    <xdr:sp macro="" textlink="">
      <xdr:nvSpPr>
        <xdr:cNvPr id="127" name="0/0">
          <a:extLst>
            <a:ext uri="{FF2B5EF4-FFF2-40B4-BE49-F238E27FC236}">
              <a16:creationId xmlns:a16="http://schemas.microsoft.com/office/drawing/2014/main" id="{243037FC-22F2-483B-8A28-1058016A2135}"/>
            </a:ext>
          </a:extLst>
        </xdr:cNvPr>
        <xdr:cNvSpPr>
          <a:spLocks noChangeArrowheads="1"/>
        </xdr:cNvSpPr>
      </xdr:nvSpPr>
      <xdr:spPr bwMode="auto">
        <a:xfrm>
          <a:off x="247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74</xdr:row>
      <xdr:rowOff>142875</xdr:rowOff>
    </xdr:from>
    <xdr:to>
      <xdr:col>6</xdr:col>
      <xdr:colOff>9526</xdr:colOff>
      <xdr:row>75</xdr:row>
      <xdr:rowOff>104775</xdr:rowOff>
    </xdr:to>
    <xdr:sp macro="" textlink="">
      <xdr:nvSpPr>
        <xdr:cNvPr id="128" name="Freeform 10695">
          <a:extLst>
            <a:ext uri="{FF2B5EF4-FFF2-40B4-BE49-F238E27FC236}">
              <a16:creationId xmlns:a16="http://schemas.microsoft.com/office/drawing/2014/main" id="{FE7D09C4-F947-47BF-B259-51E56DAB5B81}"/>
            </a:ext>
          </a:extLst>
        </xdr:cNvPr>
        <xdr:cNvSpPr>
          <a:spLocks/>
        </xdr:cNvSpPr>
      </xdr:nvSpPr>
      <xdr:spPr bwMode="auto">
        <a:xfrm>
          <a:off x="495300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74</xdr:row>
      <xdr:rowOff>171450</xdr:rowOff>
    </xdr:from>
    <xdr:to>
      <xdr:col>39</xdr:col>
      <xdr:colOff>0</xdr:colOff>
      <xdr:row>77</xdr:row>
      <xdr:rowOff>0</xdr:rowOff>
    </xdr:to>
    <xdr:sp macro="" textlink="">
      <xdr:nvSpPr>
        <xdr:cNvPr id="129" name="0/0">
          <a:extLst>
            <a:ext uri="{FF2B5EF4-FFF2-40B4-BE49-F238E27FC236}">
              <a16:creationId xmlns:a16="http://schemas.microsoft.com/office/drawing/2014/main" id="{94D92A1E-8333-4A68-9C09-58AD3D545A55}"/>
            </a:ext>
          </a:extLst>
        </xdr:cNvPr>
        <xdr:cNvSpPr>
          <a:spLocks noChangeArrowheads="1"/>
        </xdr:cNvSpPr>
      </xdr:nvSpPr>
      <xdr:spPr bwMode="auto">
        <a:xfrm>
          <a:off x="91630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74</xdr:row>
      <xdr:rowOff>142875</xdr:rowOff>
    </xdr:from>
    <xdr:to>
      <xdr:col>42</xdr:col>
      <xdr:colOff>1</xdr:colOff>
      <xdr:row>75</xdr:row>
      <xdr:rowOff>104775</xdr:rowOff>
    </xdr:to>
    <xdr:sp macro="" textlink="">
      <xdr:nvSpPr>
        <xdr:cNvPr id="130" name="Freeform 10695">
          <a:extLst>
            <a:ext uri="{FF2B5EF4-FFF2-40B4-BE49-F238E27FC236}">
              <a16:creationId xmlns:a16="http://schemas.microsoft.com/office/drawing/2014/main" id="{F1C73163-AF75-4CE6-A13C-6115521F4C12}"/>
            </a:ext>
          </a:extLst>
        </xdr:cNvPr>
        <xdr:cNvSpPr>
          <a:spLocks/>
        </xdr:cNvSpPr>
      </xdr:nvSpPr>
      <xdr:spPr bwMode="auto">
        <a:xfrm>
          <a:off x="9401175" y="14220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74</xdr:row>
      <xdr:rowOff>171450</xdr:rowOff>
    </xdr:from>
    <xdr:to>
      <xdr:col>43</xdr:col>
      <xdr:colOff>0</xdr:colOff>
      <xdr:row>77</xdr:row>
      <xdr:rowOff>0</xdr:rowOff>
    </xdr:to>
    <xdr:sp macro="" textlink="">
      <xdr:nvSpPr>
        <xdr:cNvPr id="131" name="0/0">
          <a:extLst>
            <a:ext uri="{FF2B5EF4-FFF2-40B4-BE49-F238E27FC236}">
              <a16:creationId xmlns:a16="http://schemas.microsoft.com/office/drawing/2014/main" id="{ED15F94C-6CF5-48E4-B6B5-D16772CB0DC8}"/>
            </a:ext>
          </a:extLst>
        </xdr:cNvPr>
        <xdr:cNvSpPr>
          <a:spLocks noChangeArrowheads="1"/>
        </xdr:cNvSpPr>
      </xdr:nvSpPr>
      <xdr:spPr bwMode="auto">
        <a:xfrm>
          <a:off x="10153650" y="14249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238124</xdr:colOff>
      <xdr:row>74</xdr:row>
      <xdr:rowOff>152399</xdr:rowOff>
    </xdr:from>
    <xdr:to>
      <xdr:col>45</xdr:col>
      <xdr:colOff>238125</xdr:colOff>
      <xdr:row>75</xdr:row>
      <xdr:rowOff>104774</xdr:rowOff>
    </xdr:to>
    <xdr:sp macro="" textlink="">
      <xdr:nvSpPr>
        <xdr:cNvPr id="132" name="Freeform 10695">
          <a:extLst>
            <a:ext uri="{FF2B5EF4-FFF2-40B4-BE49-F238E27FC236}">
              <a16:creationId xmlns:a16="http://schemas.microsoft.com/office/drawing/2014/main" id="{427B4589-9784-4EDD-9A96-41F23F430948}"/>
            </a:ext>
          </a:extLst>
        </xdr:cNvPr>
        <xdr:cNvSpPr>
          <a:spLocks/>
        </xdr:cNvSpPr>
      </xdr:nvSpPr>
      <xdr:spPr bwMode="auto">
        <a:xfrm>
          <a:off x="10391774" y="14230349"/>
          <a:ext cx="990601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84</xdr:row>
      <xdr:rowOff>171450</xdr:rowOff>
    </xdr:from>
    <xdr:to>
      <xdr:col>7</xdr:col>
      <xdr:colOff>0</xdr:colOff>
      <xdr:row>87</xdr:row>
      <xdr:rowOff>0</xdr:rowOff>
    </xdr:to>
    <xdr:sp macro="" textlink="">
      <xdr:nvSpPr>
        <xdr:cNvPr id="133" name="0/0">
          <a:extLst>
            <a:ext uri="{FF2B5EF4-FFF2-40B4-BE49-F238E27FC236}">
              <a16:creationId xmlns:a16="http://schemas.microsoft.com/office/drawing/2014/main" id="{7C30978A-CAA2-49C2-A79A-8AD960CEDAAA}"/>
            </a:ext>
          </a:extLst>
        </xdr:cNvPr>
        <xdr:cNvSpPr>
          <a:spLocks noChangeArrowheads="1"/>
        </xdr:cNvSpPr>
      </xdr:nvSpPr>
      <xdr:spPr bwMode="auto">
        <a:xfrm>
          <a:off x="1238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84</xdr:row>
      <xdr:rowOff>142875</xdr:rowOff>
    </xdr:from>
    <xdr:to>
      <xdr:col>10</xdr:col>
      <xdr:colOff>9525</xdr:colOff>
      <xdr:row>85</xdr:row>
      <xdr:rowOff>104775</xdr:rowOff>
    </xdr:to>
    <xdr:sp macro="" textlink="">
      <xdr:nvSpPr>
        <xdr:cNvPr id="134" name="Freeform 10695">
          <a:extLst>
            <a:ext uri="{FF2B5EF4-FFF2-40B4-BE49-F238E27FC236}">
              <a16:creationId xmlns:a16="http://schemas.microsoft.com/office/drawing/2014/main" id="{D01DE9A6-9282-4CA7-828F-77329E0B2704}"/>
            </a:ext>
          </a:extLst>
        </xdr:cNvPr>
        <xdr:cNvSpPr>
          <a:spLocks/>
        </xdr:cNvSpPr>
      </xdr:nvSpPr>
      <xdr:spPr bwMode="auto">
        <a:xfrm>
          <a:off x="1485899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84</xdr:row>
      <xdr:rowOff>171450</xdr:rowOff>
    </xdr:from>
    <xdr:to>
      <xdr:col>11</xdr:col>
      <xdr:colOff>0</xdr:colOff>
      <xdr:row>87</xdr:row>
      <xdr:rowOff>0</xdr:rowOff>
    </xdr:to>
    <xdr:sp macro="" textlink="">
      <xdr:nvSpPr>
        <xdr:cNvPr id="135" name="0/0">
          <a:extLst>
            <a:ext uri="{FF2B5EF4-FFF2-40B4-BE49-F238E27FC236}">
              <a16:creationId xmlns:a16="http://schemas.microsoft.com/office/drawing/2014/main" id="{8942A424-F3D5-4252-A40B-716BCB0AF04E}"/>
            </a:ext>
          </a:extLst>
        </xdr:cNvPr>
        <xdr:cNvSpPr>
          <a:spLocks noChangeArrowheads="1"/>
        </xdr:cNvSpPr>
      </xdr:nvSpPr>
      <xdr:spPr bwMode="auto">
        <a:xfrm>
          <a:off x="2228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84</xdr:row>
      <xdr:rowOff>142875</xdr:rowOff>
    </xdr:from>
    <xdr:to>
      <xdr:col>14</xdr:col>
      <xdr:colOff>1</xdr:colOff>
      <xdr:row>85</xdr:row>
      <xdr:rowOff>104775</xdr:rowOff>
    </xdr:to>
    <xdr:sp macro="" textlink="">
      <xdr:nvSpPr>
        <xdr:cNvPr id="136" name="Freeform 10695">
          <a:extLst>
            <a:ext uri="{FF2B5EF4-FFF2-40B4-BE49-F238E27FC236}">
              <a16:creationId xmlns:a16="http://schemas.microsoft.com/office/drawing/2014/main" id="{D4685406-3A35-4000-8FD7-D72606DC91C1}"/>
            </a:ext>
          </a:extLst>
        </xdr:cNvPr>
        <xdr:cNvSpPr>
          <a:spLocks/>
        </xdr:cNvSpPr>
      </xdr:nvSpPr>
      <xdr:spPr bwMode="auto">
        <a:xfrm>
          <a:off x="2466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84</xdr:row>
      <xdr:rowOff>171450</xdr:rowOff>
    </xdr:from>
    <xdr:to>
      <xdr:col>15</xdr:col>
      <xdr:colOff>0</xdr:colOff>
      <xdr:row>87</xdr:row>
      <xdr:rowOff>0</xdr:rowOff>
    </xdr:to>
    <xdr:sp macro="" textlink="">
      <xdr:nvSpPr>
        <xdr:cNvPr id="137" name="0/0">
          <a:extLst>
            <a:ext uri="{FF2B5EF4-FFF2-40B4-BE49-F238E27FC236}">
              <a16:creationId xmlns:a16="http://schemas.microsoft.com/office/drawing/2014/main" id="{A1A16E4E-0627-490A-BA57-95A1BFD2E5E5}"/>
            </a:ext>
          </a:extLst>
        </xdr:cNvPr>
        <xdr:cNvSpPr>
          <a:spLocks noChangeArrowheads="1"/>
        </xdr:cNvSpPr>
      </xdr:nvSpPr>
      <xdr:spPr bwMode="auto">
        <a:xfrm>
          <a:off x="3219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84</xdr:row>
      <xdr:rowOff>142875</xdr:rowOff>
    </xdr:from>
    <xdr:to>
      <xdr:col>18</xdr:col>
      <xdr:colOff>1</xdr:colOff>
      <xdr:row>85</xdr:row>
      <xdr:rowOff>104775</xdr:rowOff>
    </xdr:to>
    <xdr:sp macro="" textlink="">
      <xdr:nvSpPr>
        <xdr:cNvPr id="138" name="Freeform 10695">
          <a:extLst>
            <a:ext uri="{FF2B5EF4-FFF2-40B4-BE49-F238E27FC236}">
              <a16:creationId xmlns:a16="http://schemas.microsoft.com/office/drawing/2014/main" id="{7B0B51C6-7BE8-4F2E-A67C-082D040DAC09}"/>
            </a:ext>
          </a:extLst>
        </xdr:cNvPr>
        <xdr:cNvSpPr>
          <a:spLocks/>
        </xdr:cNvSpPr>
      </xdr:nvSpPr>
      <xdr:spPr bwMode="auto">
        <a:xfrm>
          <a:off x="3457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84</xdr:row>
      <xdr:rowOff>171450</xdr:rowOff>
    </xdr:from>
    <xdr:to>
      <xdr:col>19</xdr:col>
      <xdr:colOff>0</xdr:colOff>
      <xdr:row>87</xdr:row>
      <xdr:rowOff>0</xdr:rowOff>
    </xdr:to>
    <xdr:sp macro="" textlink="">
      <xdr:nvSpPr>
        <xdr:cNvPr id="139" name="0/0">
          <a:extLst>
            <a:ext uri="{FF2B5EF4-FFF2-40B4-BE49-F238E27FC236}">
              <a16:creationId xmlns:a16="http://schemas.microsoft.com/office/drawing/2014/main" id="{BEB62A3B-8521-4D67-86D9-87B13FF204CA}"/>
            </a:ext>
          </a:extLst>
        </xdr:cNvPr>
        <xdr:cNvSpPr>
          <a:spLocks noChangeArrowheads="1"/>
        </xdr:cNvSpPr>
      </xdr:nvSpPr>
      <xdr:spPr bwMode="auto">
        <a:xfrm>
          <a:off x="4210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84</xdr:row>
      <xdr:rowOff>142875</xdr:rowOff>
    </xdr:from>
    <xdr:to>
      <xdr:col>22</xdr:col>
      <xdr:colOff>1</xdr:colOff>
      <xdr:row>85</xdr:row>
      <xdr:rowOff>104775</xdr:rowOff>
    </xdr:to>
    <xdr:sp macro="" textlink="">
      <xdr:nvSpPr>
        <xdr:cNvPr id="140" name="Freeform 10695">
          <a:extLst>
            <a:ext uri="{FF2B5EF4-FFF2-40B4-BE49-F238E27FC236}">
              <a16:creationId xmlns:a16="http://schemas.microsoft.com/office/drawing/2014/main" id="{9EDE866E-712B-460E-9FC3-830096CD8FBD}"/>
            </a:ext>
          </a:extLst>
        </xdr:cNvPr>
        <xdr:cNvSpPr>
          <a:spLocks/>
        </xdr:cNvSpPr>
      </xdr:nvSpPr>
      <xdr:spPr bwMode="auto">
        <a:xfrm>
          <a:off x="4448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84</xdr:row>
      <xdr:rowOff>171450</xdr:rowOff>
    </xdr:from>
    <xdr:to>
      <xdr:col>23</xdr:col>
      <xdr:colOff>0</xdr:colOff>
      <xdr:row>87</xdr:row>
      <xdr:rowOff>0</xdr:rowOff>
    </xdr:to>
    <xdr:sp macro="" textlink="">
      <xdr:nvSpPr>
        <xdr:cNvPr id="141" name="0/0">
          <a:extLst>
            <a:ext uri="{FF2B5EF4-FFF2-40B4-BE49-F238E27FC236}">
              <a16:creationId xmlns:a16="http://schemas.microsoft.com/office/drawing/2014/main" id="{BFD9E40E-1F57-414C-A14D-5B05E78F53C5}"/>
            </a:ext>
          </a:extLst>
        </xdr:cNvPr>
        <xdr:cNvSpPr>
          <a:spLocks noChangeArrowheads="1"/>
        </xdr:cNvSpPr>
      </xdr:nvSpPr>
      <xdr:spPr bwMode="auto">
        <a:xfrm>
          <a:off x="5200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84</xdr:row>
      <xdr:rowOff>142875</xdr:rowOff>
    </xdr:from>
    <xdr:to>
      <xdr:col>26</xdr:col>
      <xdr:colOff>1</xdr:colOff>
      <xdr:row>85</xdr:row>
      <xdr:rowOff>104775</xdr:rowOff>
    </xdr:to>
    <xdr:sp macro="" textlink="">
      <xdr:nvSpPr>
        <xdr:cNvPr id="142" name="Freeform 10695">
          <a:extLst>
            <a:ext uri="{FF2B5EF4-FFF2-40B4-BE49-F238E27FC236}">
              <a16:creationId xmlns:a16="http://schemas.microsoft.com/office/drawing/2014/main" id="{456E4A15-7C9C-415A-9BA4-0EF5C29C478B}"/>
            </a:ext>
          </a:extLst>
        </xdr:cNvPr>
        <xdr:cNvSpPr>
          <a:spLocks/>
        </xdr:cNvSpPr>
      </xdr:nvSpPr>
      <xdr:spPr bwMode="auto">
        <a:xfrm>
          <a:off x="54387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84</xdr:row>
      <xdr:rowOff>171450</xdr:rowOff>
    </xdr:from>
    <xdr:to>
      <xdr:col>27</xdr:col>
      <xdr:colOff>0</xdr:colOff>
      <xdr:row>87</xdr:row>
      <xdr:rowOff>0</xdr:rowOff>
    </xdr:to>
    <xdr:sp macro="" textlink="">
      <xdr:nvSpPr>
        <xdr:cNvPr id="143" name="0/0">
          <a:extLst>
            <a:ext uri="{FF2B5EF4-FFF2-40B4-BE49-F238E27FC236}">
              <a16:creationId xmlns:a16="http://schemas.microsoft.com/office/drawing/2014/main" id="{CBC23097-13F9-40BE-9227-7BB6B11C26DC}"/>
            </a:ext>
          </a:extLst>
        </xdr:cNvPr>
        <xdr:cNvSpPr>
          <a:spLocks noChangeArrowheads="1"/>
        </xdr:cNvSpPr>
      </xdr:nvSpPr>
      <xdr:spPr bwMode="auto">
        <a:xfrm>
          <a:off x="61912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84</xdr:row>
      <xdr:rowOff>142875</xdr:rowOff>
    </xdr:from>
    <xdr:to>
      <xdr:col>30</xdr:col>
      <xdr:colOff>1</xdr:colOff>
      <xdr:row>85</xdr:row>
      <xdr:rowOff>104775</xdr:rowOff>
    </xdr:to>
    <xdr:sp macro="" textlink="">
      <xdr:nvSpPr>
        <xdr:cNvPr id="144" name="Freeform 10695">
          <a:extLst>
            <a:ext uri="{FF2B5EF4-FFF2-40B4-BE49-F238E27FC236}">
              <a16:creationId xmlns:a16="http://schemas.microsoft.com/office/drawing/2014/main" id="{D8E96F4A-DE37-4C5E-AC73-6DAF9EF562F1}"/>
            </a:ext>
          </a:extLst>
        </xdr:cNvPr>
        <xdr:cNvSpPr>
          <a:spLocks/>
        </xdr:cNvSpPr>
      </xdr:nvSpPr>
      <xdr:spPr bwMode="auto">
        <a:xfrm>
          <a:off x="64293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84</xdr:row>
      <xdr:rowOff>171450</xdr:rowOff>
    </xdr:from>
    <xdr:to>
      <xdr:col>31</xdr:col>
      <xdr:colOff>0</xdr:colOff>
      <xdr:row>87</xdr:row>
      <xdr:rowOff>0</xdr:rowOff>
    </xdr:to>
    <xdr:sp macro="" textlink="">
      <xdr:nvSpPr>
        <xdr:cNvPr id="145" name="0/0">
          <a:extLst>
            <a:ext uri="{FF2B5EF4-FFF2-40B4-BE49-F238E27FC236}">
              <a16:creationId xmlns:a16="http://schemas.microsoft.com/office/drawing/2014/main" id="{2F210B70-983B-4172-9AF4-A796B6D5A715}"/>
            </a:ext>
          </a:extLst>
        </xdr:cNvPr>
        <xdr:cNvSpPr>
          <a:spLocks noChangeArrowheads="1"/>
        </xdr:cNvSpPr>
      </xdr:nvSpPr>
      <xdr:spPr bwMode="auto">
        <a:xfrm>
          <a:off x="71818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84</xdr:row>
      <xdr:rowOff>142875</xdr:rowOff>
    </xdr:from>
    <xdr:to>
      <xdr:col>34</xdr:col>
      <xdr:colOff>1</xdr:colOff>
      <xdr:row>85</xdr:row>
      <xdr:rowOff>104775</xdr:rowOff>
    </xdr:to>
    <xdr:sp macro="" textlink="">
      <xdr:nvSpPr>
        <xdr:cNvPr id="146" name="Freeform 10695">
          <a:extLst>
            <a:ext uri="{FF2B5EF4-FFF2-40B4-BE49-F238E27FC236}">
              <a16:creationId xmlns:a16="http://schemas.microsoft.com/office/drawing/2014/main" id="{6A0BD9EC-3AD0-4FBF-9C86-C3856BCA9553}"/>
            </a:ext>
          </a:extLst>
        </xdr:cNvPr>
        <xdr:cNvSpPr>
          <a:spLocks/>
        </xdr:cNvSpPr>
      </xdr:nvSpPr>
      <xdr:spPr bwMode="auto">
        <a:xfrm>
          <a:off x="74199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84</xdr:row>
      <xdr:rowOff>171450</xdr:rowOff>
    </xdr:from>
    <xdr:to>
      <xdr:col>35</xdr:col>
      <xdr:colOff>0</xdr:colOff>
      <xdr:row>87</xdr:row>
      <xdr:rowOff>0</xdr:rowOff>
    </xdr:to>
    <xdr:sp macro="" textlink="">
      <xdr:nvSpPr>
        <xdr:cNvPr id="147" name="0/0">
          <a:extLst>
            <a:ext uri="{FF2B5EF4-FFF2-40B4-BE49-F238E27FC236}">
              <a16:creationId xmlns:a16="http://schemas.microsoft.com/office/drawing/2014/main" id="{7D8023D2-25C1-455D-B958-F71E473FAF90}"/>
            </a:ext>
          </a:extLst>
        </xdr:cNvPr>
        <xdr:cNvSpPr>
          <a:spLocks noChangeArrowheads="1"/>
        </xdr:cNvSpPr>
      </xdr:nvSpPr>
      <xdr:spPr bwMode="auto">
        <a:xfrm>
          <a:off x="81724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84</xdr:row>
      <xdr:rowOff>142875</xdr:rowOff>
    </xdr:from>
    <xdr:to>
      <xdr:col>38</xdr:col>
      <xdr:colOff>1</xdr:colOff>
      <xdr:row>85</xdr:row>
      <xdr:rowOff>104775</xdr:rowOff>
    </xdr:to>
    <xdr:sp macro="" textlink="">
      <xdr:nvSpPr>
        <xdr:cNvPr id="148" name="Freeform 10695">
          <a:extLst>
            <a:ext uri="{FF2B5EF4-FFF2-40B4-BE49-F238E27FC236}">
              <a16:creationId xmlns:a16="http://schemas.microsoft.com/office/drawing/2014/main" id="{7B27D4AB-EA08-4C4C-BBAB-8B50A6527BFC}"/>
            </a:ext>
          </a:extLst>
        </xdr:cNvPr>
        <xdr:cNvSpPr>
          <a:spLocks/>
        </xdr:cNvSpPr>
      </xdr:nvSpPr>
      <xdr:spPr bwMode="auto">
        <a:xfrm>
          <a:off x="84105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84</xdr:row>
      <xdr:rowOff>171450</xdr:rowOff>
    </xdr:from>
    <xdr:to>
      <xdr:col>3</xdr:col>
      <xdr:colOff>0</xdr:colOff>
      <xdr:row>87</xdr:row>
      <xdr:rowOff>0</xdr:rowOff>
    </xdr:to>
    <xdr:sp macro="" textlink="">
      <xdr:nvSpPr>
        <xdr:cNvPr id="149" name="0/0">
          <a:extLst>
            <a:ext uri="{FF2B5EF4-FFF2-40B4-BE49-F238E27FC236}">
              <a16:creationId xmlns:a16="http://schemas.microsoft.com/office/drawing/2014/main" id="{2111A3A3-135A-4F0D-B975-2C81053D62EA}"/>
            </a:ext>
          </a:extLst>
        </xdr:cNvPr>
        <xdr:cNvSpPr>
          <a:spLocks noChangeArrowheads="1"/>
        </xdr:cNvSpPr>
      </xdr:nvSpPr>
      <xdr:spPr bwMode="auto">
        <a:xfrm>
          <a:off x="247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84</xdr:row>
      <xdr:rowOff>142875</xdr:rowOff>
    </xdr:from>
    <xdr:to>
      <xdr:col>6</xdr:col>
      <xdr:colOff>9526</xdr:colOff>
      <xdr:row>85</xdr:row>
      <xdr:rowOff>104775</xdr:rowOff>
    </xdr:to>
    <xdr:sp macro="" textlink="">
      <xdr:nvSpPr>
        <xdr:cNvPr id="150" name="Freeform 10695">
          <a:extLst>
            <a:ext uri="{FF2B5EF4-FFF2-40B4-BE49-F238E27FC236}">
              <a16:creationId xmlns:a16="http://schemas.microsoft.com/office/drawing/2014/main" id="{77AEC379-DB00-46D3-8480-13E7D048334C}"/>
            </a:ext>
          </a:extLst>
        </xdr:cNvPr>
        <xdr:cNvSpPr>
          <a:spLocks/>
        </xdr:cNvSpPr>
      </xdr:nvSpPr>
      <xdr:spPr bwMode="auto">
        <a:xfrm>
          <a:off x="495300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84</xdr:row>
      <xdr:rowOff>171450</xdr:rowOff>
    </xdr:from>
    <xdr:to>
      <xdr:col>39</xdr:col>
      <xdr:colOff>0</xdr:colOff>
      <xdr:row>87</xdr:row>
      <xdr:rowOff>0</xdr:rowOff>
    </xdr:to>
    <xdr:sp macro="" textlink="">
      <xdr:nvSpPr>
        <xdr:cNvPr id="151" name="0/0">
          <a:extLst>
            <a:ext uri="{FF2B5EF4-FFF2-40B4-BE49-F238E27FC236}">
              <a16:creationId xmlns:a16="http://schemas.microsoft.com/office/drawing/2014/main" id="{E46B8BBE-8372-4A11-8CAA-DBDF95F679F8}"/>
            </a:ext>
          </a:extLst>
        </xdr:cNvPr>
        <xdr:cNvSpPr>
          <a:spLocks noChangeArrowheads="1"/>
        </xdr:cNvSpPr>
      </xdr:nvSpPr>
      <xdr:spPr bwMode="auto">
        <a:xfrm>
          <a:off x="91630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84</xdr:row>
      <xdr:rowOff>142875</xdr:rowOff>
    </xdr:from>
    <xdr:to>
      <xdr:col>42</xdr:col>
      <xdr:colOff>1</xdr:colOff>
      <xdr:row>85</xdr:row>
      <xdr:rowOff>104775</xdr:rowOff>
    </xdr:to>
    <xdr:sp macro="" textlink="">
      <xdr:nvSpPr>
        <xdr:cNvPr id="152" name="Freeform 10695">
          <a:extLst>
            <a:ext uri="{FF2B5EF4-FFF2-40B4-BE49-F238E27FC236}">
              <a16:creationId xmlns:a16="http://schemas.microsoft.com/office/drawing/2014/main" id="{7409775D-0DF2-4529-82FF-78030B3E5249}"/>
            </a:ext>
          </a:extLst>
        </xdr:cNvPr>
        <xdr:cNvSpPr>
          <a:spLocks/>
        </xdr:cNvSpPr>
      </xdr:nvSpPr>
      <xdr:spPr bwMode="auto">
        <a:xfrm>
          <a:off x="9401175" y="160686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84</xdr:row>
      <xdr:rowOff>171450</xdr:rowOff>
    </xdr:from>
    <xdr:to>
      <xdr:col>43</xdr:col>
      <xdr:colOff>0</xdr:colOff>
      <xdr:row>87</xdr:row>
      <xdr:rowOff>0</xdr:rowOff>
    </xdr:to>
    <xdr:sp macro="" textlink="">
      <xdr:nvSpPr>
        <xdr:cNvPr id="153" name="0/0">
          <a:extLst>
            <a:ext uri="{FF2B5EF4-FFF2-40B4-BE49-F238E27FC236}">
              <a16:creationId xmlns:a16="http://schemas.microsoft.com/office/drawing/2014/main" id="{820B2937-55F7-47B6-BCA0-8E341A8FD127}"/>
            </a:ext>
          </a:extLst>
        </xdr:cNvPr>
        <xdr:cNvSpPr>
          <a:spLocks noChangeArrowheads="1"/>
        </xdr:cNvSpPr>
      </xdr:nvSpPr>
      <xdr:spPr bwMode="auto">
        <a:xfrm>
          <a:off x="10153650" y="160972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84</xdr:row>
      <xdr:rowOff>161925</xdr:rowOff>
    </xdr:from>
    <xdr:to>
      <xdr:col>45</xdr:col>
      <xdr:colOff>238125</xdr:colOff>
      <xdr:row>85</xdr:row>
      <xdr:rowOff>104775</xdr:rowOff>
    </xdr:to>
    <xdr:sp macro="" textlink="">
      <xdr:nvSpPr>
        <xdr:cNvPr id="154" name="Freeform 10695">
          <a:extLst>
            <a:ext uri="{FF2B5EF4-FFF2-40B4-BE49-F238E27FC236}">
              <a16:creationId xmlns:a16="http://schemas.microsoft.com/office/drawing/2014/main" id="{E95E2BE8-A1B5-4BF4-B443-AEEC2F4FAC7E}"/>
            </a:ext>
          </a:extLst>
        </xdr:cNvPr>
        <xdr:cNvSpPr>
          <a:spLocks/>
        </xdr:cNvSpPr>
      </xdr:nvSpPr>
      <xdr:spPr bwMode="auto">
        <a:xfrm>
          <a:off x="10391775" y="1608772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94</xdr:row>
      <xdr:rowOff>171450</xdr:rowOff>
    </xdr:from>
    <xdr:to>
      <xdr:col>7</xdr:col>
      <xdr:colOff>0</xdr:colOff>
      <xdr:row>97</xdr:row>
      <xdr:rowOff>0</xdr:rowOff>
    </xdr:to>
    <xdr:sp macro="" textlink="">
      <xdr:nvSpPr>
        <xdr:cNvPr id="155" name="0/0">
          <a:extLst>
            <a:ext uri="{FF2B5EF4-FFF2-40B4-BE49-F238E27FC236}">
              <a16:creationId xmlns:a16="http://schemas.microsoft.com/office/drawing/2014/main" id="{FCF986F0-24EE-46B9-A11D-819E0781AFD0}"/>
            </a:ext>
          </a:extLst>
        </xdr:cNvPr>
        <xdr:cNvSpPr>
          <a:spLocks noChangeArrowheads="1"/>
        </xdr:cNvSpPr>
      </xdr:nvSpPr>
      <xdr:spPr bwMode="auto">
        <a:xfrm>
          <a:off x="1238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94</xdr:row>
      <xdr:rowOff>142875</xdr:rowOff>
    </xdr:from>
    <xdr:to>
      <xdr:col>10</xdr:col>
      <xdr:colOff>9525</xdr:colOff>
      <xdr:row>95</xdr:row>
      <xdr:rowOff>104775</xdr:rowOff>
    </xdr:to>
    <xdr:sp macro="" textlink="">
      <xdr:nvSpPr>
        <xdr:cNvPr id="156" name="Freeform 10695">
          <a:extLst>
            <a:ext uri="{FF2B5EF4-FFF2-40B4-BE49-F238E27FC236}">
              <a16:creationId xmlns:a16="http://schemas.microsoft.com/office/drawing/2014/main" id="{DC078EF1-9DC1-4F7E-97EA-E7D3D454AEF2}"/>
            </a:ext>
          </a:extLst>
        </xdr:cNvPr>
        <xdr:cNvSpPr>
          <a:spLocks/>
        </xdr:cNvSpPr>
      </xdr:nvSpPr>
      <xdr:spPr bwMode="auto">
        <a:xfrm>
          <a:off x="1485899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94</xdr:row>
      <xdr:rowOff>171450</xdr:rowOff>
    </xdr:from>
    <xdr:to>
      <xdr:col>11</xdr:col>
      <xdr:colOff>0</xdr:colOff>
      <xdr:row>97</xdr:row>
      <xdr:rowOff>0</xdr:rowOff>
    </xdr:to>
    <xdr:sp macro="" textlink="">
      <xdr:nvSpPr>
        <xdr:cNvPr id="157" name="0/0">
          <a:extLst>
            <a:ext uri="{FF2B5EF4-FFF2-40B4-BE49-F238E27FC236}">
              <a16:creationId xmlns:a16="http://schemas.microsoft.com/office/drawing/2014/main" id="{4EC11313-8C52-46A3-834D-C26F226D087D}"/>
            </a:ext>
          </a:extLst>
        </xdr:cNvPr>
        <xdr:cNvSpPr>
          <a:spLocks noChangeArrowheads="1"/>
        </xdr:cNvSpPr>
      </xdr:nvSpPr>
      <xdr:spPr bwMode="auto">
        <a:xfrm>
          <a:off x="2228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94</xdr:row>
      <xdr:rowOff>142875</xdr:rowOff>
    </xdr:from>
    <xdr:to>
      <xdr:col>14</xdr:col>
      <xdr:colOff>1</xdr:colOff>
      <xdr:row>95</xdr:row>
      <xdr:rowOff>104775</xdr:rowOff>
    </xdr:to>
    <xdr:sp macro="" textlink="">
      <xdr:nvSpPr>
        <xdr:cNvPr id="158" name="Freeform 10695">
          <a:extLst>
            <a:ext uri="{FF2B5EF4-FFF2-40B4-BE49-F238E27FC236}">
              <a16:creationId xmlns:a16="http://schemas.microsoft.com/office/drawing/2014/main" id="{81F9DDA8-6527-4691-BBC3-0341CEFB9BB3}"/>
            </a:ext>
          </a:extLst>
        </xdr:cNvPr>
        <xdr:cNvSpPr>
          <a:spLocks/>
        </xdr:cNvSpPr>
      </xdr:nvSpPr>
      <xdr:spPr bwMode="auto">
        <a:xfrm>
          <a:off x="2466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94</xdr:row>
      <xdr:rowOff>171450</xdr:rowOff>
    </xdr:from>
    <xdr:to>
      <xdr:col>15</xdr:col>
      <xdr:colOff>0</xdr:colOff>
      <xdr:row>97</xdr:row>
      <xdr:rowOff>0</xdr:rowOff>
    </xdr:to>
    <xdr:sp macro="" textlink="">
      <xdr:nvSpPr>
        <xdr:cNvPr id="159" name="0/0">
          <a:extLst>
            <a:ext uri="{FF2B5EF4-FFF2-40B4-BE49-F238E27FC236}">
              <a16:creationId xmlns:a16="http://schemas.microsoft.com/office/drawing/2014/main" id="{22519E08-586D-4606-81FB-09B97E7529FC}"/>
            </a:ext>
          </a:extLst>
        </xdr:cNvPr>
        <xdr:cNvSpPr>
          <a:spLocks noChangeArrowheads="1"/>
        </xdr:cNvSpPr>
      </xdr:nvSpPr>
      <xdr:spPr bwMode="auto">
        <a:xfrm>
          <a:off x="3219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94</xdr:row>
      <xdr:rowOff>171450</xdr:rowOff>
    </xdr:from>
    <xdr:to>
      <xdr:col>19</xdr:col>
      <xdr:colOff>0</xdr:colOff>
      <xdr:row>97</xdr:row>
      <xdr:rowOff>0</xdr:rowOff>
    </xdr:to>
    <xdr:sp macro="" textlink="">
      <xdr:nvSpPr>
        <xdr:cNvPr id="160" name="0/0">
          <a:extLst>
            <a:ext uri="{FF2B5EF4-FFF2-40B4-BE49-F238E27FC236}">
              <a16:creationId xmlns:a16="http://schemas.microsoft.com/office/drawing/2014/main" id="{41196DD7-B776-4341-A66A-0F75F481CCD0}"/>
            </a:ext>
          </a:extLst>
        </xdr:cNvPr>
        <xdr:cNvSpPr>
          <a:spLocks noChangeArrowheads="1"/>
        </xdr:cNvSpPr>
      </xdr:nvSpPr>
      <xdr:spPr bwMode="auto">
        <a:xfrm>
          <a:off x="4210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94</xdr:row>
      <xdr:rowOff>142875</xdr:rowOff>
    </xdr:from>
    <xdr:to>
      <xdr:col>22</xdr:col>
      <xdr:colOff>1</xdr:colOff>
      <xdr:row>95</xdr:row>
      <xdr:rowOff>104775</xdr:rowOff>
    </xdr:to>
    <xdr:sp macro="" textlink="">
      <xdr:nvSpPr>
        <xdr:cNvPr id="161" name="Freeform 10695">
          <a:extLst>
            <a:ext uri="{FF2B5EF4-FFF2-40B4-BE49-F238E27FC236}">
              <a16:creationId xmlns:a16="http://schemas.microsoft.com/office/drawing/2014/main" id="{D4FBDD39-A755-4529-87ED-F8C3E6C33BDE}"/>
            </a:ext>
          </a:extLst>
        </xdr:cNvPr>
        <xdr:cNvSpPr>
          <a:spLocks/>
        </xdr:cNvSpPr>
      </xdr:nvSpPr>
      <xdr:spPr bwMode="auto">
        <a:xfrm>
          <a:off x="4448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94</xdr:row>
      <xdr:rowOff>171450</xdr:rowOff>
    </xdr:from>
    <xdr:to>
      <xdr:col>23</xdr:col>
      <xdr:colOff>0</xdr:colOff>
      <xdr:row>97</xdr:row>
      <xdr:rowOff>0</xdr:rowOff>
    </xdr:to>
    <xdr:sp macro="" textlink="">
      <xdr:nvSpPr>
        <xdr:cNvPr id="162" name="0/0">
          <a:extLst>
            <a:ext uri="{FF2B5EF4-FFF2-40B4-BE49-F238E27FC236}">
              <a16:creationId xmlns:a16="http://schemas.microsoft.com/office/drawing/2014/main" id="{2CD86F84-8525-4897-B011-89B78AC32DAA}"/>
            </a:ext>
          </a:extLst>
        </xdr:cNvPr>
        <xdr:cNvSpPr>
          <a:spLocks noChangeArrowheads="1"/>
        </xdr:cNvSpPr>
      </xdr:nvSpPr>
      <xdr:spPr bwMode="auto">
        <a:xfrm>
          <a:off x="5200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94</xdr:row>
      <xdr:rowOff>142875</xdr:rowOff>
    </xdr:from>
    <xdr:to>
      <xdr:col>26</xdr:col>
      <xdr:colOff>1</xdr:colOff>
      <xdr:row>95</xdr:row>
      <xdr:rowOff>104775</xdr:rowOff>
    </xdr:to>
    <xdr:sp macro="" textlink="">
      <xdr:nvSpPr>
        <xdr:cNvPr id="163" name="Freeform 10695">
          <a:extLst>
            <a:ext uri="{FF2B5EF4-FFF2-40B4-BE49-F238E27FC236}">
              <a16:creationId xmlns:a16="http://schemas.microsoft.com/office/drawing/2014/main" id="{7513521D-70F0-46B7-9B77-474457824B93}"/>
            </a:ext>
          </a:extLst>
        </xdr:cNvPr>
        <xdr:cNvSpPr>
          <a:spLocks/>
        </xdr:cNvSpPr>
      </xdr:nvSpPr>
      <xdr:spPr bwMode="auto">
        <a:xfrm>
          <a:off x="54387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94</xdr:row>
      <xdr:rowOff>171450</xdr:rowOff>
    </xdr:from>
    <xdr:to>
      <xdr:col>27</xdr:col>
      <xdr:colOff>0</xdr:colOff>
      <xdr:row>97</xdr:row>
      <xdr:rowOff>0</xdr:rowOff>
    </xdr:to>
    <xdr:sp macro="" textlink="">
      <xdr:nvSpPr>
        <xdr:cNvPr id="164" name="0/0">
          <a:extLst>
            <a:ext uri="{FF2B5EF4-FFF2-40B4-BE49-F238E27FC236}">
              <a16:creationId xmlns:a16="http://schemas.microsoft.com/office/drawing/2014/main" id="{2601BDBE-8E84-48E0-BC2A-652F8D890592}"/>
            </a:ext>
          </a:extLst>
        </xdr:cNvPr>
        <xdr:cNvSpPr>
          <a:spLocks noChangeArrowheads="1"/>
        </xdr:cNvSpPr>
      </xdr:nvSpPr>
      <xdr:spPr bwMode="auto">
        <a:xfrm>
          <a:off x="61912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94</xdr:row>
      <xdr:rowOff>142875</xdr:rowOff>
    </xdr:from>
    <xdr:to>
      <xdr:col>30</xdr:col>
      <xdr:colOff>1</xdr:colOff>
      <xdr:row>95</xdr:row>
      <xdr:rowOff>104775</xdr:rowOff>
    </xdr:to>
    <xdr:sp macro="" textlink="">
      <xdr:nvSpPr>
        <xdr:cNvPr id="165" name="Freeform 10695">
          <a:extLst>
            <a:ext uri="{FF2B5EF4-FFF2-40B4-BE49-F238E27FC236}">
              <a16:creationId xmlns:a16="http://schemas.microsoft.com/office/drawing/2014/main" id="{65D06C61-5D62-4F63-84FB-B351BAEDC676}"/>
            </a:ext>
          </a:extLst>
        </xdr:cNvPr>
        <xdr:cNvSpPr>
          <a:spLocks/>
        </xdr:cNvSpPr>
      </xdr:nvSpPr>
      <xdr:spPr bwMode="auto">
        <a:xfrm>
          <a:off x="64293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94</xdr:row>
      <xdr:rowOff>171450</xdr:rowOff>
    </xdr:from>
    <xdr:to>
      <xdr:col>31</xdr:col>
      <xdr:colOff>0</xdr:colOff>
      <xdr:row>97</xdr:row>
      <xdr:rowOff>0</xdr:rowOff>
    </xdr:to>
    <xdr:sp macro="" textlink="">
      <xdr:nvSpPr>
        <xdr:cNvPr id="166" name="0/0">
          <a:extLst>
            <a:ext uri="{FF2B5EF4-FFF2-40B4-BE49-F238E27FC236}">
              <a16:creationId xmlns:a16="http://schemas.microsoft.com/office/drawing/2014/main" id="{90392B44-60C4-4036-A56B-E46D2733F389}"/>
            </a:ext>
          </a:extLst>
        </xdr:cNvPr>
        <xdr:cNvSpPr>
          <a:spLocks noChangeArrowheads="1"/>
        </xdr:cNvSpPr>
      </xdr:nvSpPr>
      <xdr:spPr bwMode="auto">
        <a:xfrm>
          <a:off x="71818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94</xdr:row>
      <xdr:rowOff>142875</xdr:rowOff>
    </xdr:from>
    <xdr:to>
      <xdr:col>34</xdr:col>
      <xdr:colOff>1</xdr:colOff>
      <xdr:row>95</xdr:row>
      <xdr:rowOff>104775</xdr:rowOff>
    </xdr:to>
    <xdr:sp macro="" textlink="">
      <xdr:nvSpPr>
        <xdr:cNvPr id="167" name="Freeform 10695">
          <a:extLst>
            <a:ext uri="{FF2B5EF4-FFF2-40B4-BE49-F238E27FC236}">
              <a16:creationId xmlns:a16="http://schemas.microsoft.com/office/drawing/2014/main" id="{9B125C47-62C9-4BBA-A030-266170ADFE0E}"/>
            </a:ext>
          </a:extLst>
        </xdr:cNvPr>
        <xdr:cNvSpPr>
          <a:spLocks/>
        </xdr:cNvSpPr>
      </xdr:nvSpPr>
      <xdr:spPr bwMode="auto">
        <a:xfrm>
          <a:off x="74199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94</xdr:row>
      <xdr:rowOff>171450</xdr:rowOff>
    </xdr:from>
    <xdr:to>
      <xdr:col>35</xdr:col>
      <xdr:colOff>0</xdr:colOff>
      <xdr:row>97</xdr:row>
      <xdr:rowOff>0</xdr:rowOff>
    </xdr:to>
    <xdr:sp macro="" textlink="">
      <xdr:nvSpPr>
        <xdr:cNvPr id="168" name="0/0">
          <a:extLst>
            <a:ext uri="{FF2B5EF4-FFF2-40B4-BE49-F238E27FC236}">
              <a16:creationId xmlns:a16="http://schemas.microsoft.com/office/drawing/2014/main" id="{AB9362F9-4D0C-4A6E-AB54-9E75DFA0116D}"/>
            </a:ext>
          </a:extLst>
        </xdr:cNvPr>
        <xdr:cNvSpPr>
          <a:spLocks noChangeArrowheads="1"/>
        </xdr:cNvSpPr>
      </xdr:nvSpPr>
      <xdr:spPr bwMode="auto">
        <a:xfrm>
          <a:off x="81724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94</xdr:row>
      <xdr:rowOff>142875</xdr:rowOff>
    </xdr:from>
    <xdr:to>
      <xdr:col>38</xdr:col>
      <xdr:colOff>1</xdr:colOff>
      <xdr:row>95</xdr:row>
      <xdr:rowOff>104775</xdr:rowOff>
    </xdr:to>
    <xdr:sp macro="" textlink="">
      <xdr:nvSpPr>
        <xdr:cNvPr id="169" name="Freeform 10695">
          <a:extLst>
            <a:ext uri="{FF2B5EF4-FFF2-40B4-BE49-F238E27FC236}">
              <a16:creationId xmlns:a16="http://schemas.microsoft.com/office/drawing/2014/main" id="{BD278915-06AC-4B9F-B03B-F8BF8BA48662}"/>
            </a:ext>
          </a:extLst>
        </xdr:cNvPr>
        <xdr:cNvSpPr>
          <a:spLocks/>
        </xdr:cNvSpPr>
      </xdr:nvSpPr>
      <xdr:spPr bwMode="auto">
        <a:xfrm>
          <a:off x="84105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94</xdr:row>
      <xdr:rowOff>171450</xdr:rowOff>
    </xdr:from>
    <xdr:to>
      <xdr:col>3</xdr:col>
      <xdr:colOff>0</xdr:colOff>
      <xdr:row>97</xdr:row>
      <xdr:rowOff>0</xdr:rowOff>
    </xdr:to>
    <xdr:sp macro="" textlink="">
      <xdr:nvSpPr>
        <xdr:cNvPr id="170" name="0/0">
          <a:extLst>
            <a:ext uri="{FF2B5EF4-FFF2-40B4-BE49-F238E27FC236}">
              <a16:creationId xmlns:a16="http://schemas.microsoft.com/office/drawing/2014/main" id="{5BC1C4E6-0894-4D25-8E53-2A0862045893}"/>
            </a:ext>
          </a:extLst>
        </xdr:cNvPr>
        <xdr:cNvSpPr>
          <a:spLocks noChangeArrowheads="1"/>
        </xdr:cNvSpPr>
      </xdr:nvSpPr>
      <xdr:spPr bwMode="auto">
        <a:xfrm>
          <a:off x="247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94</xdr:row>
      <xdr:rowOff>142875</xdr:rowOff>
    </xdr:from>
    <xdr:to>
      <xdr:col>6</xdr:col>
      <xdr:colOff>9526</xdr:colOff>
      <xdr:row>95</xdr:row>
      <xdr:rowOff>104775</xdr:rowOff>
    </xdr:to>
    <xdr:sp macro="" textlink="">
      <xdr:nvSpPr>
        <xdr:cNvPr id="171" name="Freeform 10695">
          <a:extLst>
            <a:ext uri="{FF2B5EF4-FFF2-40B4-BE49-F238E27FC236}">
              <a16:creationId xmlns:a16="http://schemas.microsoft.com/office/drawing/2014/main" id="{F8CED07E-A25D-4B6A-A1C3-DA658E5956D6}"/>
            </a:ext>
          </a:extLst>
        </xdr:cNvPr>
        <xdr:cNvSpPr>
          <a:spLocks/>
        </xdr:cNvSpPr>
      </xdr:nvSpPr>
      <xdr:spPr bwMode="auto">
        <a:xfrm>
          <a:off x="4953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94</xdr:row>
      <xdr:rowOff>171450</xdr:rowOff>
    </xdr:from>
    <xdr:to>
      <xdr:col>39</xdr:col>
      <xdr:colOff>0</xdr:colOff>
      <xdr:row>97</xdr:row>
      <xdr:rowOff>0</xdr:rowOff>
    </xdr:to>
    <xdr:sp macro="" textlink="">
      <xdr:nvSpPr>
        <xdr:cNvPr id="172" name="0/0">
          <a:extLst>
            <a:ext uri="{FF2B5EF4-FFF2-40B4-BE49-F238E27FC236}">
              <a16:creationId xmlns:a16="http://schemas.microsoft.com/office/drawing/2014/main" id="{6FA8FE1F-D0FA-4D7D-A29B-C6B1CF038D01}"/>
            </a:ext>
          </a:extLst>
        </xdr:cNvPr>
        <xdr:cNvSpPr>
          <a:spLocks noChangeArrowheads="1"/>
        </xdr:cNvSpPr>
      </xdr:nvSpPr>
      <xdr:spPr bwMode="auto">
        <a:xfrm>
          <a:off x="91630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94</xdr:row>
      <xdr:rowOff>142875</xdr:rowOff>
    </xdr:from>
    <xdr:to>
      <xdr:col>42</xdr:col>
      <xdr:colOff>1</xdr:colOff>
      <xdr:row>95</xdr:row>
      <xdr:rowOff>104775</xdr:rowOff>
    </xdr:to>
    <xdr:sp macro="" textlink="">
      <xdr:nvSpPr>
        <xdr:cNvPr id="173" name="Freeform 10695">
          <a:extLst>
            <a:ext uri="{FF2B5EF4-FFF2-40B4-BE49-F238E27FC236}">
              <a16:creationId xmlns:a16="http://schemas.microsoft.com/office/drawing/2014/main" id="{2B4E59CC-EA17-4784-8EC8-918FD77BAD03}"/>
            </a:ext>
          </a:extLst>
        </xdr:cNvPr>
        <xdr:cNvSpPr>
          <a:spLocks/>
        </xdr:cNvSpPr>
      </xdr:nvSpPr>
      <xdr:spPr bwMode="auto">
        <a:xfrm>
          <a:off x="9401175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94</xdr:row>
      <xdr:rowOff>171450</xdr:rowOff>
    </xdr:from>
    <xdr:to>
      <xdr:col>43</xdr:col>
      <xdr:colOff>0</xdr:colOff>
      <xdr:row>97</xdr:row>
      <xdr:rowOff>0</xdr:rowOff>
    </xdr:to>
    <xdr:sp macro="" textlink="">
      <xdr:nvSpPr>
        <xdr:cNvPr id="174" name="0/0">
          <a:extLst>
            <a:ext uri="{FF2B5EF4-FFF2-40B4-BE49-F238E27FC236}">
              <a16:creationId xmlns:a16="http://schemas.microsoft.com/office/drawing/2014/main" id="{A93534AA-6D27-4A74-92F5-F8581AB84344}"/>
            </a:ext>
          </a:extLst>
        </xdr:cNvPr>
        <xdr:cNvSpPr>
          <a:spLocks noChangeArrowheads="1"/>
        </xdr:cNvSpPr>
      </xdr:nvSpPr>
      <xdr:spPr bwMode="auto">
        <a:xfrm>
          <a:off x="10153650" y="179451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94</xdr:row>
      <xdr:rowOff>152399</xdr:rowOff>
    </xdr:from>
    <xdr:to>
      <xdr:col>46</xdr:col>
      <xdr:colOff>0</xdr:colOff>
      <xdr:row>95</xdr:row>
      <xdr:rowOff>104774</xdr:rowOff>
    </xdr:to>
    <xdr:sp macro="" textlink="">
      <xdr:nvSpPr>
        <xdr:cNvPr id="175" name="Freeform 10695">
          <a:extLst>
            <a:ext uri="{FF2B5EF4-FFF2-40B4-BE49-F238E27FC236}">
              <a16:creationId xmlns:a16="http://schemas.microsoft.com/office/drawing/2014/main" id="{51AC7140-5E26-4960-927F-460F184F43D8}"/>
            </a:ext>
          </a:extLst>
        </xdr:cNvPr>
        <xdr:cNvSpPr>
          <a:spLocks/>
        </xdr:cNvSpPr>
      </xdr:nvSpPr>
      <xdr:spPr bwMode="auto">
        <a:xfrm>
          <a:off x="10391775" y="17926049"/>
          <a:ext cx="100012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104</xdr:row>
      <xdr:rowOff>171450</xdr:rowOff>
    </xdr:from>
    <xdr:to>
      <xdr:col>7</xdr:col>
      <xdr:colOff>0</xdr:colOff>
      <xdr:row>107</xdr:row>
      <xdr:rowOff>0</xdr:rowOff>
    </xdr:to>
    <xdr:sp macro="" textlink="">
      <xdr:nvSpPr>
        <xdr:cNvPr id="176" name="0/0">
          <a:extLst>
            <a:ext uri="{FF2B5EF4-FFF2-40B4-BE49-F238E27FC236}">
              <a16:creationId xmlns:a16="http://schemas.microsoft.com/office/drawing/2014/main" id="{23394DFE-E489-46ED-9B99-1B45B2E03157}"/>
            </a:ext>
          </a:extLst>
        </xdr:cNvPr>
        <xdr:cNvSpPr>
          <a:spLocks noChangeArrowheads="1"/>
        </xdr:cNvSpPr>
      </xdr:nvSpPr>
      <xdr:spPr bwMode="auto">
        <a:xfrm>
          <a:off x="1238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104</xdr:row>
      <xdr:rowOff>142875</xdr:rowOff>
    </xdr:from>
    <xdr:to>
      <xdr:col>10</xdr:col>
      <xdr:colOff>9525</xdr:colOff>
      <xdr:row>105</xdr:row>
      <xdr:rowOff>104775</xdr:rowOff>
    </xdr:to>
    <xdr:sp macro="" textlink="">
      <xdr:nvSpPr>
        <xdr:cNvPr id="177" name="Freeform 10695">
          <a:extLst>
            <a:ext uri="{FF2B5EF4-FFF2-40B4-BE49-F238E27FC236}">
              <a16:creationId xmlns:a16="http://schemas.microsoft.com/office/drawing/2014/main" id="{CD093D63-23D5-4B2D-AA81-640EB2221A1D}"/>
            </a:ext>
          </a:extLst>
        </xdr:cNvPr>
        <xdr:cNvSpPr>
          <a:spLocks/>
        </xdr:cNvSpPr>
      </xdr:nvSpPr>
      <xdr:spPr bwMode="auto">
        <a:xfrm>
          <a:off x="1485899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104</xdr:row>
      <xdr:rowOff>171450</xdr:rowOff>
    </xdr:from>
    <xdr:to>
      <xdr:col>11</xdr:col>
      <xdr:colOff>0</xdr:colOff>
      <xdr:row>107</xdr:row>
      <xdr:rowOff>0</xdr:rowOff>
    </xdr:to>
    <xdr:sp macro="" textlink="">
      <xdr:nvSpPr>
        <xdr:cNvPr id="178" name="0/0">
          <a:extLst>
            <a:ext uri="{FF2B5EF4-FFF2-40B4-BE49-F238E27FC236}">
              <a16:creationId xmlns:a16="http://schemas.microsoft.com/office/drawing/2014/main" id="{F432FA09-C856-4E05-80B2-25616E982D66}"/>
            </a:ext>
          </a:extLst>
        </xdr:cNvPr>
        <xdr:cNvSpPr>
          <a:spLocks noChangeArrowheads="1"/>
        </xdr:cNvSpPr>
      </xdr:nvSpPr>
      <xdr:spPr bwMode="auto">
        <a:xfrm>
          <a:off x="2228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104</xdr:row>
      <xdr:rowOff>142875</xdr:rowOff>
    </xdr:from>
    <xdr:to>
      <xdr:col>14</xdr:col>
      <xdr:colOff>1</xdr:colOff>
      <xdr:row>105</xdr:row>
      <xdr:rowOff>104775</xdr:rowOff>
    </xdr:to>
    <xdr:sp macro="" textlink="">
      <xdr:nvSpPr>
        <xdr:cNvPr id="179" name="Freeform 10695">
          <a:extLst>
            <a:ext uri="{FF2B5EF4-FFF2-40B4-BE49-F238E27FC236}">
              <a16:creationId xmlns:a16="http://schemas.microsoft.com/office/drawing/2014/main" id="{C095B65B-C958-47D9-9985-D4AA4B37262F}"/>
            </a:ext>
          </a:extLst>
        </xdr:cNvPr>
        <xdr:cNvSpPr>
          <a:spLocks/>
        </xdr:cNvSpPr>
      </xdr:nvSpPr>
      <xdr:spPr bwMode="auto">
        <a:xfrm>
          <a:off x="2466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104</xdr:row>
      <xdr:rowOff>171450</xdr:rowOff>
    </xdr:from>
    <xdr:to>
      <xdr:col>15</xdr:col>
      <xdr:colOff>0</xdr:colOff>
      <xdr:row>107</xdr:row>
      <xdr:rowOff>0</xdr:rowOff>
    </xdr:to>
    <xdr:sp macro="" textlink="">
      <xdr:nvSpPr>
        <xdr:cNvPr id="180" name="0/0">
          <a:extLst>
            <a:ext uri="{FF2B5EF4-FFF2-40B4-BE49-F238E27FC236}">
              <a16:creationId xmlns:a16="http://schemas.microsoft.com/office/drawing/2014/main" id="{CA5627FD-841B-49C5-9A67-BC1E8A4EE7A0}"/>
            </a:ext>
          </a:extLst>
        </xdr:cNvPr>
        <xdr:cNvSpPr>
          <a:spLocks noChangeArrowheads="1"/>
        </xdr:cNvSpPr>
      </xdr:nvSpPr>
      <xdr:spPr bwMode="auto">
        <a:xfrm>
          <a:off x="3219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104</xdr:row>
      <xdr:rowOff>142875</xdr:rowOff>
    </xdr:from>
    <xdr:to>
      <xdr:col>18</xdr:col>
      <xdr:colOff>1</xdr:colOff>
      <xdr:row>105</xdr:row>
      <xdr:rowOff>104775</xdr:rowOff>
    </xdr:to>
    <xdr:sp macro="" textlink="">
      <xdr:nvSpPr>
        <xdr:cNvPr id="181" name="Freeform 10695">
          <a:extLst>
            <a:ext uri="{FF2B5EF4-FFF2-40B4-BE49-F238E27FC236}">
              <a16:creationId xmlns:a16="http://schemas.microsoft.com/office/drawing/2014/main" id="{7129E394-64F4-49C8-9CEC-6269B0ACBC14}"/>
            </a:ext>
          </a:extLst>
        </xdr:cNvPr>
        <xdr:cNvSpPr>
          <a:spLocks/>
        </xdr:cNvSpPr>
      </xdr:nvSpPr>
      <xdr:spPr bwMode="auto">
        <a:xfrm>
          <a:off x="3457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104</xdr:row>
      <xdr:rowOff>171450</xdr:rowOff>
    </xdr:from>
    <xdr:to>
      <xdr:col>19</xdr:col>
      <xdr:colOff>0</xdr:colOff>
      <xdr:row>107</xdr:row>
      <xdr:rowOff>0</xdr:rowOff>
    </xdr:to>
    <xdr:sp macro="" textlink="">
      <xdr:nvSpPr>
        <xdr:cNvPr id="182" name="0/0">
          <a:extLst>
            <a:ext uri="{FF2B5EF4-FFF2-40B4-BE49-F238E27FC236}">
              <a16:creationId xmlns:a16="http://schemas.microsoft.com/office/drawing/2014/main" id="{6DB6BA10-DD0C-4A30-8F61-5D535C53FE77}"/>
            </a:ext>
          </a:extLst>
        </xdr:cNvPr>
        <xdr:cNvSpPr>
          <a:spLocks noChangeArrowheads="1"/>
        </xdr:cNvSpPr>
      </xdr:nvSpPr>
      <xdr:spPr bwMode="auto">
        <a:xfrm>
          <a:off x="4210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104</xdr:row>
      <xdr:rowOff>142875</xdr:rowOff>
    </xdr:from>
    <xdr:to>
      <xdr:col>22</xdr:col>
      <xdr:colOff>1</xdr:colOff>
      <xdr:row>105</xdr:row>
      <xdr:rowOff>104775</xdr:rowOff>
    </xdr:to>
    <xdr:sp macro="" textlink="">
      <xdr:nvSpPr>
        <xdr:cNvPr id="183" name="Freeform 10695">
          <a:extLst>
            <a:ext uri="{FF2B5EF4-FFF2-40B4-BE49-F238E27FC236}">
              <a16:creationId xmlns:a16="http://schemas.microsoft.com/office/drawing/2014/main" id="{3C574D84-8293-43AC-8590-CEE1F7FC50E6}"/>
            </a:ext>
          </a:extLst>
        </xdr:cNvPr>
        <xdr:cNvSpPr>
          <a:spLocks/>
        </xdr:cNvSpPr>
      </xdr:nvSpPr>
      <xdr:spPr bwMode="auto">
        <a:xfrm>
          <a:off x="4448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104</xdr:row>
      <xdr:rowOff>171450</xdr:rowOff>
    </xdr:from>
    <xdr:to>
      <xdr:col>23</xdr:col>
      <xdr:colOff>0</xdr:colOff>
      <xdr:row>107</xdr:row>
      <xdr:rowOff>0</xdr:rowOff>
    </xdr:to>
    <xdr:sp macro="" textlink="">
      <xdr:nvSpPr>
        <xdr:cNvPr id="184" name="0/0">
          <a:extLst>
            <a:ext uri="{FF2B5EF4-FFF2-40B4-BE49-F238E27FC236}">
              <a16:creationId xmlns:a16="http://schemas.microsoft.com/office/drawing/2014/main" id="{266CD6A1-31F3-4C55-A744-AF4C2E2102F0}"/>
            </a:ext>
          </a:extLst>
        </xdr:cNvPr>
        <xdr:cNvSpPr>
          <a:spLocks noChangeArrowheads="1"/>
        </xdr:cNvSpPr>
      </xdr:nvSpPr>
      <xdr:spPr bwMode="auto">
        <a:xfrm>
          <a:off x="5200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104</xdr:row>
      <xdr:rowOff>142875</xdr:rowOff>
    </xdr:from>
    <xdr:to>
      <xdr:col>26</xdr:col>
      <xdr:colOff>1</xdr:colOff>
      <xdr:row>105</xdr:row>
      <xdr:rowOff>104775</xdr:rowOff>
    </xdr:to>
    <xdr:sp macro="" textlink="">
      <xdr:nvSpPr>
        <xdr:cNvPr id="185" name="Freeform 10695">
          <a:extLst>
            <a:ext uri="{FF2B5EF4-FFF2-40B4-BE49-F238E27FC236}">
              <a16:creationId xmlns:a16="http://schemas.microsoft.com/office/drawing/2014/main" id="{A56F0035-FE04-43D1-867A-0D8915167C84}"/>
            </a:ext>
          </a:extLst>
        </xdr:cNvPr>
        <xdr:cNvSpPr>
          <a:spLocks/>
        </xdr:cNvSpPr>
      </xdr:nvSpPr>
      <xdr:spPr bwMode="auto">
        <a:xfrm>
          <a:off x="54387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104</xdr:row>
      <xdr:rowOff>171450</xdr:rowOff>
    </xdr:from>
    <xdr:to>
      <xdr:col>27</xdr:col>
      <xdr:colOff>0</xdr:colOff>
      <xdr:row>107</xdr:row>
      <xdr:rowOff>0</xdr:rowOff>
    </xdr:to>
    <xdr:sp macro="" textlink="">
      <xdr:nvSpPr>
        <xdr:cNvPr id="186" name="0/0">
          <a:extLst>
            <a:ext uri="{FF2B5EF4-FFF2-40B4-BE49-F238E27FC236}">
              <a16:creationId xmlns:a16="http://schemas.microsoft.com/office/drawing/2014/main" id="{2E6FD46D-56A8-460C-B1AE-DD53F15EDF2C}"/>
            </a:ext>
          </a:extLst>
        </xdr:cNvPr>
        <xdr:cNvSpPr>
          <a:spLocks noChangeArrowheads="1"/>
        </xdr:cNvSpPr>
      </xdr:nvSpPr>
      <xdr:spPr bwMode="auto">
        <a:xfrm>
          <a:off x="61912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104</xdr:row>
      <xdr:rowOff>142875</xdr:rowOff>
    </xdr:from>
    <xdr:to>
      <xdr:col>30</xdr:col>
      <xdr:colOff>1</xdr:colOff>
      <xdr:row>105</xdr:row>
      <xdr:rowOff>104775</xdr:rowOff>
    </xdr:to>
    <xdr:sp macro="" textlink="">
      <xdr:nvSpPr>
        <xdr:cNvPr id="187" name="Freeform 10695">
          <a:extLst>
            <a:ext uri="{FF2B5EF4-FFF2-40B4-BE49-F238E27FC236}">
              <a16:creationId xmlns:a16="http://schemas.microsoft.com/office/drawing/2014/main" id="{F142BEB5-279B-4E70-9E5E-6C0D95C32093}"/>
            </a:ext>
          </a:extLst>
        </xdr:cNvPr>
        <xdr:cNvSpPr>
          <a:spLocks/>
        </xdr:cNvSpPr>
      </xdr:nvSpPr>
      <xdr:spPr bwMode="auto">
        <a:xfrm>
          <a:off x="64293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104</xdr:row>
      <xdr:rowOff>171450</xdr:rowOff>
    </xdr:from>
    <xdr:to>
      <xdr:col>31</xdr:col>
      <xdr:colOff>0</xdr:colOff>
      <xdr:row>107</xdr:row>
      <xdr:rowOff>0</xdr:rowOff>
    </xdr:to>
    <xdr:sp macro="" textlink="">
      <xdr:nvSpPr>
        <xdr:cNvPr id="188" name="0/0">
          <a:extLst>
            <a:ext uri="{FF2B5EF4-FFF2-40B4-BE49-F238E27FC236}">
              <a16:creationId xmlns:a16="http://schemas.microsoft.com/office/drawing/2014/main" id="{5E89DA96-48A4-45BF-B119-48E4DCB9BEC1}"/>
            </a:ext>
          </a:extLst>
        </xdr:cNvPr>
        <xdr:cNvSpPr>
          <a:spLocks noChangeArrowheads="1"/>
        </xdr:cNvSpPr>
      </xdr:nvSpPr>
      <xdr:spPr bwMode="auto">
        <a:xfrm>
          <a:off x="71818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104</xdr:row>
      <xdr:rowOff>142875</xdr:rowOff>
    </xdr:from>
    <xdr:to>
      <xdr:col>34</xdr:col>
      <xdr:colOff>1</xdr:colOff>
      <xdr:row>105</xdr:row>
      <xdr:rowOff>104775</xdr:rowOff>
    </xdr:to>
    <xdr:sp macro="" textlink="">
      <xdr:nvSpPr>
        <xdr:cNvPr id="189" name="Freeform 10695">
          <a:extLst>
            <a:ext uri="{FF2B5EF4-FFF2-40B4-BE49-F238E27FC236}">
              <a16:creationId xmlns:a16="http://schemas.microsoft.com/office/drawing/2014/main" id="{7F02BBA1-6BFD-408C-AA98-114300E65A7C}"/>
            </a:ext>
          </a:extLst>
        </xdr:cNvPr>
        <xdr:cNvSpPr>
          <a:spLocks/>
        </xdr:cNvSpPr>
      </xdr:nvSpPr>
      <xdr:spPr bwMode="auto">
        <a:xfrm>
          <a:off x="74199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104</xdr:row>
      <xdr:rowOff>171450</xdr:rowOff>
    </xdr:from>
    <xdr:to>
      <xdr:col>35</xdr:col>
      <xdr:colOff>0</xdr:colOff>
      <xdr:row>107</xdr:row>
      <xdr:rowOff>0</xdr:rowOff>
    </xdr:to>
    <xdr:sp macro="" textlink="">
      <xdr:nvSpPr>
        <xdr:cNvPr id="190" name="0/0">
          <a:extLst>
            <a:ext uri="{FF2B5EF4-FFF2-40B4-BE49-F238E27FC236}">
              <a16:creationId xmlns:a16="http://schemas.microsoft.com/office/drawing/2014/main" id="{F46366A6-4C55-45F3-A469-08138EDFA758}"/>
            </a:ext>
          </a:extLst>
        </xdr:cNvPr>
        <xdr:cNvSpPr>
          <a:spLocks noChangeArrowheads="1"/>
        </xdr:cNvSpPr>
      </xdr:nvSpPr>
      <xdr:spPr bwMode="auto">
        <a:xfrm>
          <a:off x="81724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104</xdr:row>
      <xdr:rowOff>142875</xdr:rowOff>
    </xdr:from>
    <xdr:to>
      <xdr:col>38</xdr:col>
      <xdr:colOff>1</xdr:colOff>
      <xdr:row>105</xdr:row>
      <xdr:rowOff>104775</xdr:rowOff>
    </xdr:to>
    <xdr:sp macro="" textlink="">
      <xdr:nvSpPr>
        <xdr:cNvPr id="191" name="Freeform 10695">
          <a:extLst>
            <a:ext uri="{FF2B5EF4-FFF2-40B4-BE49-F238E27FC236}">
              <a16:creationId xmlns:a16="http://schemas.microsoft.com/office/drawing/2014/main" id="{E1E2B264-BBA4-49C5-BF22-23868E8CF288}"/>
            </a:ext>
          </a:extLst>
        </xdr:cNvPr>
        <xdr:cNvSpPr>
          <a:spLocks/>
        </xdr:cNvSpPr>
      </xdr:nvSpPr>
      <xdr:spPr bwMode="auto">
        <a:xfrm>
          <a:off x="84105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104</xdr:row>
      <xdr:rowOff>171450</xdr:rowOff>
    </xdr:from>
    <xdr:to>
      <xdr:col>3</xdr:col>
      <xdr:colOff>0</xdr:colOff>
      <xdr:row>107</xdr:row>
      <xdr:rowOff>0</xdr:rowOff>
    </xdr:to>
    <xdr:sp macro="" textlink="">
      <xdr:nvSpPr>
        <xdr:cNvPr id="192" name="0/0">
          <a:extLst>
            <a:ext uri="{FF2B5EF4-FFF2-40B4-BE49-F238E27FC236}">
              <a16:creationId xmlns:a16="http://schemas.microsoft.com/office/drawing/2014/main" id="{F86E7F3B-2B33-4227-BFC2-490BFBDEED78}"/>
            </a:ext>
          </a:extLst>
        </xdr:cNvPr>
        <xdr:cNvSpPr>
          <a:spLocks noChangeArrowheads="1"/>
        </xdr:cNvSpPr>
      </xdr:nvSpPr>
      <xdr:spPr bwMode="auto">
        <a:xfrm>
          <a:off x="247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104</xdr:row>
      <xdr:rowOff>142875</xdr:rowOff>
    </xdr:from>
    <xdr:to>
      <xdr:col>6</xdr:col>
      <xdr:colOff>9526</xdr:colOff>
      <xdr:row>105</xdr:row>
      <xdr:rowOff>104775</xdr:rowOff>
    </xdr:to>
    <xdr:sp macro="" textlink="">
      <xdr:nvSpPr>
        <xdr:cNvPr id="193" name="Freeform 10695">
          <a:extLst>
            <a:ext uri="{FF2B5EF4-FFF2-40B4-BE49-F238E27FC236}">
              <a16:creationId xmlns:a16="http://schemas.microsoft.com/office/drawing/2014/main" id="{ABE4705F-FF27-4218-A739-42E6FFF29F80}"/>
            </a:ext>
          </a:extLst>
        </xdr:cNvPr>
        <xdr:cNvSpPr>
          <a:spLocks/>
        </xdr:cNvSpPr>
      </xdr:nvSpPr>
      <xdr:spPr bwMode="auto">
        <a:xfrm>
          <a:off x="495300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104</xdr:row>
      <xdr:rowOff>171450</xdr:rowOff>
    </xdr:from>
    <xdr:to>
      <xdr:col>39</xdr:col>
      <xdr:colOff>0</xdr:colOff>
      <xdr:row>107</xdr:row>
      <xdr:rowOff>0</xdr:rowOff>
    </xdr:to>
    <xdr:sp macro="" textlink="">
      <xdr:nvSpPr>
        <xdr:cNvPr id="194" name="0/0">
          <a:extLst>
            <a:ext uri="{FF2B5EF4-FFF2-40B4-BE49-F238E27FC236}">
              <a16:creationId xmlns:a16="http://schemas.microsoft.com/office/drawing/2014/main" id="{C78E9EEE-419E-4942-9F40-0AFC278E92D6}"/>
            </a:ext>
          </a:extLst>
        </xdr:cNvPr>
        <xdr:cNvSpPr>
          <a:spLocks noChangeArrowheads="1"/>
        </xdr:cNvSpPr>
      </xdr:nvSpPr>
      <xdr:spPr bwMode="auto">
        <a:xfrm>
          <a:off x="91630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104</xdr:row>
      <xdr:rowOff>142875</xdr:rowOff>
    </xdr:from>
    <xdr:to>
      <xdr:col>42</xdr:col>
      <xdr:colOff>1</xdr:colOff>
      <xdr:row>105</xdr:row>
      <xdr:rowOff>104775</xdr:rowOff>
    </xdr:to>
    <xdr:sp macro="" textlink="">
      <xdr:nvSpPr>
        <xdr:cNvPr id="195" name="Freeform 10695">
          <a:extLst>
            <a:ext uri="{FF2B5EF4-FFF2-40B4-BE49-F238E27FC236}">
              <a16:creationId xmlns:a16="http://schemas.microsoft.com/office/drawing/2014/main" id="{0C76F992-BE9E-4C1F-A0D2-A6F86C774645}"/>
            </a:ext>
          </a:extLst>
        </xdr:cNvPr>
        <xdr:cNvSpPr>
          <a:spLocks/>
        </xdr:cNvSpPr>
      </xdr:nvSpPr>
      <xdr:spPr bwMode="auto">
        <a:xfrm>
          <a:off x="9401175" y="197643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104</xdr:row>
      <xdr:rowOff>171450</xdr:rowOff>
    </xdr:from>
    <xdr:to>
      <xdr:col>43</xdr:col>
      <xdr:colOff>0</xdr:colOff>
      <xdr:row>107</xdr:row>
      <xdr:rowOff>0</xdr:rowOff>
    </xdr:to>
    <xdr:sp macro="" textlink="">
      <xdr:nvSpPr>
        <xdr:cNvPr id="196" name="0/0">
          <a:extLst>
            <a:ext uri="{FF2B5EF4-FFF2-40B4-BE49-F238E27FC236}">
              <a16:creationId xmlns:a16="http://schemas.microsoft.com/office/drawing/2014/main" id="{B83FC9C6-15D9-45E4-BE71-D6B178718EFA}"/>
            </a:ext>
          </a:extLst>
        </xdr:cNvPr>
        <xdr:cNvSpPr>
          <a:spLocks noChangeArrowheads="1"/>
        </xdr:cNvSpPr>
      </xdr:nvSpPr>
      <xdr:spPr bwMode="auto">
        <a:xfrm>
          <a:off x="10153650" y="197929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104</xdr:row>
      <xdr:rowOff>142875</xdr:rowOff>
    </xdr:from>
    <xdr:to>
      <xdr:col>46</xdr:col>
      <xdr:colOff>0</xdr:colOff>
      <xdr:row>105</xdr:row>
      <xdr:rowOff>104775</xdr:rowOff>
    </xdr:to>
    <xdr:sp macro="" textlink="">
      <xdr:nvSpPr>
        <xdr:cNvPr id="197" name="Freeform 10695">
          <a:extLst>
            <a:ext uri="{FF2B5EF4-FFF2-40B4-BE49-F238E27FC236}">
              <a16:creationId xmlns:a16="http://schemas.microsoft.com/office/drawing/2014/main" id="{1A24C4D9-3775-46B9-8CC8-F1279D565154}"/>
            </a:ext>
          </a:extLst>
        </xdr:cNvPr>
        <xdr:cNvSpPr>
          <a:spLocks/>
        </xdr:cNvSpPr>
      </xdr:nvSpPr>
      <xdr:spPr bwMode="auto">
        <a:xfrm>
          <a:off x="10391775" y="19764375"/>
          <a:ext cx="1000125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114</xdr:row>
      <xdr:rowOff>171450</xdr:rowOff>
    </xdr:from>
    <xdr:to>
      <xdr:col>7</xdr:col>
      <xdr:colOff>0</xdr:colOff>
      <xdr:row>117</xdr:row>
      <xdr:rowOff>0</xdr:rowOff>
    </xdr:to>
    <xdr:sp macro="" textlink="">
      <xdr:nvSpPr>
        <xdr:cNvPr id="198" name="0/0">
          <a:extLst>
            <a:ext uri="{FF2B5EF4-FFF2-40B4-BE49-F238E27FC236}">
              <a16:creationId xmlns:a16="http://schemas.microsoft.com/office/drawing/2014/main" id="{1AD8764A-49AA-4040-8954-2032C10DF7A8}"/>
            </a:ext>
          </a:extLst>
        </xdr:cNvPr>
        <xdr:cNvSpPr>
          <a:spLocks noChangeArrowheads="1"/>
        </xdr:cNvSpPr>
      </xdr:nvSpPr>
      <xdr:spPr bwMode="auto">
        <a:xfrm>
          <a:off x="1238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114</xdr:row>
      <xdr:rowOff>142875</xdr:rowOff>
    </xdr:from>
    <xdr:to>
      <xdr:col>10</xdr:col>
      <xdr:colOff>9525</xdr:colOff>
      <xdr:row>115</xdr:row>
      <xdr:rowOff>104775</xdr:rowOff>
    </xdr:to>
    <xdr:sp macro="" textlink="">
      <xdr:nvSpPr>
        <xdr:cNvPr id="199" name="Freeform 10695">
          <a:extLst>
            <a:ext uri="{FF2B5EF4-FFF2-40B4-BE49-F238E27FC236}">
              <a16:creationId xmlns:a16="http://schemas.microsoft.com/office/drawing/2014/main" id="{3D836240-88AB-4564-A78E-897ED482F3D8}"/>
            </a:ext>
          </a:extLst>
        </xdr:cNvPr>
        <xdr:cNvSpPr>
          <a:spLocks/>
        </xdr:cNvSpPr>
      </xdr:nvSpPr>
      <xdr:spPr bwMode="auto">
        <a:xfrm>
          <a:off x="1485899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114</xdr:row>
      <xdr:rowOff>171450</xdr:rowOff>
    </xdr:from>
    <xdr:to>
      <xdr:col>11</xdr:col>
      <xdr:colOff>0</xdr:colOff>
      <xdr:row>117</xdr:row>
      <xdr:rowOff>0</xdr:rowOff>
    </xdr:to>
    <xdr:sp macro="" textlink="">
      <xdr:nvSpPr>
        <xdr:cNvPr id="200" name="0/0">
          <a:extLst>
            <a:ext uri="{FF2B5EF4-FFF2-40B4-BE49-F238E27FC236}">
              <a16:creationId xmlns:a16="http://schemas.microsoft.com/office/drawing/2014/main" id="{D3C3FD24-183B-4A55-9809-DCC906B8717D}"/>
            </a:ext>
          </a:extLst>
        </xdr:cNvPr>
        <xdr:cNvSpPr>
          <a:spLocks noChangeArrowheads="1"/>
        </xdr:cNvSpPr>
      </xdr:nvSpPr>
      <xdr:spPr bwMode="auto">
        <a:xfrm>
          <a:off x="2228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114</xdr:row>
      <xdr:rowOff>142875</xdr:rowOff>
    </xdr:from>
    <xdr:to>
      <xdr:col>14</xdr:col>
      <xdr:colOff>1</xdr:colOff>
      <xdr:row>115</xdr:row>
      <xdr:rowOff>104775</xdr:rowOff>
    </xdr:to>
    <xdr:sp macro="" textlink="">
      <xdr:nvSpPr>
        <xdr:cNvPr id="201" name="Freeform 10695">
          <a:extLst>
            <a:ext uri="{FF2B5EF4-FFF2-40B4-BE49-F238E27FC236}">
              <a16:creationId xmlns:a16="http://schemas.microsoft.com/office/drawing/2014/main" id="{2AB3491F-75EB-4467-9945-40AB2A3116FC}"/>
            </a:ext>
          </a:extLst>
        </xdr:cNvPr>
        <xdr:cNvSpPr>
          <a:spLocks/>
        </xdr:cNvSpPr>
      </xdr:nvSpPr>
      <xdr:spPr bwMode="auto">
        <a:xfrm>
          <a:off x="2466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114</xdr:row>
      <xdr:rowOff>171450</xdr:rowOff>
    </xdr:from>
    <xdr:to>
      <xdr:col>15</xdr:col>
      <xdr:colOff>0</xdr:colOff>
      <xdr:row>117</xdr:row>
      <xdr:rowOff>0</xdr:rowOff>
    </xdr:to>
    <xdr:sp macro="" textlink="">
      <xdr:nvSpPr>
        <xdr:cNvPr id="202" name="0/0">
          <a:extLst>
            <a:ext uri="{FF2B5EF4-FFF2-40B4-BE49-F238E27FC236}">
              <a16:creationId xmlns:a16="http://schemas.microsoft.com/office/drawing/2014/main" id="{E2442DE8-B9D1-40C9-A65F-11CC17F37B5D}"/>
            </a:ext>
          </a:extLst>
        </xdr:cNvPr>
        <xdr:cNvSpPr>
          <a:spLocks noChangeArrowheads="1"/>
        </xdr:cNvSpPr>
      </xdr:nvSpPr>
      <xdr:spPr bwMode="auto">
        <a:xfrm>
          <a:off x="3219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114</xdr:row>
      <xdr:rowOff>142875</xdr:rowOff>
    </xdr:from>
    <xdr:to>
      <xdr:col>18</xdr:col>
      <xdr:colOff>1</xdr:colOff>
      <xdr:row>115</xdr:row>
      <xdr:rowOff>104775</xdr:rowOff>
    </xdr:to>
    <xdr:sp macro="" textlink="">
      <xdr:nvSpPr>
        <xdr:cNvPr id="203" name="Freeform 10695">
          <a:extLst>
            <a:ext uri="{FF2B5EF4-FFF2-40B4-BE49-F238E27FC236}">
              <a16:creationId xmlns:a16="http://schemas.microsoft.com/office/drawing/2014/main" id="{3DDC9AB1-D67C-4517-8158-5E555370B62E}"/>
            </a:ext>
          </a:extLst>
        </xdr:cNvPr>
        <xdr:cNvSpPr>
          <a:spLocks/>
        </xdr:cNvSpPr>
      </xdr:nvSpPr>
      <xdr:spPr bwMode="auto">
        <a:xfrm>
          <a:off x="3457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114</xdr:row>
      <xdr:rowOff>171450</xdr:rowOff>
    </xdr:from>
    <xdr:to>
      <xdr:col>19</xdr:col>
      <xdr:colOff>0</xdr:colOff>
      <xdr:row>117</xdr:row>
      <xdr:rowOff>0</xdr:rowOff>
    </xdr:to>
    <xdr:sp macro="" textlink="">
      <xdr:nvSpPr>
        <xdr:cNvPr id="204" name="0/0">
          <a:extLst>
            <a:ext uri="{FF2B5EF4-FFF2-40B4-BE49-F238E27FC236}">
              <a16:creationId xmlns:a16="http://schemas.microsoft.com/office/drawing/2014/main" id="{936BD40C-5D2C-413C-950D-AE04434C2F1D}"/>
            </a:ext>
          </a:extLst>
        </xdr:cNvPr>
        <xdr:cNvSpPr>
          <a:spLocks noChangeArrowheads="1"/>
        </xdr:cNvSpPr>
      </xdr:nvSpPr>
      <xdr:spPr bwMode="auto">
        <a:xfrm>
          <a:off x="4210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114</xdr:row>
      <xdr:rowOff>142875</xdr:rowOff>
    </xdr:from>
    <xdr:to>
      <xdr:col>22</xdr:col>
      <xdr:colOff>1</xdr:colOff>
      <xdr:row>115</xdr:row>
      <xdr:rowOff>104775</xdr:rowOff>
    </xdr:to>
    <xdr:sp macro="" textlink="">
      <xdr:nvSpPr>
        <xdr:cNvPr id="205" name="Freeform 10695">
          <a:extLst>
            <a:ext uri="{FF2B5EF4-FFF2-40B4-BE49-F238E27FC236}">
              <a16:creationId xmlns:a16="http://schemas.microsoft.com/office/drawing/2014/main" id="{25A3A8ED-B3D1-4D21-AD61-8B5BBB471AA6}"/>
            </a:ext>
          </a:extLst>
        </xdr:cNvPr>
        <xdr:cNvSpPr>
          <a:spLocks/>
        </xdr:cNvSpPr>
      </xdr:nvSpPr>
      <xdr:spPr bwMode="auto">
        <a:xfrm>
          <a:off x="4448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114</xdr:row>
      <xdr:rowOff>171450</xdr:rowOff>
    </xdr:from>
    <xdr:to>
      <xdr:col>23</xdr:col>
      <xdr:colOff>0</xdr:colOff>
      <xdr:row>117</xdr:row>
      <xdr:rowOff>0</xdr:rowOff>
    </xdr:to>
    <xdr:sp macro="" textlink="">
      <xdr:nvSpPr>
        <xdr:cNvPr id="206" name="0/0">
          <a:extLst>
            <a:ext uri="{FF2B5EF4-FFF2-40B4-BE49-F238E27FC236}">
              <a16:creationId xmlns:a16="http://schemas.microsoft.com/office/drawing/2014/main" id="{644DC12C-3277-46AE-8F09-63ED6DF3144F}"/>
            </a:ext>
          </a:extLst>
        </xdr:cNvPr>
        <xdr:cNvSpPr>
          <a:spLocks noChangeArrowheads="1"/>
        </xdr:cNvSpPr>
      </xdr:nvSpPr>
      <xdr:spPr bwMode="auto">
        <a:xfrm>
          <a:off x="5200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114</xdr:row>
      <xdr:rowOff>142875</xdr:rowOff>
    </xdr:from>
    <xdr:to>
      <xdr:col>26</xdr:col>
      <xdr:colOff>1</xdr:colOff>
      <xdr:row>115</xdr:row>
      <xdr:rowOff>104775</xdr:rowOff>
    </xdr:to>
    <xdr:sp macro="" textlink="">
      <xdr:nvSpPr>
        <xdr:cNvPr id="207" name="Freeform 10695">
          <a:extLst>
            <a:ext uri="{FF2B5EF4-FFF2-40B4-BE49-F238E27FC236}">
              <a16:creationId xmlns:a16="http://schemas.microsoft.com/office/drawing/2014/main" id="{B3F47803-AC8E-4602-885B-ED0D1765EA32}"/>
            </a:ext>
          </a:extLst>
        </xdr:cNvPr>
        <xdr:cNvSpPr>
          <a:spLocks/>
        </xdr:cNvSpPr>
      </xdr:nvSpPr>
      <xdr:spPr bwMode="auto">
        <a:xfrm>
          <a:off x="54387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114</xdr:row>
      <xdr:rowOff>171450</xdr:rowOff>
    </xdr:from>
    <xdr:to>
      <xdr:col>27</xdr:col>
      <xdr:colOff>0</xdr:colOff>
      <xdr:row>117</xdr:row>
      <xdr:rowOff>0</xdr:rowOff>
    </xdr:to>
    <xdr:sp macro="" textlink="">
      <xdr:nvSpPr>
        <xdr:cNvPr id="208" name="0/0">
          <a:extLst>
            <a:ext uri="{FF2B5EF4-FFF2-40B4-BE49-F238E27FC236}">
              <a16:creationId xmlns:a16="http://schemas.microsoft.com/office/drawing/2014/main" id="{FA75A211-034B-422C-838C-C0DC48E0D701}"/>
            </a:ext>
          </a:extLst>
        </xdr:cNvPr>
        <xdr:cNvSpPr>
          <a:spLocks noChangeArrowheads="1"/>
        </xdr:cNvSpPr>
      </xdr:nvSpPr>
      <xdr:spPr bwMode="auto">
        <a:xfrm>
          <a:off x="61912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114</xdr:row>
      <xdr:rowOff>142875</xdr:rowOff>
    </xdr:from>
    <xdr:to>
      <xdr:col>30</xdr:col>
      <xdr:colOff>1</xdr:colOff>
      <xdr:row>115</xdr:row>
      <xdr:rowOff>104775</xdr:rowOff>
    </xdr:to>
    <xdr:sp macro="" textlink="">
      <xdr:nvSpPr>
        <xdr:cNvPr id="209" name="Freeform 10695">
          <a:extLst>
            <a:ext uri="{FF2B5EF4-FFF2-40B4-BE49-F238E27FC236}">
              <a16:creationId xmlns:a16="http://schemas.microsoft.com/office/drawing/2014/main" id="{D01B932F-0608-4EC0-8337-461A09DFF76C}"/>
            </a:ext>
          </a:extLst>
        </xdr:cNvPr>
        <xdr:cNvSpPr>
          <a:spLocks/>
        </xdr:cNvSpPr>
      </xdr:nvSpPr>
      <xdr:spPr bwMode="auto">
        <a:xfrm>
          <a:off x="64293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114</xdr:row>
      <xdr:rowOff>171450</xdr:rowOff>
    </xdr:from>
    <xdr:to>
      <xdr:col>31</xdr:col>
      <xdr:colOff>0</xdr:colOff>
      <xdr:row>117</xdr:row>
      <xdr:rowOff>0</xdr:rowOff>
    </xdr:to>
    <xdr:sp macro="" textlink="">
      <xdr:nvSpPr>
        <xdr:cNvPr id="210" name="0/0">
          <a:extLst>
            <a:ext uri="{FF2B5EF4-FFF2-40B4-BE49-F238E27FC236}">
              <a16:creationId xmlns:a16="http://schemas.microsoft.com/office/drawing/2014/main" id="{806713EC-48A0-4B10-81C8-EEE1032704DB}"/>
            </a:ext>
          </a:extLst>
        </xdr:cNvPr>
        <xdr:cNvSpPr>
          <a:spLocks noChangeArrowheads="1"/>
        </xdr:cNvSpPr>
      </xdr:nvSpPr>
      <xdr:spPr bwMode="auto">
        <a:xfrm>
          <a:off x="71818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114</xdr:row>
      <xdr:rowOff>142875</xdr:rowOff>
    </xdr:from>
    <xdr:to>
      <xdr:col>34</xdr:col>
      <xdr:colOff>1</xdr:colOff>
      <xdr:row>115</xdr:row>
      <xdr:rowOff>104775</xdr:rowOff>
    </xdr:to>
    <xdr:sp macro="" textlink="">
      <xdr:nvSpPr>
        <xdr:cNvPr id="211" name="Freeform 10695">
          <a:extLst>
            <a:ext uri="{FF2B5EF4-FFF2-40B4-BE49-F238E27FC236}">
              <a16:creationId xmlns:a16="http://schemas.microsoft.com/office/drawing/2014/main" id="{10D258DE-9C26-4088-AB7E-1E2404696642}"/>
            </a:ext>
          </a:extLst>
        </xdr:cNvPr>
        <xdr:cNvSpPr>
          <a:spLocks/>
        </xdr:cNvSpPr>
      </xdr:nvSpPr>
      <xdr:spPr bwMode="auto">
        <a:xfrm>
          <a:off x="74199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114</xdr:row>
      <xdr:rowOff>171450</xdr:rowOff>
    </xdr:from>
    <xdr:to>
      <xdr:col>35</xdr:col>
      <xdr:colOff>0</xdr:colOff>
      <xdr:row>117</xdr:row>
      <xdr:rowOff>0</xdr:rowOff>
    </xdr:to>
    <xdr:sp macro="" textlink="">
      <xdr:nvSpPr>
        <xdr:cNvPr id="212" name="0/0">
          <a:extLst>
            <a:ext uri="{FF2B5EF4-FFF2-40B4-BE49-F238E27FC236}">
              <a16:creationId xmlns:a16="http://schemas.microsoft.com/office/drawing/2014/main" id="{9A7EF160-FCC7-4ADF-B4AB-45AEC1702B3E}"/>
            </a:ext>
          </a:extLst>
        </xdr:cNvPr>
        <xdr:cNvSpPr>
          <a:spLocks noChangeArrowheads="1"/>
        </xdr:cNvSpPr>
      </xdr:nvSpPr>
      <xdr:spPr bwMode="auto">
        <a:xfrm>
          <a:off x="81724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114</xdr:row>
      <xdr:rowOff>142875</xdr:rowOff>
    </xdr:from>
    <xdr:to>
      <xdr:col>38</xdr:col>
      <xdr:colOff>1</xdr:colOff>
      <xdr:row>115</xdr:row>
      <xdr:rowOff>104775</xdr:rowOff>
    </xdr:to>
    <xdr:sp macro="" textlink="">
      <xdr:nvSpPr>
        <xdr:cNvPr id="213" name="Freeform 10695">
          <a:extLst>
            <a:ext uri="{FF2B5EF4-FFF2-40B4-BE49-F238E27FC236}">
              <a16:creationId xmlns:a16="http://schemas.microsoft.com/office/drawing/2014/main" id="{793F5972-41D6-4745-AA19-A3FC6245FD39}"/>
            </a:ext>
          </a:extLst>
        </xdr:cNvPr>
        <xdr:cNvSpPr>
          <a:spLocks/>
        </xdr:cNvSpPr>
      </xdr:nvSpPr>
      <xdr:spPr bwMode="auto">
        <a:xfrm>
          <a:off x="84105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114</xdr:row>
      <xdr:rowOff>171450</xdr:rowOff>
    </xdr:from>
    <xdr:to>
      <xdr:col>3</xdr:col>
      <xdr:colOff>0</xdr:colOff>
      <xdr:row>117</xdr:row>
      <xdr:rowOff>0</xdr:rowOff>
    </xdr:to>
    <xdr:sp macro="" textlink="">
      <xdr:nvSpPr>
        <xdr:cNvPr id="214" name="0/0">
          <a:extLst>
            <a:ext uri="{FF2B5EF4-FFF2-40B4-BE49-F238E27FC236}">
              <a16:creationId xmlns:a16="http://schemas.microsoft.com/office/drawing/2014/main" id="{A6A1EB83-0531-477B-B204-C9398EF5112E}"/>
            </a:ext>
          </a:extLst>
        </xdr:cNvPr>
        <xdr:cNvSpPr>
          <a:spLocks noChangeArrowheads="1"/>
        </xdr:cNvSpPr>
      </xdr:nvSpPr>
      <xdr:spPr bwMode="auto">
        <a:xfrm>
          <a:off x="247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114</xdr:row>
      <xdr:rowOff>142875</xdr:rowOff>
    </xdr:from>
    <xdr:to>
      <xdr:col>6</xdr:col>
      <xdr:colOff>9526</xdr:colOff>
      <xdr:row>115</xdr:row>
      <xdr:rowOff>104775</xdr:rowOff>
    </xdr:to>
    <xdr:sp macro="" textlink="">
      <xdr:nvSpPr>
        <xdr:cNvPr id="215" name="Freeform 10695">
          <a:extLst>
            <a:ext uri="{FF2B5EF4-FFF2-40B4-BE49-F238E27FC236}">
              <a16:creationId xmlns:a16="http://schemas.microsoft.com/office/drawing/2014/main" id="{F6FA2F3A-5AC3-4892-B956-12A4D5936539}"/>
            </a:ext>
          </a:extLst>
        </xdr:cNvPr>
        <xdr:cNvSpPr>
          <a:spLocks/>
        </xdr:cNvSpPr>
      </xdr:nvSpPr>
      <xdr:spPr bwMode="auto">
        <a:xfrm>
          <a:off x="495300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114</xdr:row>
      <xdr:rowOff>171450</xdr:rowOff>
    </xdr:from>
    <xdr:to>
      <xdr:col>39</xdr:col>
      <xdr:colOff>0</xdr:colOff>
      <xdr:row>117</xdr:row>
      <xdr:rowOff>0</xdr:rowOff>
    </xdr:to>
    <xdr:sp macro="" textlink="">
      <xdr:nvSpPr>
        <xdr:cNvPr id="216" name="0/0">
          <a:extLst>
            <a:ext uri="{FF2B5EF4-FFF2-40B4-BE49-F238E27FC236}">
              <a16:creationId xmlns:a16="http://schemas.microsoft.com/office/drawing/2014/main" id="{472CD707-F02F-4EBF-B48A-498C7879C34C}"/>
            </a:ext>
          </a:extLst>
        </xdr:cNvPr>
        <xdr:cNvSpPr>
          <a:spLocks noChangeArrowheads="1"/>
        </xdr:cNvSpPr>
      </xdr:nvSpPr>
      <xdr:spPr bwMode="auto">
        <a:xfrm>
          <a:off x="91630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114</xdr:row>
      <xdr:rowOff>142875</xdr:rowOff>
    </xdr:from>
    <xdr:to>
      <xdr:col>42</xdr:col>
      <xdr:colOff>1</xdr:colOff>
      <xdr:row>115</xdr:row>
      <xdr:rowOff>104775</xdr:rowOff>
    </xdr:to>
    <xdr:sp macro="" textlink="">
      <xdr:nvSpPr>
        <xdr:cNvPr id="217" name="Freeform 10695">
          <a:extLst>
            <a:ext uri="{FF2B5EF4-FFF2-40B4-BE49-F238E27FC236}">
              <a16:creationId xmlns:a16="http://schemas.microsoft.com/office/drawing/2014/main" id="{7BC58AE9-25F3-4DDD-A292-619CE12D4C1D}"/>
            </a:ext>
          </a:extLst>
        </xdr:cNvPr>
        <xdr:cNvSpPr>
          <a:spLocks/>
        </xdr:cNvSpPr>
      </xdr:nvSpPr>
      <xdr:spPr bwMode="auto">
        <a:xfrm>
          <a:off x="9401175" y="216122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114</xdr:row>
      <xdr:rowOff>171450</xdr:rowOff>
    </xdr:from>
    <xdr:to>
      <xdr:col>43</xdr:col>
      <xdr:colOff>0</xdr:colOff>
      <xdr:row>117</xdr:row>
      <xdr:rowOff>0</xdr:rowOff>
    </xdr:to>
    <xdr:sp macro="" textlink="">
      <xdr:nvSpPr>
        <xdr:cNvPr id="218" name="0/0">
          <a:extLst>
            <a:ext uri="{FF2B5EF4-FFF2-40B4-BE49-F238E27FC236}">
              <a16:creationId xmlns:a16="http://schemas.microsoft.com/office/drawing/2014/main" id="{2D52A981-66FF-452D-8DB3-63C1EAF20324}"/>
            </a:ext>
          </a:extLst>
        </xdr:cNvPr>
        <xdr:cNvSpPr>
          <a:spLocks noChangeArrowheads="1"/>
        </xdr:cNvSpPr>
      </xdr:nvSpPr>
      <xdr:spPr bwMode="auto">
        <a:xfrm>
          <a:off x="10153650" y="216408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114</xdr:row>
      <xdr:rowOff>161925</xdr:rowOff>
    </xdr:from>
    <xdr:to>
      <xdr:col>45</xdr:col>
      <xdr:colOff>238125</xdr:colOff>
      <xdr:row>115</xdr:row>
      <xdr:rowOff>104775</xdr:rowOff>
    </xdr:to>
    <xdr:sp macro="" textlink="">
      <xdr:nvSpPr>
        <xdr:cNvPr id="219" name="Freeform 10695">
          <a:extLst>
            <a:ext uri="{FF2B5EF4-FFF2-40B4-BE49-F238E27FC236}">
              <a16:creationId xmlns:a16="http://schemas.microsoft.com/office/drawing/2014/main" id="{7617FFEF-1F9F-40EE-BF03-44CFC8ABC921}"/>
            </a:ext>
          </a:extLst>
        </xdr:cNvPr>
        <xdr:cNvSpPr>
          <a:spLocks/>
        </xdr:cNvSpPr>
      </xdr:nvSpPr>
      <xdr:spPr bwMode="auto">
        <a:xfrm>
          <a:off x="10391775" y="216312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124</xdr:row>
      <xdr:rowOff>171450</xdr:rowOff>
    </xdr:from>
    <xdr:to>
      <xdr:col>7</xdr:col>
      <xdr:colOff>0</xdr:colOff>
      <xdr:row>127</xdr:row>
      <xdr:rowOff>0</xdr:rowOff>
    </xdr:to>
    <xdr:sp macro="" textlink="">
      <xdr:nvSpPr>
        <xdr:cNvPr id="220" name="0/0">
          <a:extLst>
            <a:ext uri="{FF2B5EF4-FFF2-40B4-BE49-F238E27FC236}">
              <a16:creationId xmlns:a16="http://schemas.microsoft.com/office/drawing/2014/main" id="{E125E96C-4D1D-4E4C-A5CD-6A3757830300}"/>
            </a:ext>
          </a:extLst>
        </xdr:cNvPr>
        <xdr:cNvSpPr>
          <a:spLocks noChangeArrowheads="1"/>
        </xdr:cNvSpPr>
      </xdr:nvSpPr>
      <xdr:spPr bwMode="auto">
        <a:xfrm>
          <a:off x="1238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124</xdr:row>
      <xdr:rowOff>142875</xdr:rowOff>
    </xdr:from>
    <xdr:to>
      <xdr:col>10</xdr:col>
      <xdr:colOff>9525</xdr:colOff>
      <xdr:row>125</xdr:row>
      <xdr:rowOff>104775</xdr:rowOff>
    </xdr:to>
    <xdr:sp macro="" textlink="">
      <xdr:nvSpPr>
        <xdr:cNvPr id="221" name="Freeform 10695">
          <a:extLst>
            <a:ext uri="{FF2B5EF4-FFF2-40B4-BE49-F238E27FC236}">
              <a16:creationId xmlns:a16="http://schemas.microsoft.com/office/drawing/2014/main" id="{F0CB1991-1163-4A8F-9AD0-4675F7FCDFB2}"/>
            </a:ext>
          </a:extLst>
        </xdr:cNvPr>
        <xdr:cNvSpPr>
          <a:spLocks/>
        </xdr:cNvSpPr>
      </xdr:nvSpPr>
      <xdr:spPr bwMode="auto">
        <a:xfrm>
          <a:off x="1485899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124</xdr:row>
      <xdr:rowOff>171450</xdr:rowOff>
    </xdr:from>
    <xdr:to>
      <xdr:col>11</xdr:col>
      <xdr:colOff>0</xdr:colOff>
      <xdr:row>127</xdr:row>
      <xdr:rowOff>0</xdr:rowOff>
    </xdr:to>
    <xdr:sp macro="" textlink="">
      <xdr:nvSpPr>
        <xdr:cNvPr id="222" name="0/0">
          <a:extLst>
            <a:ext uri="{FF2B5EF4-FFF2-40B4-BE49-F238E27FC236}">
              <a16:creationId xmlns:a16="http://schemas.microsoft.com/office/drawing/2014/main" id="{DEAED3A5-23E9-4603-9468-60C568335A9E}"/>
            </a:ext>
          </a:extLst>
        </xdr:cNvPr>
        <xdr:cNvSpPr>
          <a:spLocks noChangeArrowheads="1"/>
        </xdr:cNvSpPr>
      </xdr:nvSpPr>
      <xdr:spPr bwMode="auto">
        <a:xfrm>
          <a:off x="2228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124</xdr:row>
      <xdr:rowOff>142875</xdr:rowOff>
    </xdr:from>
    <xdr:to>
      <xdr:col>14</xdr:col>
      <xdr:colOff>1</xdr:colOff>
      <xdr:row>125</xdr:row>
      <xdr:rowOff>104775</xdr:rowOff>
    </xdr:to>
    <xdr:sp macro="" textlink="">
      <xdr:nvSpPr>
        <xdr:cNvPr id="223" name="Freeform 10695">
          <a:extLst>
            <a:ext uri="{FF2B5EF4-FFF2-40B4-BE49-F238E27FC236}">
              <a16:creationId xmlns:a16="http://schemas.microsoft.com/office/drawing/2014/main" id="{9ECE4161-9232-4617-89B8-A7B4C2B241F1}"/>
            </a:ext>
          </a:extLst>
        </xdr:cNvPr>
        <xdr:cNvSpPr>
          <a:spLocks/>
        </xdr:cNvSpPr>
      </xdr:nvSpPr>
      <xdr:spPr bwMode="auto">
        <a:xfrm>
          <a:off x="2466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124</xdr:row>
      <xdr:rowOff>171450</xdr:rowOff>
    </xdr:from>
    <xdr:to>
      <xdr:col>15</xdr:col>
      <xdr:colOff>0</xdr:colOff>
      <xdr:row>127</xdr:row>
      <xdr:rowOff>0</xdr:rowOff>
    </xdr:to>
    <xdr:sp macro="" textlink="">
      <xdr:nvSpPr>
        <xdr:cNvPr id="224" name="0/0">
          <a:extLst>
            <a:ext uri="{FF2B5EF4-FFF2-40B4-BE49-F238E27FC236}">
              <a16:creationId xmlns:a16="http://schemas.microsoft.com/office/drawing/2014/main" id="{0B7E1C79-3D79-42A1-B8FE-577F1E5589F7}"/>
            </a:ext>
          </a:extLst>
        </xdr:cNvPr>
        <xdr:cNvSpPr>
          <a:spLocks noChangeArrowheads="1"/>
        </xdr:cNvSpPr>
      </xdr:nvSpPr>
      <xdr:spPr bwMode="auto">
        <a:xfrm>
          <a:off x="3219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124</xdr:row>
      <xdr:rowOff>142875</xdr:rowOff>
    </xdr:from>
    <xdr:to>
      <xdr:col>18</xdr:col>
      <xdr:colOff>1</xdr:colOff>
      <xdr:row>125</xdr:row>
      <xdr:rowOff>104775</xdr:rowOff>
    </xdr:to>
    <xdr:sp macro="" textlink="">
      <xdr:nvSpPr>
        <xdr:cNvPr id="225" name="Freeform 10695">
          <a:extLst>
            <a:ext uri="{FF2B5EF4-FFF2-40B4-BE49-F238E27FC236}">
              <a16:creationId xmlns:a16="http://schemas.microsoft.com/office/drawing/2014/main" id="{331BFB19-FE59-4A68-8227-3FA5784303B0}"/>
            </a:ext>
          </a:extLst>
        </xdr:cNvPr>
        <xdr:cNvSpPr>
          <a:spLocks/>
        </xdr:cNvSpPr>
      </xdr:nvSpPr>
      <xdr:spPr bwMode="auto">
        <a:xfrm>
          <a:off x="3457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124</xdr:row>
      <xdr:rowOff>171450</xdr:rowOff>
    </xdr:from>
    <xdr:to>
      <xdr:col>19</xdr:col>
      <xdr:colOff>0</xdr:colOff>
      <xdr:row>127</xdr:row>
      <xdr:rowOff>0</xdr:rowOff>
    </xdr:to>
    <xdr:sp macro="" textlink="">
      <xdr:nvSpPr>
        <xdr:cNvPr id="226" name="0/0">
          <a:extLst>
            <a:ext uri="{FF2B5EF4-FFF2-40B4-BE49-F238E27FC236}">
              <a16:creationId xmlns:a16="http://schemas.microsoft.com/office/drawing/2014/main" id="{416799F8-77D3-410B-8CFA-F219643EFC56}"/>
            </a:ext>
          </a:extLst>
        </xdr:cNvPr>
        <xdr:cNvSpPr>
          <a:spLocks noChangeArrowheads="1"/>
        </xdr:cNvSpPr>
      </xdr:nvSpPr>
      <xdr:spPr bwMode="auto">
        <a:xfrm>
          <a:off x="4210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124</xdr:row>
      <xdr:rowOff>142875</xdr:rowOff>
    </xdr:from>
    <xdr:to>
      <xdr:col>22</xdr:col>
      <xdr:colOff>1</xdr:colOff>
      <xdr:row>125</xdr:row>
      <xdr:rowOff>104775</xdr:rowOff>
    </xdr:to>
    <xdr:sp macro="" textlink="">
      <xdr:nvSpPr>
        <xdr:cNvPr id="227" name="Freeform 10695">
          <a:extLst>
            <a:ext uri="{FF2B5EF4-FFF2-40B4-BE49-F238E27FC236}">
              <a16:creationId xmlns:a16="http://schemas.microsoft.com/office/drawing/2014/main" id="{E49093D0-6A10-44AA-92D9-3F40CB14755D}"/>
            </a:ext>
          </a:extLst>
        </xdr:cNvPr>
        <xdr:cNvSpPr>
          <a:spLocks/>
        </xdr:cNvSpPr>
      </xdr:nvSpPr>
      <xdr:spPr bwMode="auto">
        <a:xfrm>
          <a:off x="4448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124</xdr:row>
      <xdr:rowOff>171450</xdr:rowOff>
    </xdr:from>
    <xdr:to>
      <xdr:col>23</xdr:col>
      <xdr:colOff>0</xdr:colOff>
      <xdr:row>127</xdr:row>
      <xdr:rowOff>0</xdr:rowOff>
    </xdr:to>
    <xdr:sp macro="" textlink="">
      <xdr:nvSpPr>
        <xdr:cNvPr id="228" name="0/0">
          <a:extLst>
            <a:ext uri="{FF2B5EF4-FFF2-40B4-BE49-F238E27FC236}">
              <a16:creationId xmlns:a16="http://schemas.microsoft.com/office/drawing/2014/main" id="{E4396E7E-411B-4F4B-8726-3A6A0FE7E5F8}"/>
            </a:ext>
          </a:extLst>
        </xdr:cNvPr>
        <xdr:cNvSpPr>
          <a:spLocks noChangeArrowheads="1"/>
        </xdr:cNvSpPr>
      </xdr:nvSpPr>
      <xdr:spPr bwMode="auto">
        <a:xfrm>
          <a:off x="5200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124</xdr:row>
      <xdr:rowOff>142875</xdr:rowOff>
    </xdr:from>
    <xdr:to>
      <xdr:col>26</xdr:col>
      <xdr:colOff>1</xdr:colOff>
      <xdr:row>125</xdr:row>
      <xdr:rowOff>104775</xdr:rowOff>
    </xdr:to>
    <xdr:sp macro="" textlink="">
      <xdr:nvSpPr>
        <xdr:cNvPr id="229" name="Freeform 10695">
          <a:extLst>
            <a:ext uri="{FF2B5EF4-FFF2-40B4-BE49-F238E27FC236}">
              <a16:creationId xmlns:a16="http://schemas.microsoft.com/office/drawing/2014/main" id="{0F45AE84-9067-4086-895C-89A261AA6484}"/>
            </a:ext>
          </a:extLst>
        </xdr:cNvPr>
        <xdr:cNvSpPr>
          <a:spLocks/>
        </xdr:cNvSpPr>
      </xdr:nvSpPr>
      <xdr:spPr bwMode="auto">
        <a:xfrm>
          <a:off x="54387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124</xdr:row>
      <xdr:rowOff>171450</xdr:rowOff>
    </xdr:from>
    <xdr:to>
      <xdr:col>27</xdr:col>
      <xdr:colOff>0</xdr:colOff>
      <xdr:row>127</xdr:row>
      <xdr:rowOff>0</xdr:rowOff>
    </xdr:to>
    <xdr:sp macro="" textlink="">
      <xdr:nvSpPr>
        <xdr:cNvPr id="230" name="0/0">
          <a:extLst>
            <a:ext uri="{FF2B5EF4-FFF2-40B4-BE49-F238E27FC236}">
              <a16:creationId xmlns:a16="http://schemas.microsoft.com/office/drawing/2014/main" id="{DC0BEF7F-2719-4B36-A6C3-A00293B71EF4}"/>
            </a:ext>
          </a:extLst>
        </xdr:cNvPr>
        <xdr:cNvSpPr>
          <a:spLocks noChangeArrowheads="1"/>
        </xdr:cNvSpPr>
      </xdr:nvSpPr>
      <xdr:spPr bwMode="auto">
        <a:xfrm>
          <a:off x="61912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124</xdr:row>
      <xdr:rowOff>142875</xdr:rowOff>
    </xdr:from>
    <xdr:to>
      <xdr:col>30</xdr:col>
      <xdr:colOff>1</xdr:colOff>
      <xdr:row>125</xdr:row>
      <xdr:rowOff>104775</xdr:rowOff>
    </xdr:to>
    <xdr:sp macro="" textlink="">
      <xdr:nvSpPr>
        <xdr:cNvPr id="231" name="Freeform 10695">
          <a:extLst>
            <a:ext uri="{FF2B5EF4-FFF2-40B4-BE49-F238E27FC236}">
              <a16:creationId xmlns:a16="http://schemas.microsoft.com/office/drawing/2014/main" id="{6699799B-889F-4C24-A86F-2BF9593E8878}"/>
            </a:ext>
          </a:extLst>
        </xdr:cNvPr>
        <xdr:cNvSpPr>
          <a:spLocks/>
        </xdr:cNvSpPr>
      </xdr:nvSpPr>
      <xdr:spPr bwMode="auto">
        <a:xfrm>
          <a:off x="64293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124</xdr:row>
      <xdr:rowOff>171450</xdr:rowOff>
    </xdr:from>
    <xdr:to>
      <xdr:col>31</xdr:col>
      <xdr:colOff>0</xdr:colOff>
      <xdr:row>127</xdr:row>
      <xdr:rowOff>0</xdr:rowOff>
    </xdr:to>
    <xdr:sp macro="" textlink="">
      <xdr:nvSpPr>
        <xdr:cNvPr id="232" name="0/0">
          <a:extLst>
            <a:ext uri="{FF2B5EF4-FFF2-40B4-BE49-F238E27FC236}">
              <a16:creationId xmlns:a16="http://schemas.microsoft.com/office/drawing/2014/main" id="{66801D44-61BD-4A03-8839-30766184CDA1}"/>
            </a:ext>
          </a:extLst>
        </xdr:cNvPr>
        <xdr:cNvSpPr>
          <a:spLocks noChangeArrowheads="1"/>
        </xdr:cNvSpPr>
      </xdr:nvSpPr>
      <xdr:spPr bwMode="auto">
        <a:xfrm>
          <a:off x="71818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124</xdr:row>
      <xdr:rowOff>142875</xdr:rowOff>
    </xdr:from>
    <xdr:to>
      <xdr:col>34</xdr:col>
      <xdr:colOff>1</xdr:colOff>
      <xdr:row>125</xdr:row>
      <xdr:rowOff>104775</xdr:rowOff>
    </xdr:to>
    <xdr:sp macro="" textlink="">
      <xdr:nvSpPr>
        <xdr:cNvPr id="233" name="Freeform 10695">
          <a:extLst>
            <a:ext uri="{FF2B5EF4-FFF2-40B4-BE49-F238E27FC236}">
              <a16:creationId xmlns:a16="http://schemas.microsoft.com/office/drawing/2014/main" id="{0FD6A9A2-4CF9-456A-BAA5-08B54FC95207}"/>
            </a:ext>
          </a:extLst>
        </xdr:cNvPr>
        <xdr:cNvSpPr>
          <a:spLocks/>
        </xdr:cNvSpPr>
      </xdr:nvSpPr>
      <xdr:spPr bwMode="auto">
        <a:xfrm>
          <a:off x="74199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124</xdr:row>
      <xdr:rowOff>171450</xdr:rowOff>
    </xdr:from>
    <xdr:to>
      <xdr:col>35</xdr:col>
      <xdr:colOff>0</xdr:colOff>
      <xdr:row>127</xdr:row>
      <xdr:rowOff>0</xdr:rowOff>
    </xdr:to>
    <xdr:sp macro="" textlink="">
      <xdr:nvSpPr>
        <xdr:cNvPr id="234" name="0/0">
          <a:extLst>
            <a:ext uri="{FF2B5EF4-FFF2-40B4-BE49-F238E27FC236}">
              <a16:creationId xmlns:a16="http://schemas.microsoft.com/office/drawing/2014/main" id="{B41D6BF5-4203-416A-BA70-E806FEEDA24A}"/>
            </a:ext>
          </a:extLst>
        </xdr:cNvPr>
        <xdr:cNvSpPr>
          <a:spLocks noChangeArrowheads="1"/>
        </xdr:cNvSpPr>
      </xdr:nvSpPr>
      <xdr:spPr bwMode="auto">
        <a:xfrm>
          <a:off x="81724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124</xdr:row>
      <xdr:rowOff>142875</xdr:rowOff>
    </xdr:from>
    <xdr:to>
      <xdr:col>38</xdr:col>
      <xdr:colOff>1</xdr:colOff>
      <xdr:row>125</xdr:row>
      <xdr:rowOff>104775</xdr:rowOff>
    </xdr:to>
    <xdr:sp macro="" textlink="">
      <xdr:nvSpPr>
        <xdr:cNvPr id="235" name="Freeform 10695">
          <a:extLst>
            <a:ext uri="{FF2B5EF4-FFF2-40B4-BE49-F238E27FC236}">
              <a16:creationId xmlns:a16="http://schemas.microsoft.com/office/drawing/2014/main" id="{3590D648-67F4-408C-A4CC-90C9EF088D63}"/>
            </a:ext>
          </a:extLst>
        </xdr:cNvPr>
        <xdr:cNvSpPr>
          <a:spLocks/>
        </xdr:cNvSpPr>
      </xdr:nvSpPr>
      <xdr:spPr bwMode="auto">
        <a:xfrm>
          <a:off x="84105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124</xdr:row>
      <xdr:rowOff>171450</xdr:rowOff>
    </xdr:from>
    <xdr:to>
      <xdr:col>3</xdr:col>
      <xdr:colOff>0</xdr:colOff>
      <xdr:row>127</xdr:row>
      <xdr:rowOff>0</xdr:rowOff>
    </xdr:to>
    <xdr:sp macro="" textlink="">
      <xdr:nvSpPr>
        <xdr:cNvPr id="236" name="0/0">
          <a:extLst>
            <a:ext uri="{FF2B5EF4-FFF2-40B4-BE49-F238E27FC236}">
              <a16:creationId xmlns:a16="http://schemas.microsoft.com/office/drawing/2014/main" id="{21D24DAD-F754-4EFA-8397-03BB3B8B2EE7}"/>
            </a:ext>
          </a:extLst>
        </xdr:cNvPr>
        <xdr:cNvSpPr>
          <a:spLocks noChangeArrowheads="1"/>
        </xdr:cNvSpPr>
      </xdr:nvSpPr>
      <xdr:spPr bwMode="auto">
        <a:xfrm>
          <a:off x="247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124</xdr:row>
      <xdr:rowOff>142875</xdr:rowOff>
    </xdr:from>
    <xdr:to>
      <xdr:col>6</xdr:col>
      <xdr:colOff>9526</xdr:colOff>
      <xdr:row>125</xdr:row>
      <xdr:rowOff>104775</xdr:rowOff>
    </xdr:to>
    <xdr:sp macro="" textlink="">
      <xdr:nvSpPr>
        <xdr:cNvPr id="237" name="Freeform 10695">
          <a:extLst>
            <a:ext uri="{FF2B5EF4-FFF2-40B4-BE49-F238E27FC236}">
              <a16:creationId xmlns:a16="http://schemas.microsoft.com/office/drawing/2014/main" id="{636E248A-2159-4238-BC4F-247B61C9D2A8}"/>
            </a:ext>
          </a:extLst>
        </xdr:cNvPr>
        <xdr:cNvSpPr>
          <a:spLocks/>
        </xdr:cNvSpPr>
      </xdr:nvSpPr>
      <xdr:spPr bwMode="auto">
        <a:xfrm>
          <a:off x="495300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124</xdr:row>
      <xdr:rowOff>171450</xdr:rowOff>
    </xdr:from>
    <xdr:to>
      <xdr:col>39</xdr:col>
      <xdr:colOff>0</xdr:colOff>
      <xdr:row>127</xdr:row>
      <xdr:rowOff>0</xdr:rowOff>
    </xdr:to>
    <xdr:sp macro="" textlink="">
      <xdr:nvSpPr>
        <xdr:cNvPr id="238" name="0/0">
          <a:extLst>
            <a:ext uri="{FF2B5EF4-FFF2-40B4-BE49-F238E27FC236}">
              <a16:creationId xmlns:a16="http://schemas.microsoft.com/office/drawing/2014/main" id="{CD69855A-CCB4-4966-B46F-7137D1FACC10}"/>
            </a:ext>
          </a:extLst>
        </xdr:cNvPr>
        <xdr:cNvSpPr>
          <a:spLocks noChangeArrowheads="1"/>
        </xdr:cNvSpPr>
      </xdr:nvSpPr>
      <xdr:spPr bwMode="auto">
        <a:xfrm>
          <a:off x="91630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124</xdr:row>
      <xdr:rowOff>142875</xdr:rowOff>
    </xdr:from>
    <xdr:to>
      <xdr:col>42</xdr:col>
      <xdr:colOff>1</xdr:colOff>
      <xdr:row>125</xdr:row>
      <xdr:rowOff>104775</xdr:rowOff>
    </xdr:to>
    <xdr:sp macro="" textlink="">
      <xdr:nvSpPr>
        <xdr:cNvPr id="239" name="Freeform 10695">
          <a:extLst>
            <a:ext uri="{FF2B5EF4-FFF2-40B4-BE49-F238E27FC236}">
              <a16:creationId xmlns:a16="http://schemas.microsoft.com/office/drawing/2014/main" id="{0B07F1B7-9F67-47AF-9678-552CB0E0EC67}"/>
            </a:ext>
          </a:extLst>
        </xdr:cNvPr>
        <xdr:cNvSpPr>
          <a:spLocks/>
        </xdr:cNvSpPr>
      </xdr:nvSpPr>
      <xdr:spPr bwMode="auto">
        <a:xfrm>
          <a:off x="9401175" y="23460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124</xdr:row>
      <xdr:rowOff>171450</xdr:rowOff>
    </xdr:from>
    <xdr:to>
      <xdr:col>43</xdr:col>
      <xdr:colOff>0</xdr:colOff>
      <xdr:row>127</xdr:row>
      <xdr:rowOff>0</xdr:rowOff>
    </xdr:to>
    <xdr:sp macro="" textlink="">
      <xdr:nvSpPr>
        <xdr:cNvPr id="240" name="0/0">
          <a:extLst>
            <a:ext uri="{FF2B5EF4-FFF2-40B4-BE49-F238E27FC236}">
              <a16:creationId xmlns:a16="http://schemas.microsoft.com/office/drawing/2014/main" id="{A609A390-6CC4-4BB9-B02E-84546119CF14}"/>
            </a:ext>
          </a:extLst>
        </xdr:cNvPr>
        <xdr:cNvSpPr>
          <a:spLocks noChangeArrowheads="1"/>
        </xdr:cNvSpPr>
      </xdr:nvSpPr>
      <xdr:spPr bwMode="auto">
        <a:xfrm>
          <a:off x="10153650" y="23488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124</xdr:row>
      <xdr:rowOff>152399</xdr:rowOff>
    </xdr:from>
    <xdr:to>
      <xdr:col>45</xdr:col>
      <xdr:colOff>228600</xdr:colOff>
      <xdr:row>125</xdr:row>
      <xdr:rowOff>104774</xdr:rowOff>
    </xdr:to>
    <xdr:sp macro="" textlink="">
      <xdr:nvSpPr>
        <xdr:cNvPr id="241" name="Freeform 10695">
          <a:extLst>
            <a:ext uri="{FF2B5EF4-FFF2-40B4-BE49-F238E27FC236}">
              <a16:creationId xmlns:a16="http://schemas.microsoft.com/office/drawing/2014/main" id="{D1A266B4-254D-4213-87DC-BD38EB95E29C}"/>
            </a:ext>
          </a:extLst>
        </xdr:cNvPr>
        <xdr:cNvSpPr>
          <a:spLocks/>
        </xdr:cNvSpPr>
      </xdr:nvSpPr>
      <xdr:spPr bwMode="auto">
        <a:xfrm>
          <a:off x="10391775" y="23469599"/>
          <a:ext cx="981075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134</xdr:row>
      <xdr:rowOff>171450</xdr:rowOff>
    </xdr:from>
    <xdr:to>
      <xdr:col>7</xdr:col>
      <xdr:colOff>0</xdr:colOff>
      <xdr:row>137</xdr:row>
      <xdr:rowOff>0</xdr:rowOff>
    </xdr:to>
    <xdr:sp macro="" textlink="">
      <xdr:nvSpPr>
        <xdr:cNvPr id="242" name="0/0">
          <a:extLst>
            <a:ext uri="{FF2B5EF4-FFF2-40B4-BE49-F238E27FC236}">
              <a16:creationId xmlns:a16="http://schemas.microsoft.com/office/drawing/2014/main" id="{66AECE08-01F1-4986-9845-B8D18D9D414B}"/>
            </a:ext>
          </a:extLst>
        </xdr:cNvPr>
        <xdr:cNvSpPr>
          <a:spLocks noChangeArrowheads="1"/>
        </xdr:cNvSpPr>
      </xdr:nvSpPr>
      <xdr:spPr bwMode="auto">
        <a:xfrm>
          <a:off x="1238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134</xdr:row>
      <xdr:rowOff>142875</xdr:rowOff>
    </xdr:from>
    <xdr:to>
      <xdr:col>10</xdr:col>
      <xdr:colOff>9525</xdr:colOff>
      <xdr:row>135</xdr:row>
      <xdr:rowOff>104775</xdr:rowOff>
    </xdr:to>
    <xdr:sp macro="" textlink="">
      <xdr:nvSpPr>
        <xdr:cNvPr id="243" name="Freeform 10695">
          <a:extLst>
            <a:ext uri="{FF2B5EF4-FFF2-40B4-BE49-F238E27FC236}">
              <a16:creationId xmlns:a16="http://schemas.microsoft.com/office/drawing/2014/main" id="{78F16272-2C11-4986-BA98-4B3554415746}"/>
            </a:ext>
          </a:extLst>
        </xdr:cNvPr>
        <xdr:cNvSpPr>
          <a:spLocks/>
        </xdr:cNvSpPr>
      </xdr:nvSpPr>
      <xdr:spPr bwMode="auto">
        <a:xfrm>
          <a:off x="1485899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134</xdr:row>
      <xdr:rowOff>171450</xdr:rowOff>
    </xdr:from>
    <xdr:to>
      <xdr:col>11</xdr:col>
      <xdr:colOff>0</xdr:colOff>
      <xdr:row>137</xdr:row>
      <xdr:rowOff>0</xdr:rowOff>
    </xdr:to>
    <xdr:sp macro="" textlink="">
      <xdr:nvSpPr>
        <xdr:cNvPr id="244" name="0/0">
          <a:extLst>
            <a:ext uri="{FF2B5EF4-FFF2-40B4-BE49-F238E27FC236}">
              <a16:creationId xmlns:a16="http://schemas.microsoft.com/office/drawing/2014/main" id="{B4D17A33-047A-4148-9F18-875205A26DF4}"/>
            </a:ext>
          </a:extLst>
        </xdr:cNvPr>
        <xdr:cNvSpPr>
          <a:spLocks noChangeArrowheads="1"/>
        </xdr:cNvSpPr>
      </xdr:nvSpPr>
      <xdr:spPr bwMode="auto">
        <a:xfrm>
          <a:off x="22288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134</xdr:row>
      <xdr:rowOff>142875</xdr:rowOff>
    </xdr:from>
    <xdr:to>
      <xdr:col>14</xdr:col>
      <xdr:colOff>1</xdr:colOff>
      <xdr:row>135</xdr:row>
      <xdr:rowOff>104775</xdr:rowOff>
    </xdr:to>
    <xdr:sp macro="" textlink="">
      <xdr:nvSpPr>
        <xdr:cNvPr id="245" name="Freeform 10695">
          <a:extLst>
            <a:ext uri="{FF2B5EF4-FFF2-40B4-BE49-F238E27FC236}">
              <a16:creationId xmlns:a16="http://schemas.microsoft.com/office/drawing/2014/main" id="{C512945B-94F7-4701-8EC7-8798B724355F}"/>
            </a:ext>
          </a:extLst>
        </xdr:cNvPr>
        <xdr:cNvSpPr>
          <a:spLocks/>
        </xdr:cNvSpPr>
      </xdr:nvSpPr>
      <xdr:spPr bwMode="auto">
        <a:xfrm>
          <a:off x="2466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134</xdr:row>
      <xdr:rowOff>171450</xdr:rowOff>
    </xdr:from>
    <xdr:to>
      <xdr:col>15</xdr:col>
      <xdr:colOff>0</xdr:colOff>
      <xdr:row>137</xdr:row>
      <xdr:rowOff>0</xdr:rowOff>
    </xdr:to>
    <xdr:sp macro="" textlink="">
      <xdr:nvSpPr>
        <xdr:cNvPr id="246" name="0/0">
          <a:extLst>
            <a:ext uri="{FF2B5EF4-FFF2-40B4-BE49-F238E27FC236}">
              <a16:creationId xmlns:a16="http://schemas.microsoft.com/office/drawing/2014/main" id="{2E5245F1-C9F5-42B2-9F05-905BD05FADBF}"/>
            </a:ext>
          </a:extLst>
        </xdr:cNvPr>
        <xdr:cNvSpPr>
          <a:spLocks noChangeArrowheads="1"/>
        </xdr:cNvSpPr>
      </xdr:nvSpPr>
      <xdr:spPr bwMode="auto">
        <a:xfrm>
          <a:off x="3219450" y="25336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134</xdr:row>
      <xdr:rowOff>142875</xdr:rowOff>
    </xdr:from>
    <xdr:to>
      <xdr:col>18</xdr:col>
      <xdr:colOff>1</xdr:colOff>
      <xdr:row>135</xdr:row>
      <xdr:rowOff>104775</xdr:rowOff>
    </xdr:to>
    <xdr:sp macro="" textlink="">
      <xdr:nvSpPr>
        <xdr:cNvPr id="247" name="Freeform 10695">
          <a:extLst>
            <a:ext uri="{FF2B5EF4-FFF2-40B4-BE49-F238E27FC236}">
              <a16:creationId xmlns:a16="http://schemas.microsoft.com/office/drawing/2014/main" id="{6E7CFCE9-9631-4343-9611-513898E58FF4}"/>
            </a:ext>
          </a:extLst>
        </xdr:cNvPr>
        <xdr:cNvSpPr>
          <a:spLocks/>
        </xdr:cNvSpPr>
      </xdr:nvSpPr>
      <xdr:spPr bwMode="auto">
        <a:xfrm>
          <a:off x="3457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134</xdr:row>
      <xdr:rowOff>171450</xdr:rowOff>
    </xdr:from>
    <xdr:to>
      <xdr:col>19</xdr:col>
      <xdr:colOff>0</xdr:colOff>
      <xdr:row>137</xdr:row>
      <xdr:rowOff>0</xdr:rowOff>
    </xdr:to>
    <xdr:sp macro="" textlink="">
      <xdr:nvSpPr>
        <xdr:cNvPr id="248" name="0/0">
          <a:extLst>
            <a:ext uri="{FF2B5EF4-FFF2-40B4-BE49-F238E27FC236}">
              <a16:creationId xmlns:a16="http://schemas.microsoft.com/office/drawing/2014/main" id="{2279A00D-F1C2-4594-99A5-EAF12B23907F}"/>
            </a:ext>
          </a:extLst>
        </xdr:cNvPr>
        <xdr:cNvSpPr>
          <a:spLocks noChangeArrowheads="1"/>
        </xdr:cNvSpPr>
      </xdr:nvSpPr>
      <xdr:spPr bwMode="auto">
        <a:xfrm>
          <a:off x="4210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134</xdr:row>
      <xdr:rowOff>142875</xdr:rowOff>
    </xdr:from>
    <xdr:to>
      <xdr:col>22</xdr:col>
      <xdr:colOff>1</xdr:colOff>
      <xdr:row>135</xdr:row>
      <xdr:rowOff>104775</xdr:rowOff>
    </xdr:to>
    <xdr:sp macro="" textlink="">
      <xdr:nvSpPr>
        <xdr:cNvPr id="249" name="Freeform 10695">
          <a:extLst>
            <a:ext uri="{FF2B5EF4-FFF2-40B4-BE49-F238E27FC236}">
              <a16:creationId xmlns:a16="http://schemas.microsoft.com/office/drawing/2014/main" id="{A25A136D-2FFC-44C0-A5FA-F7852C1CB3C6}"/>
            </a:ext>
          </a:extLst>
        </xdr:cNvPr>
        <xdr:cNvSpPr>
          <a:spLocks/>
        </xdr:cNvSpPr>
      </xdr:nvSpPr>
      <xdr:spPr bwMode="auto">
        <a:xfrm>
          <a:off x="4448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134</xdr:row>
      <xdr:rowOff>171450</xdr:rowOff>
    </xdr:from>
    <xdr:to>
      <xdr:col>23</xdr:col>
      <xdr:colOff>0</xdr:colOff>
      <xdr:row>137</xdr:row>
      <xdr:rowOff>0</xdr:rowOff>
    </xdr:to>
    <xdr:sp macro="" textlink="">
      <xdr:nvSpPr>
        <xdr:cNvPr id="250" name="0/0">
          <a:extLst>
            <a:ext uri="{FF2B5EF4-FFF2-40B4-BE49-F238E27FC236}">
              <a16:creationId xmlns:a16="http://schemas.microsoft.com/office/drawing/2014/main" id="{3D26B1B0-5EAA-4C60-A998-87F72E66C0A5}"/>
            </a:ext>
          </a:extLst>
        </xdr:cNvPr>
        <xdr:cNvSpPr>
          <a:spLocks noChangeArrowheads="1"/>
        </xdr:cNvSpPr>
      </xdr:nvSpPr>
      <xdr:spPr bwMode="auto">
        <a:xfrm>
          <a:off x="5200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134</xdr:row>
      <xdr:rowOff>142875</xdr:rowOff>
    </xdr:from>
    <xdr:to>
      <xdr:col>26</xdr:col>
      <xdr:colOff>1</xdr:colOff>
      <xdr:row>135</xdr:row>
      <xdr:rowOff>104775</xdr:rowOff>
    </xdr:to>
    <xdr:sp macro="" textlink="">
      <xdr:nvSpPr>
        <xdr:cNvPr id="251" name="Freeform 10695">
          <a:extLst>
            <a:ext uri="{FF2B5EF4-FFF2-40B4-BE49-F238E27FC236}">
              <a16:creationId xmlns:a16="http://schemas.microsoft.com/office/drawing/2014/main" id="{D38C0700-FD3C-4EFA-BA14-15C4C05E99C0}"/>
            </a:ext>
          </a:extLst>
        </xdr:cNvPr>
        <xdr:cNvSpPr>
          <a:spLocks/>
        </xdr:cNvSpPr>
      </xdr:nvSpPr>
      <xdr:spPr bwMode="auto">
        <a:xfrm>
          <a:off x="54387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134</xdr:row>
      <xdr:rowOff>171450</xdr:rowOff>
    </xdr:from>
    <xdr:to>
      <xdr:col>27</xdr:col>
      <xdr:colOff>0</xdr:colOff>
      <xdr:row>137</xdr:row>
      <xdr:rowOff>0</xdr:rowOff>
    </xdr:to>
    <xdr:sp macro="" textlink="">
      <xdr:nvSpPr>
        <xdr:cNvPr id="252" name="0/0">
          <a:extLst>
            <a:ext uri="{FF2B5EF4-FFF2-40B4-BE49-F238E27FC236}">
              <a16:creationId xmlns:a16="http://schemas.microsoft.com/office/drawing/2014/main" id="{075866D6-9061-467B-BB9E-F03A3B7EE9E8}"/>
            </a:ext>
          </a:extLst>
        </xdr:cNvPr>
        <xdr:cNvSpPr>
          <a:spLocks noChangeArrowheads="1"/>
        </xdr:cNvSpPr>
      </xdr:nvSpPr>
      <xdr:spPr bwMode="auto">
        <a:xfrm>
          <a:off x="61912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134</xdr:row>
      <xdr:rowOff>142875</xdr:rowOff>
    </xdr:from>
    <xdr:to>
      <xdr:col>30</xdr:col>
      <xdr:colOff>1</xdr:colOff>
      <xdr:row>135</xdr:row>
      <xdr:rowOff>104775</xdr:rowOff>
    </xdr:to>
    <xdr:sp macro="" textlink="">
      <xdr:nvSpPr>
        <xdr:cNvPr id="253" name="Freeform 10695">
          <a:extLst>
            <a:ext uri="{FF2B5EF4-FFF2-40B4-BE49-F238E27FC236}">
              <a16:creationId xmlns:a16="http://schemas.microsoft.com/office/drawing/2014/main" id="{42526CE0-3B39-452F-8599-F45BA6D1A607}"/>
            </a:ext>
          </a:extLst>
        </xdr:cNvPr>
        <xdr:cNvSpPr>
          <a:spLocks/>
        </xdr:cNvSpPr>
      </xdr:nvSpPr>
      <xdr:spPr bwMode="auto">
        <a:xfrm>
          <a:off x="64293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134</xdr:row>
      <xdr:rowOff>171450</xdr:rowOff>
    </xdr:from>
    <xdr:to>
      <xdr:col>31</xdr:col>
      <xdr:colOff>0</xdr:colOff>
      <xdr:row>137</xdr:row>
      <xdr:rowOff>0</xdr:rowOff>
    </xdr:to>
    <xdr:sp macro="" textlink="">
      <xdr:nvSpPr>
        <xdr:cNvPr id="254" name="0/0">
          <a:extLst>
            <a:ext uri="{FF2B5EF4-FFF2-40B4-BE49-F238E27FC236}">
              <a16:creationId xmlns:a16="http://schemas.microsoft.com/office/drawing/2014/main" id="{2C6DB0EB-44A8-4272-A1E3-95F4E75C7FE3}"/>
            </a:ext>
          </a:extLst>
        </xdr:cNvPr>
        <xdr:cNvSpPr>
          <a:spLocks noChangeArrowheads="1"/>
        </xdr:cNvSpPr>
      </xdr:nvSpPr>
      <xdr:spPr bwMode="auto">
        <a:xfrm>
          <a:off x="71818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134</xdr:row>
      <xdr:rowOff>142875</xdr:rowOff>
    </xdr:from>
    <xdr:to>
      <xdr:col>34</xdr:col>
      <xdr:colOff>1</xdr:colOff>
      <xdr:row>135</xdr:row>
      <xdr:rowOff>104775</xdr:rowOff>
    </xdr:to>
    <xdr:sp macro="" textlink="">
      <xdr:nvSpPr>
        <xdr:cNvPr id="255" name="Freeform 10695">
          <a:extLst>
            <a:ext uri="{FF2B5EF4-FFF2-40B4-BE49-F238E27FC236}">
              <a16:creationId xmlns:a16="http://schemas.microsoft.com/office/drawing/2014/main" id="{F184B464-7AEF-4F04-AE15-987B55E7BA33}"/>
            </a:ext>
          </a:extLst>
        </xdr:cNvPr>
        <xdr:cNvSpPr>
          <a:spLocks/>
        </xdr:cNvSpPr>
      </xdr:nvSpPr>
      <xdr:spPr bwMode="auto">
        <a:xfrm>
          <a:off x="74199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134</xdr:row>
      <xdr:rowOff>171450</xdr:rowOff>
    </xdr:from>
    <xdr:to>
      <xdr:col>35</xdr:col>
      <xdr:colOff>0</xdr:colOff>
      <xdr:row>137</xdr:row>
      <xdr:rowOff>0</xdr:rowOff>
    </xdr:to>
    <xdr:sp macro="" textlink="">
      <xdr:nvSpPr>
        <xdr:cNvPr id="256" name="0/0">
          <a:extLst>
            <a:ext uri="{FF2B5EF4-FFF2-40B4-BE49-F238E27FC236}">
              <a16:creationId xmlns:a16="http://schemas.microsoft.com/office/drawing/2014/main" id="{450F2EE0-C2A8-486D-ACC3-8119E3D3707A}"/>
            </a:ext>
          </a:extLst>
        </xdr:cNvPr>
        <xdr:cNvSpPr>
          <a:spLocks noChangeArrowheads="1"/>
        </xdr:cNvSpPr>
      </xdr:nvSpPr>
      <xdr:spPr bwMode="auto">
        <a:xfrm>
          <a:off x="81724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134</xdr:row>
      <xdr:rowOff>142875</xdr:rowOff>
    </xdr:from>
    <xdr:to>
      <xdr:col>38</xdr:col>
      <xdr:colOff>1</xdr:colOff>
      <xdr:row>135</xdr:row>
      <xdr:rowOff>104775</xdr:rowOff>
    </xdr:to>
    <xdr:sp macro="" textlink="">
      <xdr:nvSpPr>
        <xdr:cNvPr id="257" name="Freeform 10695">
          <a:extLst>
            <a:ext uri="{FF2B5EF4-FFF2-40B4-BE49-F238E27FC236}">
              <a16:creationId xmlns:a16="http://schemas.microsoft.com/office/drawing/2014/main" id="{80DC0763-0E80-4702-A883-26033DB3424E}"/>
            </a:ext>
          </a:extLst>
        </xdr:cNvPr>
        <xdr:cNvSpPr>
          <a:spLocks/>
        </xdr:cNvSpPr>
      </xdr:nvSpPr>
      <xdr:spPr bwMode="auto">
        <a:xfrm>
          <a:off x="84105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134</xdr:row>
      <xdr:rowOff>171450</xdr:rowOff>
    </xdr:from>
    <xdr:to>
      <xdr:col>3</xdr:col>
      <xdr:colOff>0</xdr:colOff>
      <xdr:row>137</xdr:row>
      <xdr:rowOff>0</xdr:rowOff>
    </xdr:to>
    <xdr:sp macro="" textlink="">
      <xdr:nvSpPr>
        <xdr:cNvPr id="258" name="0/0">
          <a:extLst>
            <a:ext uri="{FF2B5EF4-FFF2-40B4-BE49-F238E27FC236}">
              <a16:creationId xmlns:a16="http://schemas.microsoft.com/office/drawing/2014/main" id="{529537D5-7049-4E31-8F02-ECC64C11CEFE}"/>
            </a:ext>
          </a:extLst>
        </xdr:cNvPr>
        <xdr:cNvSpPr>
          <a:spLocks noChangeArrowheads="1"/>
        </xdr:cNvSpPr>
      </xdr:nvSpPr>
      <xdr:spPr bwMode="auto">
        <a:xfrm>
          <a:off x="247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134</xdr:row>
      <xdr:rowOff>142875</xdr:rowOff>
    </xdr:from>
    <xdr:to>
      <xdr:col>6</xdr:col>
      <xdr:colOff>9526</xdr:colOff>
      <xdr:row>135</xdr:row>
      <xdr:rowOff>104775</xdr:rowOff>
    </xdr:to>
    <xdr:sp macro="" textlink="">
      <xdr:nvSpPr>
        <xdr:cNvPr id="259" name="Freeform 10695">
          <a:extLst>
            <a:ext uri="{FF2B5EF4-FFF2-40B4-BE49-F238E27FC236}">
              <a16:creationId xmlns:a16="http://schemas.microsoft.com/office/drawing/2014/main" id="{AF2202AE-4E3C-4DB5-BEAB-5BE9137A522A}"/>
            </a:ext>
          </a:extLst>
        </xdr:cNvPr>
        <xdr:cNvSpPr>
          <a:spLocks/>
        </xdr:cNvSpPr>
      </xdr:nvSpPr>
      <xdr:spPr bwMode="auto">
        <a:xfrm>
          <a:off x="495300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134</xdr:row>
      <xdr:rowOff>171450</xdr:rowOff>
    </xdr:from>
    <xdr:to>
      <xdr:col>39</xdr:col>
      <xdr:colOff>0</xdr:colOff>
      <xdr:row>137</xdr:row>
      <xdr:rowOff>0</xdr:rowOff>
    </xdr:to>
    <xdr:sp macro="" textlink="">
      <xdr:nvSpPr>
        <xdr:cNvPr id="260" name="0/0">
          <a:extLst>
            <a:ext uri="{FF2B5EF4-FFF2-40B4-BE49-F238E27FC236}">
              <a16:creationId xmlns:a16="http://schemas.microsoft.com/office/drawing/2014/main" id="{62414A09-444D-4002-A3A2-3A1B69F1EDC8}"/>
            </a:ext>
          </a:extLst>
        </xdr:cNvPr>
        <xdr:cNvSpPr>
          <a:spLocks noChangeArrowheads="1"/>
        </xdr:cNvSpPr>
      </xdr:nvSpPr>
      <xdr:spPr bwMode="auto">
        <a:xfrm>
          <a:off x="91630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134</xdr:row>
      <xdr:rowOff>142875</xdr:rowOff>
    </xdr:from>
    <xdr:to>
      <xdr:col>42</xdr:col>
      <xdr:colOff>1</xdr:colOff>
      <xdr:row>135</xdr:row>
      <xdr:rowOff>104775</xdr:rowOff>
    </xdr:to>
    <xdr:sp macro="" textlink="">
      <xdr:nvSpPr>
        <xdr:cNvPr id="261" name="Freeform 10695">
          <a:extLst>
            <a:ext uri="{FF2B5EF4-FFF2-40B4-BE49-F238E27FC236}">
              <a16:creationId xmlns:a16="http://schemas.microsoft.com/office/drawing/2014/main" id="{B2C86194-36C4-4F32-B677-68E53FB7C995}"/>
            </a:ext>
          </a:extLst>
        </xdr:cNvPr>
        <xdr:cNvSpPr>
          <a:spLocks/>
        </xdr:cNvSpPr>
      </xdr:nvSpPr>
      <xdr:spPr bwMode="auto">
        <a:xfrm>
          <a:off x="9401175" y="25307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134</xdr:row>
      <xdr:rowOff>171450</xdr:rowOff>
    </xdr:from>
    <xdr:to>
      <xdr:col>43</xdr:col>
      <xdr:colOff>0</xdr:colOff>
      <xdr:row>137</xdr:row>
      <xdr:rowOff>0</xdr:rowOff>
    </xdr:to>
    <xdr:sp macro="" textlink="">
      <xdr:nvSpPr>
        <xdr:cNvPr id="262" name="0/0">
          <a:extLst>
            <a:ext uri="{FF2B5EF4-FFF2-40B4-BE49-F238E27FC236}">
              <a16:creationId xmlns:a16="http://schemas.microsoft.com/office/drawing/2014/main" id="{F12F6E40-5E33-4C2C-B9D6-C70A4840CE6C}"/>
            </a:ext>
          </a:extLst>
        </xdr:cNvPr>
        <xdr:cNvSpPr>
          <a:spLocks noChangeArrowheads="1"/>
        </xdr:cNvSpPr>
      </xdr:nvSpPr>
      <xdr:spPr bwMode="auto">
        <a:xfrm>
          <a:off x="10153650" y="253365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134</xdr:row>
      <xdr:rowOff>142875</xdr:rowOff>
    </xdr:from>
    <xdr:to>
      <xdr:col>46</xdr:col>
      <xdr:colOff>0</xdr:colOff>
      <xdr:row>135</xdr:row>
      <xdr:rowOff>76200</xdr:rowOff>
    </xdr:to>
    <xdr:sp macro="" textlink="">
      <xdr:nvSpPr>
        <xdr:cNvPr id="263" name="Freeform 10695">
          <a:extLst>
            <a:ext uri="{FF2B5EF4-FFF2-40B4-BE49-F238E27FC236}">
              <a16:creationId xmlns:a16="http://schemas.microsoft.com/office/drawing/2014/main" id="{F456069A-DA32-44F9-8E69-FAA410432172}"/>
            </a:ext>
          </a:extLst>
        </xdr:cNvPr>
        <xdr:cNvSpPr>
          <a:spLocks/>
        </xdr:cNvSpPr>
      </xdr:nvSpPr>
      <xdr:spPr bwMode="auto">
        <a:xfrm>
          <a:off x="10391775" y="25307925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144</xdr:row>
      <xdr:rowOff>171450</xdr:rowOff>
    </xdr:from>
    <xdr:to>
      <xdr:col>7</xdr:col>
      <xdr:colOff>0</xdr:colOff>
      <xdr:row>147</xdr:row>
      <xdr:rowOff>0</xdr:rowOff>
    </xdr:to>
    <xdr:sp macro="" textlink="">
      <xdr:nvSpPr>
        <xdr:cNvPr id="264" name="0/0">
          <a:extLst>
            <a:ext uri="{FF2B5EF4-FFF2-40B4-BE49-F238E27FC236}">
              <a16:creationId xmlns:a16="http://schemas.microsoft.com/office/drawing/2014/main" id="{8DCC0F39-1A73-4147-A01B-09576EF02A24}"/>
            </a:ext>
          </a:extLst>
        </xdr:cNvPr>
        <xdr:cNvSpPr>
          <a:spLocks noChangeArrowheads="1"/>
        </xdr:cNvSpPr>
      </xdr:nvSpPr>
      <xdr:spPr bwMode="auto">
        <a:xfrm>
          <a:off x="1238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144</xdr:row>
      <xdr:rowOff>142875</xdr:rowOff>
    </xdr:from>
    <xdr:to>
      <xdr:col>10</xdr:col>
      <xdr:colOff>9525</xdr:colOff>
      <xdr:row>145</xdr:row>
      <xdr:rowOff>104775</xdr:rowOff>
    </xdr:to>
    <xdr:sp macro="" textlink="">
      <xdr:nvSpPr>
        <xdr:cNvPr id="265" name="Freeform 10695">
          <a:extLst>
            <a:ext uri="{FF2B5EF4-FFF2-40B4-BE49-F238E27FC236}">
              <a16:creationId xmlns:a16="http://schemas.microsoft.com/office/drawing/2014/main" id="{1D4BC1BD-BB99-495B-B552-50A70BD9AC6A}"/>
            </a:ext>
          </a:extLst>
        </xdr:cNvPr>
        <xdr:cNvSpPr>
          <a:spLocks/>
        </xdr:cNvSpPr>
      </xdr:nvSpPr>
      <xdr:spPr bwMode="auto">
        <a:xfrm>
          <a:off x="1485899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144</xdr:row>
      <xdr:rowOff>171450</xdr:rowOff>
    </xdr:from>
    <xdr:to>
      <xdr:col>11</xdr:col>
      <xdr:colOff>0</xdr:colOff>
      <xdr:row>147</xdr:row>
      <xdr:rowOff>0</xdr:rowOff>
    </xdr:to>
    <xdr:sp macro="" textlink="">
      <xdr:nvSpPr>
        <xdr:cNvPr id="266" name="0/0">
          <a:extLst>
            <a:ext uri="{FF2B5EF4-FFF2-40B4-BE49-F238E27FC236}">
              <a16:creationId xmlns:a16="http://schemas.microsoft.com/office/drawing/2014/main" id="{382E445E-0F3D-4CDD-812B-5EDEF7DA75DE}"/>
            </a:ext>
          </a:extLst>
        </xdr:cNvPr>
        <xdr:cNvSpPr>
          <a:spLocks noChangeArrowheads="1"/>
        </xdr:cNvSpPr>
      </xdr:nvSpPr>
      <xdr:spPr bwMode="auto">
        <a:xfrm>
          <a:off x="2228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144</xdr:row>
      <xdr:rowOff>142875</xdr:rowOff>
    </xdr:from>
    <xdr:to>
      <xdr:col>14</xdr:col>
      <xdr:colOff>1</xdr:colOff>
      <xdr:row>145</xdr:row>
      <xdr:rowOff>104775</xdr:rowOff>
    </xdr:to>
    <xdr:sp macro="" textlink="">
      <xdr:nvSpPr>
        <xdr:cNvPr id="267" name="Freeform 10695">
          <a:extLst>
            <a:ext uri="{FF2B5EF4-FFF2-40B4-BE49-F238E27FC236}">
              <a16:creationId xmlns:a16="http://schemas.microsoft.com/office/drawing/2014/main" id="{DDA45F04-C1F1-4857-8398-ED6D1E8CEAFE}"/>
            </a:ext>
          </a:extLst>
        </xdr:cNvPr>
        <xdr:cNvSpPr>
          <a:spLocks/>
        </xdr:cNvSpPr>
      </xdr:nvSpPr>
      <xdr:spPr bwMode="auto">
        <a:xfrm>
          <a:off x="2466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144</xdr:row>
      <xdr:rowOff>171450</xdr:rowOff>
    </xdr:from>
    <xdr:to>
      <xdr:col>15</xdr:col>
      <xdr:colOff>0</xdr:colOff>
      <xdr:row>147</xdr:row>
      <xdr:rowOff>0</xdr:rowOff>
    </xdr:to>
    <xdr:sp macro="" textlink="">
      <xdr:nvSpPr>
        <xdr:cNvPr id="268" name="0/0">
          <a:extLst>
            <a:ext uri="{FF2B5EF4-FFF2-40B4-BE49-F238E27FC236}">
              <a16:creationId xmlns:a16="http://schemas.microsoft.com/office/drawing/2014/main" id="{6A7264F6-DA92-4AE9-949D-535998769257}"/>
            </a:ext>
          </a:extLst>
        </xdr:cNvPr>
        <xdr:cNvSpPr>
          <a:spLocks noChangeArrowheads="1"/>
        </xdr:cNvSpPr>
      </xdr:nvSpPr>
      <xdr:spPr bwMode="auto">
        <a:xfrm>
          <a:off x="3219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144</xdr:row>
      <xdr:rowOff>142875</xdr:rowOff>
    </xdr:from>
    <xdr:to>
      <xdr:col>18</xdr:col>
      <xdr:colOff>1</xdr:colOff>
      <xdr:row>145</xdr:row>
      <xdr:rowOff>104775</xdr:rowOff>
    </xdr:to>
    <xdr:sp macro="" textlink="">
      <xdr:nvSpPr>
        <xdr:cNvPr id="269" name="Freeform 10695">
          <a:extLst>
            <a:ext uri="{FF2B5EF4-FFF2-40B4-BE49-F238E27FC236}">
              <a16:creationId xmlns:a16="http://schemas.microsoft.com/office/drawing/2014/main" id="{256A06B9-7D10-4CB1-9005-F05211C70E6C}"/>
            </a:ext>
          </a:extLst>
        </xdr:cNvPr>
        <xdr:cNvSpPr>
          <a:spLocks/>
        </xdr:cNvSpPr>
      </xdr:nvSpPr>
      <xdr:spPr bwMode="auto">
        <a:xfrm>
          <a:off x="3457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144</xdr:row>
      <xdr:rowOff>171450</xdr:rowOff>
    </xdr:from>
    <xdr:to>
      <xdr:col>19</xdr:col>
      <xdr:colOff>0</xdr:colOff>
      <xdr:row>147</xdr:row>
      <xdr:rowOff>0</xdr:rowOff>
    </xdr:to>
    <xdr:sp macro="" textlink="">
      <xdr:nvSpPr>
        <xdr:cNvPr id="270" name="0/0">
          <a:extLst>
            <a:ext uri="{FF2B5EF4-FFF2-40B4-BE49-F238E27FC236}">
              <a16:creationId xmlns:a16="http://schemas.microsoft.com/office/drawing/2014/main" id="{F3D44AEB-FF43-4FE6-846A-B84E715AD1BF}"/>
            </a:ext>
          </a:extLst>
        </xdr:cNvPr>
        <xdr:cNvSpPr>
          <a:spLocks noChangeArrowheads="1"/>
        </xdr:cNvSpPr>
      </xdr:nvSpPr>
      <xdr:spPr bwMode="auto">
        <a:xfrm>
          <a:off x="4210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144</xdr:row>
      <xdr:rowOff>142875</xdr:rowOff>
    </xdr:from>
    <xdr:to>
      <xdr:col>22</xdr:col>
      <xdr:colOff>1</xdr:colOff>
      <xdr:row>145</xdr:row>
      <xdr:rowOff>104775</xdr:rowOff>
    </xdr:to>
    <xdr:sp macro="" textlink="">
      <xdr:nvSpPr>
        <xdr:cNvPr id="271" name="Freeform 10695">
          <a:extLst>
            <a:ext uri="{FF2B5EF4-FFF2-40B4-BE49-F238E27FC236}">
              <a16:creationId xmlns:a16="http://schemas.microsoft.com/office/drawing/2014/main" id="{666752BD-2F99-4245-815C-DDBB3CD6D27B}"/>
            </a:ext>
          </a:extLst>
        </xdr:cNvPr>
        <xdr:cNvSpPr>
          <a:spLocks/>
        </xdr:cNvSpPr>
      </xdr:nvSpPr>
      <xdr:spPr bwMode="auto">
        <a:xfrm>
          <a:off x="4448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144</xdr:row>
      <xdr:rowOff>171450</xdr:rowOff>
    </xdr:from>
    <xdr:to>
      <xdr:col>23</xdr:col>
      <xdr:colOff>0</xdr:colOff>
      <xdr:row>147</xdr:row>
      <xdr:rowOff>0</xdr:rowOff>
    </xdr:to>
    <xdr:sp macro="" textlink="">
      <xdr:nvSpPr>
        <xdr:cNvPr id="272" name="0/0">
          <a:extLst>
            <a:ext uri="{FF2B5EF4-FFF2-40B4-BE49-F238E27FC236}">
              <a16:creationId xmlns:a16="http://schemas.microsoft.com/office/drawing/2014/main" id="{2D824BF3-DDCA-4841-A11E-E2BA58DF8E0A}"/>
            </a:ext>
          </a:extLst>
        </xdr:cNvPr>
        <xdr:cNvSpPr>
          <a:spLocks noChangeArrowheads="1"/>
        </xdr:cNvSpPr>
      </xdr:nvSpPr>
      <xdr:spPr bwMode="auto">
        <a:xfrm>
          <a:off x="5200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144</xdr:row>
      <xdr:rowOff>142875</xdr:rowOff>
    </xdr:from>
    <xdr:to>
      <xdr:col>26</xdr:col>
      <xdr:colOff>1</xdr:colOff>
      <xdr:row>145</xdr:row>
      <xdr:rowOff>104775</xdr:rowOff>
    </xdr:to>
    <xdr:sp macro="" textlink="">
      <xdr:nvSpPr>
        <xdr:cNvPr id="273" name="Freeform 10695">
          <a:extLst>
            <a:ext uri="{FF2B5EF4-FFF2-40B4-BE49-F238E27FC236}">
              <a16:creationId xmlns:a16="http://schemas.microsoft.com/office/drawing/2014/main" id="{CEDFC178-4A59-4F03-A80C-5CFA8EA30C90}"/>
            </a:ext>
          </a:extLst>
        </xdr:cNvPr>
        <xdr:cNvSpPr>
          <a:spLocks/>
        </xdr:cNvSpPr>
      </xdr:nvSpPr>
      <xdr:spPr bwMode="auto">
        <a:xfrm>
          <a:off x="54387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144</xdr:row>
      <xdr:rowOff>171450</xdr:rowOff>
    </xdr:from>
    <xdr:to>
      <xdr:col>27</xdr:col>
      <xdr:colOff>0</xdr:colOff>
      <xdr:row>147</xdr:row>
      <xdr:rowOff>0</xdr:rowOff>
    </xdr:to>
    <xdr:sp macro="" textlink="">
      <xdr:nvSpPr>
        <xdr:cNvPr id="274" name="0/0">
          <a:extLst>
            <a:ext uri="{FF2B5EF4-FFF2-40B4-BE49-F238E27FC236}">
              <a16:creationId xmlns:a16="http://schemas.microsoft.com/office/drawing/2014/main" id="{C789DA82-598D-4E77-B410-4B02724902F2}"/>
            </a:ext>
          </a:extLst>
        </xdr:cNvPr>
        <xdr:cNvSpPr>
          <a:spLocks noChangeArrowheads="1"/>
        </xdr:cNvSpPr>
      </xdr:nvSpPr>
      <xdr:spPr bwMode="auto">
        <a:xfrm>
          <a:off x="61912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144</xdr:row>
      <xdr:rowOff>142875</xdr:rowOff>
    </xdr:from>
    <xdr:to>
      <xdr:col>30</xdr:col>
      <xdr:colOff>1</xdr:colOff>
      <xdr:row>145</xdr:row>
      <xdr:rowOff>104775</xdr:rowOff>
    </xdr:to>
    <xdr:sp macro="" textlink="">
      <xdr:nvSpPr>
        <xdr:cNvPr id="275" name="Freeform 10695">
          <a:extLst>
            <a:ext uri="{FF2B5EF4-FFF2-40B4-BE49-F238E27FC236}">
              <a16:creationId xmlns:a16="http://schemas.microsoft.com/office/drawing/2014/main" id="{F41FCE87-9508-498C-947D-1A8E6B5035EE}"/>
            </a:ext>
          </a:extLst>
        </xdr:cNvPr>
        <xdr:cNvSpPr>
          <a:spLocks/>
        </xdr:cNvSpPr>
      </xdr:nvSpPr>
      <xdr:spPr bwMode="auto">
        <a:xfrm>
          <a:off x="64293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144</xdr:row>
      <xdr:rowOff>171450</xdr:rowOff>
    </xdr:from>
    <xdr:to>
      <xdr:col>31</xdr:col>
      <xdr:colOff>0</xdr:colOff>
      <xdr:row>147</xdr:row>
      <xdr:rowOff>0</xdr:rowOff>
    </xdr:to>
    <xdr:sp macro="" textlink="">
      <xdr:nvSpPr>
        <xdr:cNvPr id="276" name="0/0">
          <a:extLst>
            <a:ext uri="{FF2B5EF4-FFF2-40B4-BE49-F238E27FC236}">
              <a16:creationId xmlns:a16="http://schemas.microsoft.com/office/drawing/2014/main" id="{4F3C5E68-36FC-4184-A895-B79133916F21}"/>
            </a:ext>
          </a:extLst>
        </xdr:cNvPr>
        <xdr:cNvSpPr>
          <a:spLocks noChangeArrowheads="1"/>
        </xdr:cNvSpPr>
      </xdr:nvSpPr>
      <xdr:spPr bwMode="auto">
        <a:xfrm>
          <a:off x="71818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144</xdr:row>
      <xdr:rowOff>142875</xdr:rowOff>
    </xdr:from>
    <xdr:to>
      <xdr:col>34</xdr:col>
      <xdr:colOff>1</xdr:colOff>
      <xdr:row>145</xdr:row>
      <xdr:rowOff>104775</xdr:rowOff>
    </xdr:to>
    <xdr:sp macro="" textlink="">
      <xdr:nvSpPr>
        <xdr:cNvPr id="277" name="Freeform 10695">
          <a:extLst>
            <a:ext uri="{FF2B5EF4-FFF2-40B4-BE49-F238E27FC236}">
              <a16:creationId xmlns:a16="http://schemas.microsoft.com/office/drawing/2014/main" id="{7F5FECF5-4810-4FE3-99B3-5AB5098BBE78}"/>
            </a:ext>
          </a:extLst>
        </xdr:cNvPr>
        <xdr:cNvSpPr>
          <a:spLocks/>
        </xdr:cNvSpPr>
      </xdr:nvSpPr>
      <xdr:spPr bwMode="auto">
        <a:xfrm>
          <a:off x="74199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144</xdr:row>
      <xdr:rowOff>171450</xdr:rowOff>
    </xdr:from>
    <xdr:to>
      <xdr:col>35</xdr:col>
      <xdr:colOff>0</xdr:colOff>
      <xdr:row>147</xdr:row>
      <xdr:rowOff>0</xdr:rowOff>
    </xdr:to>
    <xdr:sp macro="" textlink="">
      <xdr:nvSpPr>
        <xdr:cNvPr id="278" name="0/0">
          <a:extLst>
            <a:ext uri="{FF2B5EF4-FFF2-40B4-BE49-F238E27FC236}">
              <a16:creationId xmlns:a16="http://schemas.microsoft.com/office/drawing/2014/main" id="{680F529C-0640-4A93-AB2A-B8609ACCBD70}"/>
            </a:ext>
          </a:extLst>
        </xdr:cNvPr>
        <xdr:cNvSpPr>
          <a:spLocks noChangeArrowheads="1"/>
        </xdr:cNvSpPr>
      </xdr:nvSpPr>
      <xdr:spPr bwMode="auto">
        <a:xfrm>
          <a:off x="81724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144</xdr:row>
      <xdr:rowOff>142875</xdr:rowOff>
    </xdr:from>
    <xdr:to>
      <xdr:col>38</xdr:col>
      <xdr:colOff>1</xdr:colOff>
      <xdr:row>145</xdr:row>
      <xdr:rowOff>104775</xdr:rowOff>
    </xdr:to>
    <xdr:sp macro="" textlink="">
      <xdr:nvSpPr>
        <xdr:cNvPr id="279" name="Freeform 10695">
          <a:extLst>
            <a:ext uri="{FF2B5EF4-FFF2-40B4-BE49-F238E27FC236}">
              <a16:creationId xmlns:a16="http://schemas.microsoft.com/office/drawing/2014/main" id="{AE3560C4-4E8B-4A19-B374-2730B23D812B}"/>
            </a:ext>
          </a:extLst>
        </xdr:cNvPr>
        <xdr:cNvSpPr>
          <a:spLocks/>
        </xdr:cNvSpPr>
      </xdr:nvSpPr>
      <xdr:spPr bwMode="auto">
        <a:xfrm>
          <a:off x="84105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144</xdr:row>
      <xdr:rowOff>171450</xdr:rowOff>
    </xdr:from>
    <xdr:to>
      <xdr:col>3</xdr:col>
      <xdr:colOff>0</xdr:colOff>
      <xdr:row>147</xdr:row>
      <xdr:rowOff>0</xdr:rowOff>
    </xdr:to>
    <xdr:sp macro="" textlink="">
      <xdr:nvSpPr>
        <xdr:cNvPr id="280" name="0/0">
          <a:extLst>
            <a:ext uri="{FF2B5EF4-FFF2-40B4-BE49-F238E27FC236}">
              <a16:creationId xmlns:a16="http://schemas.microsoft.com/office/drawing/2014/main" id="{2821EB58-92A7-4CD8-B25B-2E12BBBD16B4}"/>
            </a:ext>
          </a:extLst>
        </xdr:cNvPr>
        <xdr:cNvSpPr>
          <a:spLocks noChangeArrowheads="1"/>
        </xdr:cNvSpPr>
      </xdr:nvSpPr>
      <xdr:spPr bwMode="auto">
        <a:xfrm>
          <a:off x="247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144</xdr:row>
      <xdr:rowOff>142875</xdr:rowOff>
    </xdr:from>
    <xdr:to>
      <xdr:col>6</xdr:col>
      <xdr:colOff>9526</xdr:colOff>
      <xdr:row>145</xdr:row>
      <xdr:rowOff>104775</xdr:rowOff>
    </xdr:to>
    <xdr:sp macro="" textlink="">
      <xdr:nvSpPr>
        <xdr:cNvPr id="281" name="Freeform 10695">
          <a:extLst>
            <a:ext uri="{FF2B5EF4-FFF2-40B4-BE49-F238E27FC236}">
              <a16:creationId xmlns:a16="http://schemas.microsoft.com/office/drawing/2014/main" id="{632A1F44-379B-4928-9E67-36C88211D244}"/>
            </a:ext>
          </a:extLst>
        </xdr:cNvPr>
        <xdr:cNvSpPr>
          <a:spLocks/>
        </xdr:cNvSpPr>
      </xdr:nvSpPr>
      <xdr:spPr bwMode="auto">
        <a:xfrm>
          <a:off x="495300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144</xdr:row>
      <xdr:rowOff>171450</xdr:rowOff>
    </xdr:from>
    <xdr:to>
      <xdr:col>39</xdr:col>
      <xdr:colOff>0</xdr:colOff>
      <xdr:row>147</xdr:row>
      <xdr:rowOff>0</xdr:rowOff>
    </xdr:to>
    <xdr:sp macro="" textlink="">
      <xdr:nvSpPr>
        <xdr:cNvPr id="282" name="0/0">
          <a:extLst>
            <a:ext uri="{FF2B5EF4-FFF2-40B4-BE49-F238E27FC236}">
              <a16:creationId xmlns:a16="http://schemas.microsoft.com/office/drawing/2014/main" id="{3CFDA1DF-C348-4980-A1C7-787BFE31EC10}"/>
            </a:ext>
          </a:extLst>
        </xdr:cNvPr>
        <xdr:cNvSpPr>
          <a:spLocks noChangeArrowheads="1"/>
        </xdr:cNvSpPr>
      </xdr:nvSpPr>
      <xdr:spPr bwMode="auto">
        <a:xfrm>
          <a:off x="91630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144</xdr:row>
      <xdr:rowOff>142875</xdr:rowOff>
    </xdr:from>
    <xdr:to>
      <xdr:col>42</xdr:col>
      <xdr:colOff>1</xdr:colOff>
      <xdr:row>145</xdr:row>
      <xdr:rowOff>104775</xdr:rowOff>
    </xdr:to>
    <xdr:sp macro="" textlink="">
      <xdr:nvSpPr>
        <xdr:cNvPr id="283" name="Freeform 10695">
          <a:extLst>
            <a:ext uri="{FF2B5EF4-FFF2-40B4-BE49-F238E27FC236}">
              <a16:creationId xmlns:a16="http://schemas.microsoft.com/office/drawing/2014/main" id="{81A73BBE-53FB-4CA4-957C-9C00CC56EFC5}"/>
            </a:ext>
          </a:extLst>
        </xdr:cNvPr>
        <xdr:cNvSpPr>
          <a:spLocks/>
        </xdr:cNvSpPr>
      </xdr:nvSpPr>
      <xdr:spPr bwMode="auto">
        <a:xfrm>
          <a:off x="9401175" y="271557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144</xdr:row>
      <xdr:rowOff>171450</xdr:rowOff>
    </xdr:from>
    <xdr:to>
      <xdr:col>43</xdr:col>
      <xdr:colOff>0</xdr:colOff>
      <xdr:row>147</xdr:row>
      <xdr:rowOff>0</xdr:rowOff>
    </xdr:to>
    <xdr:sp macro="" textlink="">
      <xdr:nvSpPr>
        <xdr:cNvPr id="284" name="0/0">
          <a:extLst>
            <a:ext uri="{FF2B5EF4-FFF2-40B4-BE49-F238E27FC236}">
              <a16:creationId xmlns:a16="http://schemas.microsoft.com/office/drawing/2014/main" id="{E6AFAA98-9C71-407A-ADC4-6FABC8F10381}"/>
            </a:ext>
          </a:extLst>
        </xdr:cNvPr>
        <xdr:cNvSpPr>
          <a:spLocks noChangeArrowheads="1"/>
        </xdr:cNvSpPr>
      </xdr:nvSpPr>
      <xdr:spPr bwMode="auto">
        <a:xfrm>
          <a:off x="10153650" y="271843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144</xdr:row>
      <xdr:rowOff>171449</xdr:rowOff>
    </xdr:from>
    <xdr:to>
      <xdr:col>45</xdr:col>
      <xdr:colOff>238125</xdr:colOff>
      <xdr:row>145</xdr:row>
      <xdr:rowOff>104774</xdr:rowOff>
    </xdr:to>
    <xdr:sp macro="" textlink="">
      <xdr:nvSpPr>
        <xdr:cNvPr id="285" name="Freeform 10695">
          <a:extLst>
            <a:ext uri="{FF2B5EF4-FFF2-40B4-BE49-F238E27FC236}">
              <a16:creationId xmlns:a16="http://schemas.microsoft.com/office/drawing/2014/main" id="{DBF3837B-2400-4A52-95ED-CE595607D85D}"/>
            </a:ext>
          </a:extLst>
        </xdr:cNvPr>
        <xdr:cNvSpPr>
          <a:spLocks/>
        </xdr:cNvSpPr>
      </xdr:nvSpPr>
      <xdr:spPr bwMode="auto">
        <a:xfrm>
          <a:off x="10391775" y="271843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154</xdr:row>
      <xdr:rowOff>171450</xdr:rowOff>
    </xdr:from>
    <xdr:to>
      <xdr:col>7</xdr:col>
      <xdr:colOff>0</xdr:colOff>
      <xdr:row>157</xdr:row>
      <xdr:rowOff>0</xdr:rowOff>
    </xdr:to>
    <xdr:sp macro="" textlink="">
      <xdr:nvSpPr>
        <xdr:cNvPr id="286" name="0/0">
          <a:extLst>
            <a:ext uri="{FF2B5EF4-FFF2-40B4-BE49-F238E27FC236}">
              <a16:creationId xmlns:a16="http://schemas.microsoft.com/office/drawing/2014/main" id="{43589794-B855-4C4D-85DF-7B492F9C62FC}"/>
            </a:ext>
          </a:extLst>
        </xdr:cNvPr>
        <xdr:cNvSpPr>
          <a:spLocks noChangeArrowheads="1"/>
        </xdr:cNvSpPr>
      </xdr:nvSpPr>
      <xdr:spPr bwMode="auto">
        <a:xfrm>
          <a:off x="1238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154</xdr:row>
      <xdr:rowOff>142875</xdr:rowOff>
    </xdr:from>
    <xdr:to>
      <xdr:col>10</xdr:col>
      <xdr:colOff>9525</xdr:colOff>
      <xdr:row>155</xdr:row>
      <xdr:rowOff>104775</xdr:rowOff>
    </xdr:to>
    <xdr:sp macro="" textlink="">
      <xdr:nvSpPr>
        <xdr:cNvPr id="287" name="Freeform 10695">
          <a:extLst>
            <a:ext uri="{FF2B5EF4-FFF2-40B4-BE49-F238E27FC236}">
              <a16:creationId xmlns:a16="http://schemas.microsoft.com/office/drawing/2014/main" id="{A0116CC2-3CA3-45DD-8413-E6292F86D966}"/>
            </a:ext>
          </a:extLst>
        </xdr:cNvPr>
        <xdr:cNvSpPr>
          <a:spLocks/>
        </xdr:cNvSpPr>
      </xdr:nvSpPr>
      <xdr:spPr bwMode="auto">
        <a:xfrm>
          <a:off x="1485899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154</xdr:row>
      <xdr:rowOff>171450</xdr:rowOff>
    </xdr:from>
    <xdr:to>
      <xdr:col>11</xdr:col>
      <xdr:colOff>0</xdr:colOff>
      <xdr:row>157</xdr:row>
      <xdr:rowOff>0</xdr:rowOff>
    </xdr:to>
    <xdr:sp macro="" textlink="">
      <xdr:nvSpPr>
        <xdr:cNvPr id="288" name="0/0">
          <a:extLst>
            <a:ext uri="{FF2B5EF4-FFF2-40B4-BE49-F238E27FC236}">
              <a16:creationId xmlns:a16="http://schemas.microsoft.com/office/drawing/2014/main" id="{8395DC5E-1D18-434A-AB64-F23E2BA4A849}"/>
            </a:ext>
          </a:extLst>
        </xdr:cNvPr>
        <xdr:cNvSpPr>
          <a:spLocks noChangeArrowheads="1"/>
        </xdr:cNvSpPr>
      </xdr:nvSpPr>
      <xdr:spPr bwMode="auto">
        <a:xfrm>
          <a:off x="2228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154</xdr:row>
      <xdr:rowOff>142875</xdr:rowOff>
    </xdr:from>
    <xdr:to>
      <xdr:col>14</xdr:col>
      <xdr:colOff>1</xdr:colOff>
      <xdr:row>155</xdr:row>
      <xdr:rowOff>104775</xdr:rowOff>
    </xdr:to>
    <xdr:sp macro="" textlink="">
      <xdr:nvSpPr>
        <xdr:cNvPr id="289" name="Freeform 10695">
          <a:extLst>
            <a:ext uri="{FF2B5EF4-FFF2-40B4-BE49-F238E27FC236}">
              <a16:creationId xmlns:a16="http://schemas.microsoft.com/office/drawing/2014/main" id="{B20D0B40-74A1-4FE2-830D-FDB016F62E0A}"/>
            </a:ext>
          </a:extLst>
        </xdr:cNvPr>
        <xdr:cNvSpPr>
          <a:spLocks/>
        </xdr:cNvSpPr>
      </xdr:nvSpPr>
      <xdr:spPr bwMode="auto">
        <a:xfrm>
          <a:off x="2466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154</xdr:row>
      <xdr:rowOff>171450</xdr:rowOff>
    </xdr:from>
    <xdr:to>
      <xdr:col>15</xdr:col>
      <xdr:colOff>0</xdr:colOff>
      <xdr:row>157</xdr:row>
      <xdr:rowOff>0</xdr:rowOff>
    </xdr:to>
    <xdr:sp macro="" textlink="">
      <xdr:nvSpPr>
        <xdr:cNvPr id="290" name="0/0">
          <a:extLst>
            <a:ext uri="{FF2B5EF4-FFF2-40B4-BE49-F238E27FC236}">
              <a16:creationId xmlns:a16="http://schemas.microsoft.com/office/drawing/2014/main" id="{73148E4A-500A-44D6-88EC-17BBA702055F}"/>
            </a:ext>
          </a:extLst>
        </xdr:cNvPr>
        <xdr:cNvSpPr>
          <a:spLocks noChangeArrowheads="1"/>
        </xdr:cNvSpPr>
      </xdr:nvSpPr>
      <xdr:spPr bwMode="auto">
        <a:xfrm>
          <a:off x="3219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154</xdr:row>
      <xdr:rowOff>142875</xdr:rowOff>
    </xdr:from>
    <xdr:to>
      <xdr:col>18</xdr:col>
      <xdr:colOff>1</xdr:colOff>
      <xdr:row>155</xdr:row>
      <xdr:rowOff>104775</xdr:rowOff>
    </xdr:to>
    <xdr:sp macro="" textlink="">
      <xdr:nvSpPr>
        <xdr:cNvPr id="291" name="Freeform 10695">
          <a:extLst>
            <a:ext uri="{FF2B5EF4-FFF2-40B4-BE49-F238E27FC236}">
              <a16:creationId xmlns:a16="http://schemas.microsoft.com/office/drawing/2014/main" id="{E635ADB5-8ED9-41F5-B34E-9CEF68EBCA44}"/>
            </a:ext>
          </a:extLst>
        </xdr:cNvPr>
        <xdr:cNvSpPr>
          <a:spLocks/>
        </xdr:cNvSpPr>
      </xdr:nvSpPr>
      <xdr:spPr bwMode="auto">
        <a:xfrm>
          <a:off x="3457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154</xdr:row>
      <xdr:rowOff>171450</xdr:rowOff>
    </xdr:from>
    <xdr:to>
      <xdr:col>19</xdr:col>
      <xdr:colOff>0</xdr:colOff>
      <xdr:row>157</xdr:row>
      <xdr:rowOff>0</xdr:rowOff>
    </xdr:to>
    <xdr:sp macro="" textlink="">
      <xdr:nvSpPr>
        <xdr:cNvPr id="292" name="0/0">
          <a:extLst>
            <a:ext uri="{FF2B5EF4-FFF2-40B4-BE49-F238E27FC236}">
              <a16:creationId xmlns:a16="http://schemas.microsoft.com/office/drawing/2014/main" id="{42F78612-62BB-460F-98E3-4EF3CD2F01A2}"/>
            </a:ext>
          </a:extLst>
        </xdr:cNvPr>
        <xdr:cNvSpPr>
          <a:spLocks noChangeArrowheads="1"/>
        </xdr:cNvSpPr>
      </xdr:nvSpPr>
      <xdr:spPr bwMode="auto">
        <a:xfrm>
          <a:off x="4210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154</xdr:row>
      <xdr:rowOff>142875</xdr:rowOff>
    </xdr:from>
    <xdr:to>
      <xdr:col>22</xdr:col>
      <xdr:colOff>1</xdr:colOff>
      <xdr:row>155</xdr:row>
      <xdr:rowOff>104775</xdr:rowOff>
    </xdr:to>
    <xdr:sp macro="" textlink="">
      <xdr:nvSpPr>
        <xdr:cNvPr id="293" name="Freeform 10695">
          <a:extLst>
            <a:ext uri="{FF2B5EF4-FFF2-40B4-BE49-F238E27FC236}">
              <a16:creationId xmlns:a16="http://schemas.microsoft.com/office/drawing/2014/main" id="{C76A8910-7EE9-40CF-AF03-804CAA3EE167}"/>
            </a:ext>
          </a:extLst>
        </xdr:cNvPr>
        <xdr:cNvSpPr>
          <a:spLocks/>
        </xdr:cNvSpPr>
      </xdr:nvSpPr>
      <xdr:spPr bwMode="auto">
        <a:xfrm>
          <a:off x="4448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154</xdr:row>
      <xdr:rowOff>171450</xdr:rowOff>
    </xdr:from>
    <xdr:to>
      <xdr:col>23</xdr:col>
      <xdr:colOff>0</xdr:colOff>
      <xdr:row>157</xdr:row>
      <xdr:rowOff>0</xdr:rowOff>
    </xdr:to>
    <xdr:sp macro="" textlink="">
      <xdr:nvSpPr>
        <xdr:cNvPr id="294" name="0/0">
          <a:extLst>
            <a:ext uri="{FF2B5EF4-FFF2-40B4-BE49-F238E27FC236}">
              <a16:creationId xmlns:a16="http://schemas.microsoft.com/office/drawing/2014/main" id="{884227FE-BC72-40F5-BD2D-08759396381F}"/>
            </a:ext>
          </a:extLst>
        </xdr:cNvPr>
        <xdr:cNvSpPr>
          <a:spLocks noChangeArrowheads="1"/>
        </xdr:cNvSpPr>
      </xdr:nvSpPr>
      <xdr:spPr bwMode="auto">
        <a:xfrm>
          <a:off x="5200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154</xdr:row>
      <xdr:rowOff>142875</xdr:rowOff>
    </xdr:from>
    <xdr:to>
      <xdr:col>26</xdr:col>
      <xdr:colOff>1</xdr:colOff>
      <xdr:row>155</xdr:row>
      <xdr:rowOff>104775</xdr:rowOff>
    </xdr:to>
    <xdr:sp macro="" textlink="">
      <xdr:nvSpPr>
        <xdr:cNvPr id="295" name="Freeform 10695">
          <a:extLst>
            <a:ext uri="{FF2B5EF4-FFF2-40B4-BE49-F238E27FC236}">
              <a16:creationId xmlns:a16="http://schemas.microsoft.com/office/drawing/2014/main" id="{70344291-49F0-44BB-A47C-C2ADEEB15DCC}"/>
            </a:ext>
          </a:extLst>
        </xdr:cNvPr>
        <xdr:cNvSpPr>
          <a:spLocks/>
        </xdr:cNvSpPr>
      </xdr:nvSpPr>
      <xdr:spPr bwMode="auto">
        <a:xfrm>
          <a:off x="54387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154</xdr:row>
      <xdr:rowOff>171450</xdr:rowOff>
    </xdr:from>
    <xdr:to>
      <xdr:col>27</xdr:col>
      <xdr:colOff>0</xdr:colOff>
      <xdr:row>157</xdr:row>
      <xdr:rowOff>0</xdr:rowOff>
    </xdr:to>
    <xdr:sp macro="" textlink="">
      <xdr:nvSpPr>
        <xdr:cNvPr id="296" name="0/0">
          <a:extLst>
            <a:ext uri="{FF2B5EF4-FFF2-40B4-BE49-F238E27FC236}">
              <a16:creationId xmlns:a16="http://schemas.microsoft.com/office/drawing/2014/main" id="{D7700A29-D6D9-47FF-9CCA-888B15298A17}"/>
            </a:ext>
          </a:extLst>
        </xdr:cNvPr>
        <xdr:cNvSpPr>
          <a:spLocks noChangeArrowheads="1"/>
        </xdr:cNvSpPr>
      </xdr:nvSpPr>
      <xdr:spPr bwMode="auto">
        <a:xfrm>
          <a:off x="61912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154</xdr:row>
      <xdr:rowOff>142875</xdr:rowOff>
    </xdr:from>
    <xdr:to>
      <xdr:col>30</xdr:col>
      <xdr:colOff>1</xdr:colOff>
      <xdr:row>155</xdr:row>
      <xdr:rowOff>104775</xdr:rowOff>
    </xdr:to>
    <xdr:sp macro="" textlink="">
      <xdr:nvSpPr>
        <xdr:cNvPr id="297" name="Freeform 10695">
          <a:extLst>
            <a:ext uri="{FF2B5EF4-FFF2-40B4-BE49-F238E27FC236}">
              <a16:creationId xmlns:a16="http://schemas.microsoft.com/office/drawing/2014/main" id="{577CFAB6-26DA-462A-B9D1-B49FB998E542}"/>
            </a:ext>
          </a:extLst>
        </xdr:cNvPr>
        <xdr:cNvSpPr>
          <a:spLocks/>
        </xdr:cNvSpPr>
      </xdr:nvSpPr>
      <xdr:spPr bwMode="auto">
        <a:xfrm>
          <a:off x="64293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154</xdr:row>
      <xdr:rowOff>171450</xdr:rowOff>
    </xdr:from>
    <xdr:to>
      <xdr:col>31</xdr:col>
      <xdr:colOff>0</xdr:colOff>
      <xdr:row>157</xdr:row>
      <xdr:rowOff>0</xdr:rowOff>
    </xdr:to>
    <xdr:sp macro="" textlink="">
      <xdr:nvSpPr>
        <xdr:cNvPr id="298" name="0/0">
          <a:extLst>
            <a:ext uri="{FF2B5EF4-FFF2-40B4-BE49-F238E27FC236}">
              <a16:creationId xmlns:a16="http://schemas.microsoft.com/office/drawing/2014/main" id="{79F1C816-2632-4558-B6F0-F1889E149409}"/>
            </a:ext>
          </a:extLst>
        </xdr:cNvPr>
        <xdr:cNvSpPr>
          <a:spLocks noChangeArrowheads="1"/>
        </xdr:cNvSpPr>
      </xdr:nvSpPr>
      <xdr:spPr bwMode="auto">
        <a:xfrm>
          <a:off x="71818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154</xdr:row>
      <xdr:rowOff>142875</xdr:rowOff>
    </xdr:from>
    <xdr:to>
      <xdr:col>34</xdr:col>
      <xdr:colOff>1</xdr:colOff>
      <xdr:row>155</xdr:row>
      <xdr:rowOff>104775</xdr:rowOff>
    </xdr:to>
    <xdr:sp macro="" textlink="">
      <xdr:nvSpPr>
        <xdr:cNvPr id="299" name="Freeform 10695">
          <a:extLst>
            <a:ext uri="{FF2B5EF4-FFF2-40B4-BE49-F238E27FC236}">
              <a16:creationId xmlns:a16="http://schemas.microsoft.com/office/drawing/2014/main" id="{7E3F5775-AD2F-4251-9308-6711C94F1575}"/>
            </a:ext>
          </a:extLst>
        </xdr:cNvPr>
        <xdr:cNvSpPr>
          <a:spLocks/>
        </xdr:cNvSpPr>
      </xdr:nvSpPr>
      <xdr:spPr bwMode="auto">
        <a:xfrm>
          <a:off x="74199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154</xdr:row>
      <xdr:rowOff>171450</xdr:rowOff>
    </xdr:from>
    <xdr:to>
      <xdr:col>35</xdr:col>
      <xdr:colOff>0</xdr:colOff>
      <xdr:row>157</xdr:row>
      <xdr:rowOff>0</xdr:rowOff>
    </xdr:to>
    <xdr:sp macro="" textlink="">
      <xdr:nvSpPr>
        <xdr:cNvPr id="300" name="0/0">
          <a:extLst>
            <a:ext uri="{FF2B5EF4-FFF2-40B4-BE49-F238E27FC236}">
              <a16:creationId xmlns:a16="http://schemas.microsoft.com/office/drawing/2014/main" id="{1B4C26B1-B3F0-47F5-B21F-02BFB39EBDD3}"/>
            </a:ext>
          </a:extLst>
        </xdr:cNvPr>
        <xdr:cNvSpPr>
          <a:spLocks noChangeArrowheads="1"/>
        </xdr:cNvSpPr>
      </xdr:nvSpPr>
      <xdr:spPr bwMode="auto">
        <a:xfrm>
          <a:off x="81724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154</xdr:row>
      <xdr:rowOff>142875</xdr:rowOff>
    </xdr:from>
    <xdr:to>
      <xdr:col>38</xdr:col>
      <xdr:colOff>1</xdr:colOff>
      <xdr:row>155</xdr:row>
      <xdr:rowOff>104775</xdr:rowOff>
    </xdr:to>
    <xdr:sp macro="" textlink="">
      <xdr:nvSpPr>
        <xdr:cNvPr id="301" name="Freeform 10695">
          <a:extLst>
            <a:ext uri="{FF2B5EF4-FFF2-40B4-BE49-F238E27FC236}">
              <a16:creationId xmlns:a16="http://schemas.microsoft.com/office/drawing/2014/main" id="{0DBFF382-CE66-499E-B5C3-B1BEAE78FFAD}"/>
            </a:ext>
          </a:extLst>
        </xdr:cNvPr>
        <xdr:cNvSpPr>
          <a:spLocks/>
        </xdr:cNvSpPr>
      </xdr:nvSpPr>
      <xdr:spPr bwMode="auto">
        <a:xfrm>
          <a:off x="84105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154</xdr:row>
      <xdr:rowOff>171450</xdr:rowOff>
    </xdr:from>
    <xdr:to>
      <xdr:col>3</xdr:col>
      <xdr:colOff>0</xdr:colOff>
      <xdr:row>157</xdr:row>
      <xdr:rowOff>0</xdr:rowOff>
    </xdr:to>
    <xdr:sp macro="" textlink="">
      <xdr:nvSpPr>
        <xdr:cNvPr id="302" name="0/0">
          <a:extLst>
            <a:ext uri="{FF2B5EF4-FFF2-40B4-BE49-F238E27FC236}">
              <a16:creationId xmlns:a16="http://schemas.microsoft.com/office/drawing/2014/main" id="{BAA7CD17-B2AA-4BDD-AF43-D9824E7A6047}"/>
            </a:ext>
          </a:extLst>
        </xdr:cNvPr>
        <xdr:cNvSpPr>
          <a:spLocks noChangeArrowheads="1"/>
        </xdr:cNvSpPr>
      </xdr:nvSpPr>
      <xdr:spPr bwMode="auto">
        <a:xfrm>
          <a:off x="247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154</xdr:row>
      <xdr:rowOff>142875</xdr:rowOff>
    </xdr:from>
    <xdr:to>
      <xdr:col>6</xdr:col>
      <xdr:colOff>9526</xdr:colOff>
      <xdr:row>155</xdr:row>
      <xdr:rowOff>104775</xdr:rowOff>
    </xdr:to>
    <xdr:sp macro="" textlink="">
      <xdr:nvSpPr>
        <xdr:cNvPr id="303" name="Freeform 10695">
          <a:extLst>
            <a:ext uri="{FF2B5EF4-FFF2-40B4-BE49-F238E27FC236}">
              <a16:creationId xmlns:a16="http://schemas.microsoft.com/office/drawing/2014/main" id="{FF3ED2EE-AFDE-472D-9C2D-713851393068}"/>
            </a:ext>
          </a:extLst>
        </xdr:cNvPr>
        <xdr:cNvSpPr>
          <a:spLocks/>
        </xdr:cNvSpPr>
      </xdr:nvSpPr>
      <xdr:spPr bwMode="auto">
        <a:xfrm>
          <a:off x="495300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154</xdr:row>
      <xdr:rowOff>171450</xdr:rowOff>
    </xdr:from>
    <xdr:to>
      <xdr:col>39</xdr:col>
      <xdr:colOff>0</xdr:colOff>
      <xdr:row>157</xdr:row>
      <xdr:rowOff>0</xdr:rowOff>
    </xdr:to>
    <xdr:sp macro="" textlink="">
      <xdr:nvSpPr>
        <xdr:cNvPr id="304" name="0/0">
          <a:extLst>
            <a:ext uri="{FF2B5EF4-FFF2-40B4-BE49-F238E27FC236}">
              <a16:creationId xmlns:a16="http://schemas.microsoft.com/office/drawing/2014/main" id="{D14F0E0F-7937-47E6-BDBD-C83DC7F902ED}"/>
            </a:ext>
          </a:extLst>
        </xdr:cNvPr>
        <xdr:cNvSpPr>
          <a:spLocks noChangeArrowheads="1"/>
        </xdr:cNvSpPr>
      </xdr:nvSpPr>
      <xdr:spPr bwMode="auto">
        <a:xfrm>
          <a:off x="91630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154</xdr:row>
      <xdr:rowOff>142875</xdr:rowOff>
    </xdr:from>
    <xdr:to>
      <xdr:col>42</xdr:col>
      <xdr:colOff>1</xdr:colOff>
      <xdr:row>155</xdr:row>
      <xdr:rowOff>104775</xdr:rowOff>
    </xdr:to>
    <xdr:sp macro="" textlink="">
      <xdr:nvSpPr>
        <xdr:cNvPr id="305" name="Freeform 10695">
          <a:extLst>
            <a:ext uri="{FF2B5EF4-FFF2-40B4-BE49-F238E27FC236}">
              <a16:creationId xmlns:a16="http://schemas.microsoft.com/office/drawing/2014/main" id="{0EB73DD4-1A64-4E01-90E8-C0108B516886}"/>
            </a:ext>
          </a:extLst>
        </xdr:cNvPr>
        <xdr:cNvSpPr>
          <a:spLocks/>
        </xdr:cNvSpPr>
      </xdr:nvSpPr>
      <xdr:spPr bwMode="auto">
        <a:xfrm>
          <a:off x="9401175" y="290036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154</xdr:row>
      <xdr:rowOff>171450</xdr:rowOff>
    </xdr:from>
    <xdr:to>
      <xdr:col>43</xdr:col>
      <xdr:colOff>0</xdr:colOff>
      <xdr:row>157</xdr:row>
      <xdr:rowOff>0</xdr:rowOff>
    </xdr:to>
    <xdr:sp macro="" textlink="">
      <xdr:nvSpPr>
        <xdr:cNvPr id="306" name="0/0">
          <a:extLst>
            <a:ext uri="{FF2B5EF4-FFF2-40B4-BE49-F238E27FC236}">
              <a16:creationId xmlns:a16="http://schemas.microsoft.com/office/drawing/2014/main" id="{A5E0D17C-02F8-4E25-976C-AA10423E7C1A}"/>
            </a:ext>
          </a:extLst>
        </xdr:cNvPr>
        <xdr:cNvSpPr>
          <a:spLocks noChangeArrowheads="1"/>
        </xdr:cNvSpPr>
      </xdr:nvSpPr>
      <xdr:spPr bwMode="auto">
        <a:xfrm>
          <a:off x="10153650" y="290322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154</xdr:row>
      <xdr:rowOff>142875</xdr:rowOff>
    </xdr:from>
    <xdr:to>
      <xdr:col>45</xdr:col>
      <xdr:colOff>238125</xdr:colOff>
      <xdr:row>155</xdr:row>
      <xdr:rowOff>123825</xdr:rowOff>
    </xdr:to>
    <xdr:sp macro="" textlink="">
      <xdr:nvSpPr>
        <xdr:cNvPr id="307" name="Freeform 10695">
          <a:extLst>
            <a:ext uri="{FF2B5EF4-FFF2-40B4-BE49-F238E27FC236}">
              <a16:creationId xmlns:a16="http://schemas.microsoft.com/office/drawing/2014/main" id="{9F3B711D-5485-40D8-99E3-693933E919D3}"/>
            </a:ext>
          </a:extLst>
        </xdr:cNvPr>
        <xdr:cNvSpPr>
          <a:spLocks/>
        </xdr:cNvSpPr>
      </xdr:nvSpPr>
      <xdr:spPr bwMode="auto">
        <a:xfrm>
          <a:off x="10391775" y="2900362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164</xdr:row>
      <xdr:rowOff>171450</xdr:rowOff>
    </xdr:from>
    <xdr:to>
      <xdr:col>7</xdr:col>
      <xdr:colOff>0</xdr:colOff>
      <xdr:row>167</xdr:row>
      <xdr:rowOff>0</xdr:rowOff>
    </xdr:to>
    <xdr:sp macro="" textlink="">
      <xdr:nvSpPr>
        <xdr:cNvPr id="308" name="0/0">
          <a:extLst>
            <a:ext uri="{FF2B5EF4-FFF2-40B4-BE49-F238E27FC236}">
              <a16:creationId xmlns:a16="http://schemas.microsoft.com/office/drawing/2014/main" id="{9B06AEBF-CE8A-4A70-B592-2977783DFCAA}"/>
            </a:ext>
          </a:extLst>
        </xdr:cNvPr>
        <xdr:cNvSpPr>
          <a:spLocks noChangeArrowheads="1"/>
        </xdr:cNvSpPr>
      </xdr:nvSpPr>
      <xdr:spPr bwMode="auto">
        <a:xfrm>
          <a:off x="1238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164</xdr:row>
      <xdr:rowOff>142875</xdr:rowOff>
    </xdr:from>
    <xdr:to>
      <xdr:col>10</xdr:col>
      <xdr:colOff>9525</xdr:colOff>
      <xdr:row>165</xdr:row>
      <xdr:rowOff>104775</xdr:rowOff>
    </xdr:to>
    <xdr:sp macro="" textlink="">
      <xdr:nvSpPr>
        <xdr:cNvPr id="309" name="Freeform 10695">
          <a:extLst>
            <a:ext uri="{FF2B5EF4-FFF2-40B4-BE49-F238E27FC236}">
              <a16:creationId xmlns:a16="http://schemas.microsoft.com/office/drawing/2014/main" id="{209DE8B5-E1FB-47C4-9883-081E2B26A253}"/>
            </a:ext>
          </a:extLst>
        </xdr:cNvPr>
        <xdr:cNvSpPr>
          <a:spLocks/>
        </xdr:cNvSpPr>
      </xdr:nvSpPr>
      <xdr:spPr bwMode="auto">
        <a:xfrm>
          <a:off x="1485899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164</xdr:row>
      <xdr:rowOff>171450</xdr:rowOff>
    </xdr:from>
    <xdr:to>
      <xdr:col>11</xdr:col>
      <xdr:colOff>0</xdr:colOff>
      <xdr:row>167</xdr:row>
      <xdr:rowOff>0</xdr:rowOff>
    </xdr:to>
    <xdr:sp macro="" textlink="">
      <xdr:nvSpPr>
        <xdr:cNvPr id="310" name="0/0">
          <a:extLst>
            <a:ext uri="{FF2B5EF4-FFF2-40B4-BE49-F238E27FC236}">
              <a16:creationId xmlns:a16="http://schemas.microsoft.com/office/drawing/2014/main" id="{D4395828-5083-4220-A915-3462F0E1657F}"/>
            </a:ext>
          </a:extLst>
        </xdr:cNvPr>
        <xdr:cNvSpPr>
          <a:spLocks noChangeArrowheads="1"/>
        </xdr:cNvSpPr>
      </xdr:nvSpPr>
      <xdr:spPr bwMode="auto">
        <a:xfrm>
          <a:off x="2228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164</xdr:row>
      <xdr:rowOff>142875</xdr:rowOff>
    </xdr:from>
    <xdr:to>
      <xdr:col>14</xdr:col>
      <xdr:colOff>1</xdr:colOff>
      <xdr:row>165</xdr:row>
      <xdr:rowOff>104775</xdr:rowOff>
    </xdr:to>
    <xdr:sp macro="" textlink="">
      <xdr:nvSpPr>
        <xdr:cNvPr id="311" name="Freeform 10695">
          <a:extLst>
            <a:ext uri="{FF2B5EF4-FFF2-40B4-BE49-F238E27FC236}">
              <a16:creationId xmlns:a16="http://schemas.microsoft.com/office/drawing/2014/main" id="{57A56573-787E-41B9-9687-41B684C5519A}"/>
            </a:ext>
          </a:extLst>
        </xdr:cNvPr>
        <xdr:cNvSpPr>
          <a:spLocks/>
        </xdr:cNvSpPr>
      </xdr:nvSpPr>
      <xdr:spPr bwMode="auto">
        <a:xfrm>
          <a:off x="2466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164</xdr:row>
      <xdr:rowOff>171450</xdr:rowOff>
    </xdr:from>
    <xdr:to>
      <xdr:col>15</xdr:col>
      <xdr:colOff>0</xdr:colOff>
      <xdr:row>167</xdr:row>
      <xdr:rowOff>0</xdr:rowOff>
    </xdr:to>
    <xdr:sp macro="" textlink="">
      <xdr:nvSpPr>
        <xdr:cNvPr id="312" name="0/0">
          <a:extLst>
            <a:ext uri="{FF2B5EF4-FFF2-40B4-BE49-F238E27FC236}">
              <a16:creationId xmlns:a16="http://schemas.microsoft.com/office/drawing/2014/main" id="{602255E9-7D34-4988-90AD-80FD9AB42916}"/>
            </a:ext>
          </a:extLst>
        </xdr:cNvPr>
        <xdr:cNvSpPr>
          <a:spLocks noChangeArrowheads="1"/>
        </xdr:cNvSpPr>
      </xdr:nvSpPr>
      <xdr:spPr bwMode="auto">
        <a:xfrm>
          <a:off x="3219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164</xdr:row>
      <xdr:rowOff>142875</xdr:rowOff>
    </xdr:from>
    <xdr:to>
      <xdr:col>18</xdr:col>
      <xdr:colOff>1</xdr:colOff>
      <xdr:row>165</xdr:row>
      <xdr:rowOff>104775</xdr:rowOff>
    </xdr:to>
    <xdr:sp macro="" textlink="">
      <xdr:nvSpPr>
        <xdr:cNvPr id="313" name="Freeform 10695">
          <a:extLst>
            <a:ext uri="{FF2B5EF4-FFF2-40B4-BE49-F238E27FC236}">
              <a16:creationId xmlns:a16="http://schemas.microsoft.com/office/drawing/2014/main" id="{E4088562-69CA-4CB5-8440-6D2979DF17F8}"/>
            </a:ext>
          </a:extLst>
        </xdr:cNvPr>
        <xdr:cNvSpPr>
          <a:spLocks/>
        </xdr:cNvSpPr>
      </xdr:nvSpPr>
      <xdr:spPr bwMode="auto">
        <a:xfrm>
          <a:off x="3457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164</xdr:row>
      <xdr:rowOff>171450</xdr:rowOff>
    </xdr:from>
    <xdr:to>
      <xdr:col>19</xdr:col>
      <xdr:colOff>0</xdr:colOff>
      <xdr:row>167</xdr:row>
      <xdr:rowOff>0</xdr:rowOff>
    </xdr:to>
    <xdr:sp macro="" textlink="">
      <xdr:nvSpPr>
        <xdr:cNvPr id="314" name="0/0">
          <a:extLst>
            <a:ext uri="{FF2B5EF4-FFF2-40B4-BE49-F238E27FC236}">
              <a16:creationId xmlns:a16="http://schemas.microsoft.com/office/drawing/2014/main" id="{42340CF9-314A-4966-8BF4-AFAA8F1B523F}"/>
            </a:ext>
          </a:extLst>
        </xdr:cNvPr>
        <xdr:cNvSpPr>
          <a:spLocks noChangeArrowheads="1"/>
        </xdr:cNvSpPr>
      </xdr:nvSpPr>
      <xdr:spPr bwMode="auto">
        <a:xfrm>
          <a:off x="4210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164</xdr:row>
      <xdr:rowOff>142875</xdr:rowOff>
    </xdr:from>
    <xdr:to>
      <xdr:col>22</xdr:col>
      <xdr:colOff>1</xdr:colOff>
      <xdr:row>165</xdr:row>
      <xdr:rowOff>104775</xdr:rowOff>
    </xdr:to>
    <xdr:sp macro="" textlink="">
      <xdr:nvSpPr>
        <xdr:cNvPr id="315" name="Freeform 10695">
          <a:extLst>
            <a:ext uri="{FF2B5EF4-FFF2-40B4-BE49-F238E27FC236}">
              <a16:creationId xmlns:a16="http://schemas.microsoft.com/office/drawing/2014/main" id="{36ADFA2E-2326-4791-97C5-26288B38EA9E}"/>
            </a:ext>
          </a:extLst>
        </xdr:cNvPr>
        <xdr:cNvSpPr>
          <a:spLocks/>
        </xdr:cNvSpPr>
      </xdr:nvSpPr>
      <xdr:spPr bwMode="auto">
        <a:xfrm>
          <a:off x="4448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164</xdr:row>
      <xdr:rowOff>171450</xdr:rowOff>
    </xdr:from>
    <xdr:to>
      <xdr:col>23</xdr:col>
      <xdr:colOff>0</xdr:colOff>
      <xdr:row>167</xdr:row>
      <xdr:rowOff>0</xdr:rowOff>
    </xdr:to>
    <xdr:sp macro="" textlink="">
      <xdr:nvSpPr>
        <xdr:cNvPr id="316" name="0/0">
          <a:extLst>
            <a:ext uri="{FF2B5EF4-FFF2-40B4-BE49-F238E27FC236}">
              <a16:creationId xmlns:a16="http://schemas.microsoft.com/office/drawing/2014/main" id="{37BFB317-C6D6-46E4-9F51-A5D88B1910B5}"/>
            </a:ext>
          </a:extLst>
        </xdr:cNvPr>
        <xdr:cNvSpPr>
          <a:spLocks noChangeArrowheads="1"/>
        </xdr:cNvSpPr>
      </xdr:nvSpPr>
      <xdr:spPr bwMode="auto">
        <a:xfrm>
          <a:off x="5200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164</xdr:row>
      <xdr:rowOff>142875</xdr:rowOff>
    </xdr:from>
    <xdr:to>
      <xdr:col>26</xdr:col>
      <xdr:colOff>1</xdr:colOff>
      <xdr:row>165</xdr:row>
      <xdr:rowOff>104775</xdr:rowOff>
    </xdr:to>
    <xdr:sp macro="" textlink="">
      <xdr:nvSpPr>
        <xdr:cNvPr id="317" name="Freeform 10695">
          <a:extLst>
            <a:ext uri="{FF2B5EF4-FFF2-40B4-BE49-F238E27FC236}">
              <a16:creationId xmlns:a16="http://schemas.microsoft.com/office/drawing/2014/main" id="{14B15F6D-17C4-4C05-866D-B8713C6AD232}"/>
            </a:ext>
          </a:extLst>
        </xdr:cNvPr>
        <xdr:cNvSpPr>
          <a:spLocks/>
        </xdr:cNvSpPr>
      </xdr:nvSpPr>
      <xdr:spPr bwMode="auto">
        <a:xfrm>
          <a:off x="54387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164</xdr:row>
      <xdr:rowOff>171450</xdr:rowOff>
    </xdr:from>
    <xdr:to>
      <xdr:col>27</xdr:col>
      <xdr:colOff>0</xdr:colOff>
      <xdr:row>167</xdr:row>
      <xdr:rowOff>0</xdr:rowOff>
    </xdr:to>
    <xdr:sp macro="" textlink="">
      <xdr:nvSpPr>
        <xdr:cNvPr id="318" name="0/0">
          <a:extLst>
            <a:ext uri="{FF2B5EF4-FFF2-40B4-BE49-F238E27FC236}">
              <a16:creationId xmlns:a16="http://schemas.microsoft.com/office/drawing/2014/main" id="{38680F21-65AD-4F3B-AAF6-502DD719BCCC}"/>
            </a:ext>
          </a:extLst>
        </xdr:cNvPr>
        <xdr:cNvSpPr>
          <a:spLocks noChangeArrowheads="1"/>
        </xdr:cNvSpPr>
      </xdr:nvSpPr>
      <xdr:spPr bwMode="auto">
        <a:xfrm>
          <a:off x="61912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164</xdr:row>
      <xdr:rowOff>142875</xdr:rowOff>
    </xdr:from>
    <xdr:to>
      <xdr:col>30</xdr:col>
      <xdr:colOff>1</xdr:colOff>
      <xdr:row>165</xdr:row>
      <xdr:rowOff>104775</xdr:rowOff>
    </xdr:to>
    <xdr:sp macro="" textlink="">
      <xdr:nvSpPr>
        <xdr:cNvPr id="319" name="Freeform 10695">
          <a:extLst>
            <a:ext uri="{FF2B5EF4-FFF2-40B4-BE49-F238E27FC236}">
              <a16:creationId xmlns:a16="http://schemas.microsoft.com/office/drawing/2014/main" id="{35365CAB-31D6-404F-BBDB-631609AD0DF5}"/>
            </a:ext>
          </a:extLst>
        </xdr:cNvPr>
        <xdr:cNvSpPr>
          <a:spLocks/>
        </xdr:cNvSpPr>
      </xdr:nvSpPr>
      <xdr:spPr bwMode="auto">
        <a:xfrm>
          <a:off x="64293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164</xdr:row>
      <xdr:rowOff>171450</xdr:rowOff>
    </xdr:from>
    <xdr:to>
      <xdr:col>31</xdr:col>
      <xdr:colOff>0</xdr:colOff>
      <xdr:row>167</xdr:row>
      <xdr:rowOff>0</xdr:rowOff>
    </xdr:to>
    <xdr:sp macro="" textlink="">
      <xdr:nvSpPr>
        <xdr:cNvPr id="320" name="0/0">
          <a:extLst>
            <a:ext uri="{FF2B5EF4-FFF2-40B4-BE49-F238E27FC236}">
              <a16:creationId xmlns:a16="http://schemas.microsoft.com/office/drawing/2014/main" id="{F63CDD9B-17DB-47F5-B6F1-DDDF2DBEFF0D}"/>
            </a:ext>
          </a:extLst>
        </xdr:cNvPr>
        <xdr:cNvSpPr>
          <a:spLocks noChangeArrowheads="1"/>
        </xdr:cNvSpPr>
      </xdr:nvSpPr>
      <xdr:spPr bwMode="auto">
        <a:xfrm>
          <a:off x="71818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164</xdr:row>
      <xdr:rowOff>142875</xdr:rowOff>
    </xdr:from>
    <xdr:to>
      <xdr:col>34</xdr:col>
      <xdr:colOff>1</xdr:colOff>
      <xdr:row>165</xdr:row>
      <xdr:rowOff>104775</xdr:rowOff>
    </xdr:to>
    <xdr:sp macro="" textlink="">
      <xdr:nvSpPr>
        <xdr:cNvPr id="321" name="Freeform 10695">
          <a:extLst>
            <a:ext uri="{FF2B5EF4-FFF2-40B4-BE49-F238E27FC236}">
              <a16:creationId xmlns:a16="http://schemas.microsoft.com/office/drawing/2014/main" id="{1625633A-4A4F-4D36-8944-317AF558310B}"/>
            </a:ext>
          </a:extLst>
        </xdr:cNvPr>
        <xdr:cNvSpPr>
          <a:spLocks/>
        </xdr:cNvSpPr>
      </xdr:nvSpPr>
      <xdr:spPr bwMode="auto">
        <a:xfrm>
          <a:off x="74199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164</xdr:row>
      <xdr:rowOff>171450</xdr:rowOff>
    </xdr:from>
    <xdr:to>
      <xdr:col>35</xdr:col>
      <xdr:colOff>0</xdr:colOff>
      <xdr:row>167</xdr:row>
      <xdr:rowOff>0</xdr:rowOff>
    </xdr:to>
    <xdr:sp macro="" textlink="">
      <xdr:nvSpPr>
        <xdr:cNvPr id="322" name="0/0">
          <a:extLst>
            <a:ext uri="{FF2B5EF4-FFF2-40B4-BE49-F238E27FC236}">
              <a16:creationId xmlns:a16="http://schemas.microsoft.com/office/drawing/2014/main" id="{894C6086-58F9-4085-8CF2-2112792D8CF5}"/>
            </a:ext>
          </a:extLst>
        </xdr:cNvPr>
        <xdr:cNvSpPr>
          <a:spLocks noChangeArrowheads="1"/>
        </xdr:cNvSpPr>
      </xdr:nvSpPr>
      <xdr:spPr bwMode="auto">
        <a:xfrm>
          <a:off x="81724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164</xdr:row>
      <xdr:rowOff>142875</xdr:rowOff>
    </xdr:from>
    <xdr:to>
      <xdr:col>38</xdr:col>
      <xdr:colOff>1</xdr:colOff>
      <xdr:row>165</xdr:row>
      <xdr:rowOff>104775</xdr:rowOff>
    </xdr:to>
    <xdr:sp macro="" textlink="">
      <xdr:nvSpPr>
        <xdr:cNvPr id="323" name="Freeform 10695">
          <a:extLst>
            <a:ext uri="{FF2B5EF4-FFF2-40B4-BE49-F238E27FC236}">
              <a16:creationId xmlns:a16="http://schemas.microsoft.com/office/drawing/2014/main" id="{B55185C6-39AA-4DEB-B5A9-8B6978E9F8A5}"/>
            </a:ext>
          </a:extLst>
        </xdr:cNvPr>
        <xdr:cNvSpPr>
          <a:spLocks/>
        </xdr:cNvSpPr>
      </xdr:nvSpPr>
      <xdr:spPr bwMode="auto">
        <a:xfrm>
          <a:off x="84105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164</xdr:row>
      <xdr:rowOff>171450</xdr:rowOff>
    </xdr:from>
    <xdr:to>
      <xdr:col>3</xdr:col>
      <xdr:colOff>0</xdr:colOff>
      <xdr:row>167</xdr:row>
      <xdr:rowOff>0</xdr:rowOff>
    </xdr:to>
    <xdr:sp macro="" textlink="">
      <xdr:nvSpPr>
        <xdr:cNvPr id="324" name="0/0">
          <a:extLst>
            <a:ext uri="{FF2B5EF4-FFF2-40B4-BE49-F238E27FC236}">
              <a16:creationId xmlns:a16="http://schemas.microsoft.com/office/drawing/2014/main" id="{3E8DA59E-FC85-4066-96AC-8BE2EFBCC919}"/>
            </a:ext>
          </a:extLst>
        </xdr:cNvPr>
        <xdr:cNvSpPr>
          <a:spLocks noChangeArrowheads="1"/>
        </xdr:cNvSpPr>
      </xdr:nvSpPr>
      <xdr:spPr bwMode="auto">
        <a:xfrm>
          <a:off x="247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164</xdr:row>
      <xdr:rowOff>142875</xdr:rowOff>
    </xdr:from>
    <xdr:to>
      <xdr:col>6</xdr:col>
      <xdr:colOff>9526</xdr:colOff>
      <xdr:row>165</xdr:row>
      <xdr:rowOff>104775</xdr:rowOff>
    </xdr:to>
    <xdr:sp macro="" textlink="">
      <xdr:nvSpPr>
        <xdr:cNvPr id="325" name="Freeform 10695">
          <a:extLst>
            <a:ext uri="{FF2B5EF4-FFF2-40B4-BE49-F238E27FC236}">
              <a16:creationId xmlns:a16="http://schemas.microsoft.com/office/drawing/2014/main" id="{299F0DEB-2DEA-4BE5-8041-9D3C0EC90436}"/>
            </a:ext>
          </a:extLst>
        </xdr:cNvPr>
        <xdr:cNvSpPr>
          <a:spLocks/>
        </xdr:cNvSpPr>
      </xdr:nvSpPr>
      <xdr:spPr bwMode="auto">
        <a:xfrm>
          <a:off x="495300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164</xdr:row>
      <xdr:rowOff>171450</xdr:rowOff>
    </xdr:from>
    <xdr:to>
      <xdr:col>39</xdr:col>
      <xdr:colOff>0</xdr:colOff>
      <xdr:row>167</xdr:row>
      <xdr:rowOff>0</xdr:rowOff>
    </xdr:to>
    <xdr:sp macro="" textlink="">
      <xdr:nvSpPr>
        <xdr:cNvPr id="326" name="0/0">
          <a:extLst>
            <a:ext uri="{FF2B5EF4-FFF2-40B4-BE49-F238E27FC236}">
              <a16:creationId xmlns:a16="http://schemas.microsoft.com/office/drawing/2014/main" id="{8C86F0DB-270F-4348-856F-7C8B56EE88A6}"/>
            </a:ext>
          </a:extLst>
        </xdr:cNvPr>
        <xdr:cNvSpPr>
          <a:spLocks noChangeArrowheads="1"/>
        </xdr:cNvSpPr>
      </xdr:nvSpPr>
      <xdr:spPr bwMode="auto">
        <a:xfrm>
          <a:off x="91630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164</xdr:row>
      <xdr:rowOff>142875</xdr:rowOff>
    </xdr:from>
    <xdr:to>
      <xdr:col>42</xdr:col>
      <xdr:colOff>1</xdr:colOff>
      <xdr:row>165</xdr:row>
      <xdr:rowOff>104775</xdr:rowOff>
    </xdr:to>
    <xdr:sp macro="" textlink="">
      <xdr:nvSpPr>
        <xdr:cNvPr id="327" name="Freeform 10695">
          <a:extLst>
            <a:ext uri="{FF2B5EF4-FFF2-40B4-BE49-F238E27FC236}">
              <a16:creationId xmlns:a16="http://schemas.microsoft.com/office/drawing/2014/main" id="{80030277-4C9B-4521-B231-C350FCFC9593}"/>
            </a:ext>
          </a:extLst>
        </xdr:cNvPr>
        <xdr:cNvSpPr>
          <a:spLocks/>
        </xdr:cNvSpPr>
      </xdr:nvSpPr>
      <xdr:spPr bwMode="auto">
        <a:xfrm>
          <a:off x="9401175" y="308514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164</xdr:row>
      <xdr:rowOff>171450</xdr:rowOff>
    </xdr:from>
    <xdr:to>
      <xdr:col>43</xdr:col>
      <xdr:colOff>0</xdr:colOff>
      <xdr:row>167</xdr:row>
      <xdr:rowOff>0</xdr:rowOff>
    </xdr:to>
    <xdr:sp macro="" textlink="">
      <xdr:nvSpPr>
        <xdr:cNvPr id="328" name="0/0">
          <a:extLst>
            <a:ext uri="{FF2B5EF4-FFF2-40B4-BE49-F238E27FC236}">
              <a16:creationId xmlns:a16="http://schemas.microsoft.com/office/drawing/2014/main" id="{77C51880-FA0B-4FCF-817C-B28ACE3446B9}"/>
            </a:ext>
          </a:extLst>
        </xdr:cNvPr>
        <xdr:cNvSpPr>
          <a:spLocks noChangeArrowheads="1"/>
        </xdr:cNvSpPr>
      </xdr:nvSpPr>
      <xdr:spPr bwMode="auto">
        <a:xfrm>
          <a:off x="10153650" y="308800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174</xdr:row>
      <xdr:rowOff>171450</xdr:rowOff>
    </xdr:from>
    <xdr:to>
      <xdr:col>7</xdr:col>
      <xdr:colOff>0</xdr:colOff>
      <xdr:row>177</xdr:row>
      <xdr:rowOff>0</xdr:rowOff>
    </xdr:to>
    <xdr:sp macro="" textlink="">
      <xdr:nvSpPr>
        <xdr:cNvPr id="329" name="0/0">
          <a:extLst>
            <a:ext uri="{FF2B5EF4-FFF2-40B4-BE49-F238E27FC236}">
              <a16:creationId xmlns:a16="http://schemas.microsoft.com/office/drawing/2014/main" id="{9C1773ED-3802-4B4C-9E5B-9B4B9967413D}"/>
            </a:ext>
          </a:extLst>
        </xdr:cNvPr>
        <xdr:cNvSpPr>
          <a:spLocks noChangeArrowheads="1"/>
        </xdr:cNvSpPr>
      </xdr:nvSpPr>
      <xdr:spPr bwMode="auto">
        <a:xfrm>
          <a:off x="1238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174</xdr:row>
      <xdr:rowOff>142875</xdr:rowOff>
    </xdr:from>
    <xdr:to>
      <xdr:col>10</xdr:col>
      <xdr:colOff>9525</xdr:colOff>
      <xdr:row>175</xdr:row>
      <xdr:rowOff>104775</xdr:rowOff>
    </xdr:to>
    <xdr:sp macro="" textlink="">
      <xdr:nvSpPr>
        <xdr:cNvPr id="330" name="Freeform 10695">
          <a:extLst>
            <a:ext uri="{FF2B5EF4-FFF2-40B4-BE49-F238E27FC236}">
              <a16:creationId xmlns:a16="http://schemas.microsoft.com/office/drawing/2014/main" id="{A3FE1AC7-001C-475B-88B4-5BBA92DB4321}"/>
            </a:ext>
          </a:extLst>
        </xdr:cNvPr>
        <xdr:cNvSpPr>
          <a:spLocks/>
        </xdr:cNvSpPr>
      </xdr:nvSpPr>
      <xdr:spPr bwMode="auto">
        <a:xfrm>
          <a:off x="1485899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174</xdr:row>
      <xdr:rowOff>171450</xdr:rowOff>
    </xdr:from>
    <xdr:to>
      <xdr:col>11</xdr:col>
      <xdr:colOff>0</xdr:colOff>
      <xdr:row>177</xdr:row>
      <xdr:rowOff>0</xdr:rowOff>
    </xdr:to>
    <xdr:sp macro="" textlink="">
      <xdr:nvSpPr>
        <xdr:cNvPr id="331" name="0/0">
          <a:extLst>
            <a:ext uri="{FF2B5EF4-FFF2-40B4-BE49-F238E27FC236}">
              <a16:creationId xmlns:a16="http://schemas.microsoft.com/office/drawing/2014/main" id="{0255625B-49DA-446B-8F5A-858FB6549C9A}"/>
            </a:ext>
          </a:extLst>
        </xdr:cNvPr>
        <xdr:cNvSpPr>
          <a:spLocks noChangeArrowheads="1"/>
        </xdr:cNvSpPr>
      </xdr:nvSpPr>
      <xdr:spPr bwMode="auto">
        <a:xfrm>
          <a:off x="2228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174</xdr:row>
      <xdr:rowOff>142875</xdr:rowOff>
    </xdr:from>
    <xdr:to>
      <xdr:col>14</xdr:col>
      <xdr:colOff>1</xdr:colOff>
      <xdr:row>175</xdr:row>
      <xdr:rowOff>104775</xdr:rowOff>
    </xdr:to>
    <xdr:sp macro="" textlink="">
      <xdr:nvSpPr>
        <xdr:cNvPr id="332" name="Freeform 10695">
          <a:extLst>
            <a:ext uri="{FF2B5EF4-FFF2-40B4-BE49-F238E27FC236}">
              <a16:creationId xmlns:a16="http://schemas.microsoft.com/office/drawing/2014/main" id="{700DEE66-16B3-4092-889F-EC5C79273978}"/>
            </a:ext>
          </a:extLst>
        </xdr:cNvPr>
        <xdr:cNvSpPr>
          <a:spLocks/>
        </xdr:cNvSpPr>
      </xdr:nvSpPr>
      <xdr:spPr bwMode="auto">
        <a:xfrm>
          <a:off x="2466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174</xdr:row>
      <xdr:rowOff>171450</xdr:rowOff>
    </xdr:from>
    <xdr:to>
      <xdr:col>15</xdr:col>
      <xdr:colOff>0</xdr:colOff>
      <xdr:row>177</xdr:row>
      <xdr:rowOff>0</xdr:rowOff>
    </xdr:to>
    <xdr:sp macro="" textlink="">
      <xdr:nvSpPr>
        <xdr:cNvPr id="333" name="0/0">
          <a:extLst>
            <a:ext uri="{FF2B5EF4-FFF2-40B4-BE49-F238E27FC236}">
              <a16:creationId xmlns:a16="http://schemas.microsoft.com/office/drawing/2014/main" id="{36EF417F-E9BD-40F9-B4F6-F3B90A568CFA}"/>
            </a:ext>
          </a:extLst>
        </xdr:cNvPr>
        <xdr:cNvSpPr>
          <a:spLocks noChangeArrowheads="1"/>
        </xdr:cNvSpPr>
      </xdr:nvSpPr>
      <xdr:spPr bwMode="auto">
        <a:xfrm>
          <a:off x="3219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174</xdr:row>
      <xdr:rowOff>142875</xdr:rowOff>
    </xdr:from>
    <xdr:to>
      <xdr:col>18</xdr:col>
      <xdr:colOff>1</xdr:colOff>
      <xdr:row>175</xdr:row>
      <xdr:rowOff>104775</xdr:rowOff>
    </xdr:to>
    <xdr:sp macro="" textlink="">
      <xdr:nvSpPr>
        <xdr:cNvPr id="334" name="Freeform 10695">
          <a:extLst>
            <a:ext uri="{FF2B5EF4-FFF2-40B4-BE49-F238E27FC236}">
              <a16:creationId xmlns:a16="http://schemas.microsoft.com/office/drawing/2014/main" id="{05EC0094-A400-414B-AA76-E5F3C7A14CB0}"/>
            </a:ext>
          </a:extLst>
        </xdr:cNvPr>
        <xdr:cNvSpPr>
          <a:spLocks/>
        </xdr:cNvSpPr>
      </xdr:nvSpPr>
      <xdr:spPr bwMode="auto">
        <a:xfrm>
          <a:off x="3457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174</xdr:row>
      <xdr:rowOff>171450</xdr:rowOff>
    </xdr:from>
    <xdr:to>
      <xdr:col>19</xdr:col>
      <xdr:colOff>0</xdr:colOff>
      <xdr:row>177</xdr:row>
      <xdr:rowOff>0</xdr:rowOff>
    </xdr:to>
    <xdr:sp macro="" textlink="">
      <xdr:nvSpPr>
        <xdr:cNvPr id="335" name="0/0">
          <a:extLst>
            <a:ext uri="{FF2B5EF4-FFF2-40B4-BE49-F238E27FC236}">
              <a16:creationId xmlns:a16="http://schemas.microsoft.com/office/drawing/2014/main" id="{10E294A5-AE93-4272-936E-F7472BCF87A8}"/>
            </a:ext>
          </a:extLst>
        </xdr:cNvPr>
        <xdr:cNvSpPr>
          <a:spLocks noChangeArrowheads="1"/>
        </xdr:cNvSpPr>
      </xdr:nvSpPr>
      <xdr:spPr bwMode="auto">
        <a:xfrm>
          <a:off x="4210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174</xdr:row>
      <xdr:rowOff>142875</xdr:rowOff>
    </xdr:from>
    <xdr:to>
      <xdr:col>22</xdr:col>
      <xdr:colOff>1</xdr:colOff>
      <xdr:row>175</xdr:row>
      <xdr:rowOff>104775</xdr:rowOff>
    </xdr:to>
    <xdr:sp macro="" textlink="">
      <xdr:nvSpPr>
        <xdr:cNvPr id="336" name="Freeform 10695">
          <a:extLst>
            <a:ext uri="{FF2B5EF4-FFF2-40B4-BE49-F238E27FC236}">
              <a16:creationId xmlns:a16="http://schemas.microsoft.com/office/drawing/2014/main" id="{7ACCFCCA-0F41-42CB-9B63-A01BCA6ECF8E}"/>
            </a:ext>
          </a:extLst>
        </xdr:cNvPr>
        <xdr:cNvSpPr>
          <a:spLocks/>
        </xdr:cNvSpPr>
      </xdr:nvSpPr>
      <xdr:spPr bwMode="auto">
        <a:xfrm>
          <a:off x="4448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174</xdr:row>
      <xdr:rowOff>171450</xdr:rowOff>
    </xdr:from>
    <xdr:to>
      <xdr:col>23</xdr:col>
      <xdr:colOff>0</xdr:colOff>
      <xdr:row>177</xdr:row>
      <xdr:rowOff>0</xdr:rowOff>
    </xdr:to>
    <xdr:sp macro="" textlink="">
      <xdr:nvSpPr>
        <xdr:cNvPr id="337" name="0/0">
          <a:extLst>
            <a:ext uri="{FF2B5EF4-FFF2-40B4-BE49-F238E27FC236}">
              <a16:creationId xmlns:a16="http://schemas.microsoft.com/office/drawing/2014/main" id="{0E0117A4-7AB0-487C-A7CF-EEA564DC027A}"/>
            </a:ext>
          </a:extLst>
        </xdr:cNvPr>
        <xdr:cNvSpPr>
          <a:spLocks noChangeArrowheads="1"/>
        </xdr:cNvSpPr>
      </xdr:nvSpPr>
      <xdr:spPr bwMode="auto">
        <a:xfrm>
          <a:off x="5200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174</xdr:row>
      <xdr:rowOff>142875</xdr:rowOff>
    </xdr:from>
    <xdr:to>
      <xdr:col>26</xdr:col>
      <xdr:colOff>1</xdr:colOff>
      <xdr:row>175</xdr:row>
      <xdr:rowOff>104775</xdr:rowOff>
    </xdr:to>
    <xdr:sp macro="" textlink="">
      <xdr:nvSpPr>
        <xdr:cNvPr id="338" name="Freeform 10695">
          <a:extLst>
            <a:ext uri="{FF2B5EF4-FFF2-40B4-BE49-F238E27FC236}">
              <a16:creationId xmlns:a16="http://schemas.microsoft.com/office/drawing/2014/main" id="{5172EA70-C10A-45EF-B703-3BE78B6837A4}"/>
            </a:ext>
          </a:extLst>
        </xdr:cNvPr>
        <xdr:cNvSpPr>
          <a:spLocks/>
        </xdr:cNvSpPr>
      </xdr:nvSpPr>
      <xdr:spPr bwMode="auto">
        <a:xfrm>
          <a:off x="54387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174</xdr:row>
      <xdr:rowOff>171450</xdr:rowOff>
    </xdr:from>
    <xdr:to>
      <xdr:col>27</xdr:col>
      <xdr:colOff>0</xdr:colOff>
      <xdr:row>177</xdr:row>
      <xdr:rowOff>0</xdr:rowOff>
    </xdr:to>
    <xdr:sp macro="" textlink="">
      <xdr:nvSpPr>
        <xdr:cNvPr id="339" name="0/0">
          <a:extLst>
            <a:ext uri="{FF2B5EF4-FFF2-40B4-BE49-F238E27FC236}">
              <a16:creationId xmlns:a16="http://schemas.microsoft.com/office/drawing/2014/main" id="{EEC6537E-BB83-45EE-96D3-B4C4F22AC98E}"/>
            </a:ext>
          </a:extLst>
        </xdr:cNvPr>
        <xdr:cNvSpPr>
          <a:spLocks noChangeArrowheads="1"/>
        </xdr:cNvSpPr>
      </xdr:nvSpPr>
      <xdr:spPr bwMode="auto">
        <a:xfrm>
          <a:off x="61912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174</xdr:row>
      <xdr:rowOff>142875</xdr:rowOff>
    </xdr:from>
    <xdr:to>
      <xdr:col>30</xdr:col>
      <xdr:colOff>1</xdr:colOff>
      <xdr:row>175</xdr:row>
      <xdr:rowOff>104775</xdr:rowOff>
    </xdr:to>
    <xdr:sp macro="" textlink="">
      <xdr:nvSpPr>
        <xdr:cNvPr id="340" name="Freeform 10695">
          <a:extLst>
            <a:ext uri="{FF2B5EF4-FFF2-40B4-BE49-F238E27FC236}">
              <a16:creationId xmlns:a16="http://schemas.microsoft.com/office/drawing/2014/main" id="{CE1E7411-A6DE-486B-B4C9-B12E54D31E3C}"/>
            </a:ext>
          </a:extLst>
        </xdr:cNvPr>
        <xdr:cNvSpPr>
          <a:spLocks/>
        </xdr:cNvSpPr>
      </xdr:nvSpPr>
      <xdr:spPr bwMode="auto">
        <a:xfrm>
          <a:off x="64293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174</xdr:row>
      <xdr:rowOff>171450</xdr:rowOff>
    </xdr:from>
    <xdr:to>
      <xdr:col>31</xdr:col>
      <xdr:colOff>0</xdr:colOff>
      <xdr:row>177</xdr:row>
      <xdr:rowOff>0</xdr:rowOff>
    </xdr:to>
    <xdr:sp macro="" textlink="">
      <xdr:nvSpPr>
        <xdr:cNvPr id="341" name="0/0">
          <a:extLst>
            <a:ext uri="{FF2B5EF4-FFF2-40B4-BE49-F238E27FC236}">
              <a16:creationId xmlns:a16="http://schemas.microsoft.com/office/drawing/2014/main" id="{79D2771A-0C0C-4FF8-A02A-5EB9035329CA}"/>
            </a:ext>
          </a:extLst>
        </xdr:cNvPr>
        <xdr:cNvSpPr>
          <a:spLocks noChangeArrowheads="1"/>
        </xdr:cNvSpPr>
      </xdr:nvSpPr>
      <xdr:spPr bwMode="auto">
        <a:xfrm>
          <a:off x="71818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174</xdr:row>
      <xdr:rowOff>142875</xdr:rowOff>
    </xdr:from>
    <xdr:to>
      <xdr:col>34</xdr:col>
      <xdr:colOff>1</xdr:colOff>
      <xdr:row>175</xdr:row>
      <xdr:rowOff>104775</xdr:rowOff>
    </xdr:to>
    <xdr:sp macro="" textlink="">
      <xdr:nvSpPr>
        <xdr:cNvPr id="342" name="Freeform 10695">
          <a:extLst>
            <a:ext uri="{FF2B5EF4-FFF2-40B4-BE49-F238E27FC236}">
              <a16:creationId xmlns:a16="http://schemas.microsoft.com/office/drawing/2014/main" id="{2289D5C1-0591-49F0-BD2C-B0B43B3A177A}"/>
            </a:ext>
          </a:extLst>
        </xdr:cNvPr>
        <xdr:cNvSpPr>
          <a:spLocks/>
        </xdr:cNvSpPr>
      </xdr:nvSpPr>
      <xdr:spPr bwMode="auto">
        <a:xfrm>
          <a:off x="74199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174</xdr:row>
      <xdr:rowOff>171450</xdr:rowOff>
    </xdr:from>
    <xdr:to>
      <xdr:col>35</xdr:col>
      <xdr:colOff>0</xdr:colOff>
      <xdr:row>177</xdr:row>
      <xdr:rowOff>0</xdr:rowOff>
    </xdr:to>
    <xdr:sp macro="" textlink="">
      <xdr:nvSpPr>
        <xdr:cNvPr id="343" name="0/0">
          <a:extLst>
            <a:ext uri="{FF2B5EF4-FFF2-40B4-BE49-F238E27FC236}">
              <a16:creationId xmlns:a16="http://schemas.microsoft.com/office/drawing/2014/main" id="{73F5C0A2-4882-4F4D-B9AE-3876452B40FB}"/>
            </a:ext>
          </a:extLst>
        </xdr:cNvPr>
        <xdr:cNvSpPr>
          <a:spLocks noChangeArrowheads="1"/>
        </xdr:cNvSpPr>
      </xdr:nvSpPr>
      <xdr:spPr bwMode="auto">
        <a:xfrm>
          <a:off x="81724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174</xdr:row>
      <xdr:rowOff>142875</xdr:rowOff>
    </xdr:from>
    <xdr:to>
      <xdr:col>38</xdr:col>
      <xdr:colOff>1</xdr:colOff>
      <xdr:row>175</xdr:row>
      <xdr:rowOff>104775</xdr:rowOff>
    </xdr:to>
    <xdr:sp macro="" textlink="">
      <xdr:nvSpPr>
        <xdr:cNvPr id="344" name="Freeform 10695">
          <a:extLst>
            <a:ext uri="{FF2B5EF4-FFF2-40B4-BE49-F238E27FC236}">
              <a16:creationId xmlns:a16="http://schemas.microsoft.com/office/drawing/2014/main" id="{C47EED86-0717-4C31-8B65-20A04699564A}"/>
            </a:ext>
          </a:extLst>
        </xdr:cNvPr>
        <xdr:cNvSpPr>
          <a:spLocks/>
        </xdr:cNvSpPr>
      </xdr:nvSpPr>
      <xdr:spPr bwMode="auto">
        <a:xfrm>
          <a:off x="84105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174</xdr:row>
      <xdr:rowOff>171450</xdr:rowOff>
    </xdr:from>
    <xdr:to>
      <xdr:col>3</xdr:col>
      <xdr:colOff>0</xdr:colOff>
      <xdr:row>177</xdr:row>
      <xdr:rowOff>0</xdr:rowOff>
    </xdr:to>
    <xdr:sp macro="" textlink="">
      <xdr:nvSpPr>
        <xdr:cNvPr id="345" name="0/0">
          <a:extLst>
            <a:ext uri="{FF2B5EF4-FFF2-40B4-BE49-F238E27FC236}">
              <a16:creationId xmlns:a16="http://schemas.microsoft.com/office/drawing/2014/main" id="{63E9B808-01AC-4708-9C85-6EF36F3ABCCF}"/>
            </a:ext>
          </a:extLst>
        </xdr:cNvPr>
        <xdr:cNvSpPr>
          <a:spLocks noChangeArrowheads="1"/>
        </xdr:cNvSpPr>
      </xdr:nvSpPr>
      <xdr:spPr bwMode="auto">
        <a:xfrm>
          <a:off x="247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174</xdr:row>
      <xdr:rowOff>142875</xdr:rowOff>
    </xdr:from>
    <xdr:to>
      <xdr:col>6</xdr:col>
      <xdr:colOff>9526</xdr:colOff>
      <xdr:row>175</xdr:row>
      <xdr:rowOff>104775</xdr:rowOff>
    </xdr:to>
    <xdr:sp macro="" textlink="">
      <xdr:nvSpPr>
        <xdr:cNvPr id="346" name="Freeform 10695">
          <a:extLst>
            <a:ext uri="{FF2B5EF4-FFF2-40B4-BE49-F238E27FC236}">
              <a16:creationId xmlns:a16="http://schemas.microsoft.com/office/drawing/2014/main" id="{2A19BB92-50D3-4ABA-9ADB-BF4C27B3796A}"/>
            </a:ext>
          </a:extLst>
        </xdr:cNvPr>
        <xdr:cNvSpPr>
          <a:spLocks/>
        </xdr:cNvSpPr>
      </xdr:nvSpPr>
      <xdr:spPr bwMode="auto">
        <a:xfrm>
          <a:off x="495300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174</xdr:row>
      <xdr:rowOff>171450</xdr:rowOff>
    </xdr:from>
    <xdr:to>
      <xdr:col>39</xdr:col>
      <xdr:colOff>0</xdr:colOff>
      <xdr:row>177</xdr:row>
      <xdr:rowOff>0</xdr:rowOff>
    </xdr:to>
    <xdr:sp macro="" textlink="">
      <xdr:nvSpPr>
        <xdr:cNvPr id="347" name="0/0">
          <a:extLst>
            <a:ext uri="{FF2B5EF4-FFF2-40B4-BE49-F238E27FC236}">
              <a16:creationId xmlns:a16="http://schemas.microsoft.com/office/drawing/2014/main" id="{F202A967-4E5C-42D8-A38B-E667357F7B7D}"/>
            </a:ext>
          </a:extLst>
        </xdr:cNvPr>
        <xdr:cNvSpPr>
          <a:spLocks noChangeArrowheads="1"/>
        </xdr:cNvSpPr>
      </xdr:nvSpPr>
      <xdr:spPr bwMode="auto">
        <a:xfrm>
          <a:off x="91630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174</xdr:row>
      <xdr:rowOff>142875</xdr:rowOff>
    </xdr:from>
    <xdr:to>
      <xdr:col>42</xdr:col>
      <xdr:colOff>1</xdr:colOff>
      <xdr:row>175</xdr:row>
      <xdr:rowOff>104775</xdr:rowOff>
    </xdr:to>
    <xdr:sp macro="" textlink="">
      <xdr:nvSpPr>
        <xdr:cNvPr id="348" name="Freeform 10695">
          <a:extLst>
            <a:ext uri="{FF2B5EF4-FFF2-40B4-BE49-F238E27FC236}">
              <a16:creationId xmlns:a16="http://schemas.microsoft.com/office/drawing/2014/main" id="{1699BB4D-706C-4E16-B9FF-0376E5502B0A}"/>
            </a:ext>
          </a:extLst>
        </xdr:cNvPr>
        <xdr:cNvSpPr>
          <a:spLocks/>
        </xdr:cNvSpPr>
      </xdr:nvSpPr>
      <xdr:spPr bwMode="auto">
        <a:xfrm>
          <a:off x="9401175" y="326993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174</xdr:row>
      <xdr:rowOff>171450</xdr:rowOff>
    </xdr:from>
    <xdr:to>
      <xdr:col>43</xdr:col>
      <xdr:colOff>0</xdr:colOff>
      <xdr:row>177</xdr:row>
      <xdr:rowOff>0</xdr:rowOff>
    </xdr:to>
    <xdr:sp macro="" textlink="">
      <xdr:nvSpPr>
        <xdr:cNvPr id="349" name="0/0">
          <a:extLst>
            <a:ext uri="{FF2B5EF4-FFF2-40B4-BE49-F238E27FC236}">
              <a16:creationId xmlns:a16="http://schemas.microsoft.com/office/drawing/2014/main" id="{45ACD3B4-5013-4158-991B-DD459F3897ED}"/>
            </a:ext>
          </a:extLst>
        </xdr:cNvPr>
        <xdr:cNvSpPr>
          <a:spLocks noChangeArrowheads="1"/>
        </xdr:cNvSpPr>
      </xdr:nvSpPr>
      <xdr:spPr bwMode="auto">
        <a:xfrm>
          <a:off x="10153650" y="327279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184</xdr:row>
      <xdr:rowOff>171450</xdr:rowOff>
    </xdr:from>
    <xdr:to>
      <xdr:col>7</xdr:col>
      <xdr:colOff>0</xdr:colOff>
      <xdr:row>187</xdr:row>
      <xdr:rowOff>0</xdr:rowOff>
    </xdr:to>
    <xdr:sp macro="" textlink="">
      <xdr:nvSpPr>
        <xdr:cNvPr id="350" name="0/0">
          <a:extLst>
            <a:ext uri="{FF2B5EF4-FFF2-40B4-BE49-F238E27FC236}">
              <a16:creationId xmlns:a16="http://schemas.microsoft.com/office/drawing/2014/main" id="{6EEEA67A-DB6B-4D91-8C4B-6FBD110E3F32}"/>
            </a:ext>
          </a:extLst>
        </xdr:cNvPr>
        <xdr:cNvSpPr>
          <a:spLocks noChangeArrowheads="1"/>
        </xdr:cNvSpPr>
      </xdr:nvSpPr>
      <xdr:spPr bwMode="auto">
        <a:xfrm>
          <a:off x="1238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184</xdr:row>
      <xdr:rowOff>142875</xdr:rowOff>
    </xdr:from>
    <xdr:to>
      <xdr:col>10</xdr:col>
      <xdr:colOff>9525</xdr:colOff>
      <xdr:row>185</xdr:row>
      <xdr:rowOff>104775</xdr:rowOff>
    </xdr:to>
    <xdr:sp macro="" textlink="">
      <xdr:nvSpPr>
        <xdr:cNvPr id="351" name="Freeform 10695">
          <a:extLst>
            <a:ext uri="{FF2B5EF4-FFF2-40B4-BE49-F238E27FC236}">
              <a16:creationId xmlns:a16="http://schemas.microsoft.com/office/drawing/2014/main" id="{CF6DC1A7-0A94-4DC2-ABFC-E1EC64928471}"/>
            </a:ext>
          </a:extLst>
        </xdr:cNvPr>
        <xdr:cNvSpPr>
          <a:spLocks/>
        </xdr:cNvSpPr>
      </xdr:nvSpPr>
      <xdr:spPr bwMode="auto">
        <a:xfrm>
          <a:off x="1485899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184</xdr:row>
      <xdr:rowOff>171450</xdr:rowOff>
    </xdr:from>
    <xdr:to>
      <xdr:col>11</xdr:col>
      <xdr:colOff>0</xdr:colOff>
      <xdr:row>187</xdr:row>
      <xdr:rowOff>0</xdr:rowOff>
    </xdr:to>
    <xdr:sp macro="" textlink="">
      <xdr:nvSpPr>
        <xdr:cNvPr id="352" name="0/0">
          <a:extLst>
            <a:ext uri="{FF2B5EF4-FFF2-40B4-BE49-F238E27FC236}">
              <a16:creationId xmlns:a16="http://schemas.microsoft.com/office/drawing/2014/main" id="{7DAEAD09-1552-46EF-92E5-7A012E6D67D6}"/>
            </a:ext>
          </a:extLst>
        </xdr:cNvPr>
        <xdr:cNvSpPr>
          <a:spLocks noChangeArrowheads="1"/>
        </xdr:cNvSpPr>
      </xdr:nvSpPr>
      <xdr:spPr bwMode="auto">
        <a:xfrm>
          <a:off x="2228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184</xdr:row>
      <xdr:rowOff>142875</xdr:rowOff>
    </xdr:from>
    <xdr:to>
      <xdr:col>14</xdr:col>
      <xdr:colOff>1</xdr:colOff>
      <xdr:row>185</xdr:row>
      <xdr:rowOff>104775</xdr:rowOff>
    </xdr:to>
    <xdr:sp macro="" textlink="">
      <xdr:nvSpPr>
        <xdr:cNvPr id="353" name="Freeform 10695">
          <a:extLst>
            <a:ext uri="{FF2B5EF4-FFF2-40B4-BE49-F238E27FC236}">
              <a16:creationId xmlns:a16="http://schemas.microsoft.com/office/drawing/2014/main" id="{FA7DA54B-A227-4F66-9CCA-E93BF393D9B8}"/>
            </a:ext>
          </a:extLst>
        </xdr:cNvPr>
        <xdr:cNvSpPr>
          <a:spLocks/>
        </xdr:cNvSpPr>
      </xdr:nvSpPr>
      <xdr:spPr bwMode="auto">
        <a:xfrm>
          <a:off x="2466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184</xdr:row>
      <xdr:rowOff>171450</xdr:rowOff>
    </xdr:from>
    <xdr:to>
      <xdr:col>15</xdr:col>
      <xdr:colOff>0</xdr:colOff>
      <xdr:row>187</xdr:row>
      <xdr:rowOff>0</xdr:rowOff>
    </xdr:to>
    <xdr:sp macro="" textlink="">
      <xdr:nvSpPr>
        <xdr:cNvPr id="354" name="0/0">
          <a:extLst>
            <a:ext uri="{FF2B5EF4-FFF2-40B4-BE49-F238E27FC236}">
              <a16:creationId xmlns:a16="http://schemas.microsoft.com/office/drawing/2014/main" id="{C9AD734D-7750-4A3F-B159-F76F21615884}"/>
            </a:ext>
          </a:extLst>
        </xdr:cNvPr>
        <xdr:cNvSpPr>
          <a:spLocks noChangeArrowheads="1"/>
        </xdr:cNvSpPr>
      </xdr:nvSpPr>
      <xdr:spPr bwMode="auto">
        <a:xfrm>
          <a:off x="3219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184</xdr:row>
      <xdr:rowOff>142875</xdr:rowOff>
    </xdr:from>
    <xdr:to>
      <xdr:col>18</xdr:col>
      <xdr:colOff>1</xdr:colOff>
      <xdr:row>185</xdr:row>
      <xdr:rowOff>104775</xdr:rowOff>
    </xdr:to>
    <xdr:sp macro="" textlink="">
      <xdr:nvSpPr>
        <xdr:cNvPr id="355" name="Freeform 10695">
          <a:extLst>
            <a:ext uri="{FF2B5EF4-FFF2-40B4-BE49-F238E27FC236}">
              <a16:creationId xmlns:a16="http://schemas.microsoft.com/office/drawing/2014/main" id="{2D7AD0DF-5C59-4C43-92B5-81527B1DE9B1}"/>
            </a:ext>
          </a:extLst>
        </xdr:cNvPr>
        <xdr:cNvSpPr>
          <a:spLocks/>
        </xdr:cNvSpPr>
      </xdr:nvSpPr>
      <xdr:spPr bwMode="auto">
        <a:xfrm>
          <a:off x="3457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184</xdr:row>
      <xdr:rowOff>171450</xdr:rowOff>
    </xdr:from>
    <xdr:to>
      <xdr:col>19</xdr:col>
      <xdr:colOff>0</xdr:colOff>
      <xdr:row>187</xdr:row>
      <xdr:rowOff>0</xdr:rowOff>
    </xdr:to>
    <xdr:sp macro="" textlink="">
      <xdr:nvSpPr>
        <xdr:cNvPr id="356" name="0/0">
          <a:extLst>
            <a:ext uri="{FF2B5EF4-FFF2-40B4-BE49-F238E27FC236}">
              <a16:creationId xmlns:a16="http://schemas.microsoft.com/office/drawing/2014/main" id="{AF42B699-A91A-4C16-8A0D-8FB1B7CBD757}"/>
            </a:ext>
          </a:extLst>
        </xdr:cNvPr>
        <xdr:cNvSpPr>
          <a:spLocks noChangeArrowheads="1"/>
        </xdr:cNvSpPr>
      </xdr:nvSpPr>
      <xdr:spPr bwMode="auto">
        <a:xfrm>
          <a:off x="4210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184</xdr:row>
      <xdr:rowOff>142875</xdr:rowOff>
    </xdr:from>
    <xdr:to>
      <xdr:col>22</xdr:col>
      <xdr:colOff>1</xdr:colOff>
      <xdr:row>185</xdr:row>
      <xdr:rowOff>104775</xdr:rowOff>
    </xdr:to>
    <xdr:sp macro="" textlink="">
      <xdr:nvSpPr>
        <xdr:cNvPr id="357" name="Freeform 10695">
          <a:extLst>
            <a:ext uri="{FF2B5EF4-FFF2-40B4-BE49-F238E27FC236}">
              <a16:creationId xmlns:a16="http://schemas.microsoft.com/office/drawing/2014/main" id="{A748B25B-8E2B-410F-900E-7409B1F70B8D}"/>
            </a:ext>
          </a:extLst>
        </xdr:cNvPr>
        <xdr:cNvSpPr>
          <a:spLocks/>
        </xdr:cNvSpPr>
      </xdr:nvSpPr>
      <xdr:spPr bwMode="auto">
        <a:xfrm>
          <a:off x="4448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184</xdr:row>
      <xdr:rowOff>171450</xdr:rowOff>
    </xdr:from>
    <xdr:to>
      <xdr:col>23</xdr:col>
      <xdr:colOff>0</xdr:colOff>
      <xdr:row>187</xdr:row>
      <xdr:rowOff>0</xdr:rowOff>
    </xdr:to>
    <xdr:sp macro="" textlink="">
      <xdr:nvSpPr>
        <xdr:cNvPr id="358" name="0/0">
          <a:extLst>
            <a:ext uri="{FF2B5EF4-FFF2-40B4-BE49-F238E27FC236}">
              <a16:creationId xmlns:a16="http://schemas.microsoft.com/office/drawing/2014/main" id="{805A4C83-2E72-4955-AB14-8E25658AC2AF}"/>
            </a:ext>
          </a:extLst>
        </xdr:cNvPr>
        <xdr:cNvSpPr>
          <a:spLocks noChangeArrowheads="1"/>
        </xdr:cNvSpPr>
      </xdr:nvSpPr>
      <xdr:spPr bwMode="auto">
        <a:xfrm>
          <a:off x="5200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184</xdr:row>
      <xdr:rowOff>142875</xdr:rowOff>
    </xdr:from>
    <xdr:to>
      <xdr:col>26</xdr:col>
      <xdr:colOff>1</xdr:colOff>
      <xdr:row>185</xdr:row>
      <xdr:rowOff>104775</xdr:rowOff>
    </xdr:to>
    <xdr:sp macro="" textlink="">
      <xdr:nvSpPr>
        <xdr:cNvPr id="359" name="Freeform 10695">
          <a:extLst>
            <a:ext uri="{FF2B5EF4-FFF2-40B4-BE49-F238E27FC236}">
              <a16:creationId xmlns:a16="http://schemas.microsoft.com/office/drawing/2014/main" id="{87CB14C7-E82A-426F-AC9C-7B66F6231CA6}"/>
            </a:ext>
          </a:extLst>
        </xdr:cNvPr>
        <xdr:cNvSpPr>
          <a:spLocks/>
        </xdr:cNvSpPr>
      </xdr:nvSpPr>
      <xdr:spPr bwMode="auto">
        <a:xfrm>
          <a:off x="54387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184</xdr:row>
      <xdr:rowOff>171450</xdr:rowOff>
    </xdr:from>
    <xdr:to>
      <xdr:col>27</xdr:col>
      <xdr:colOff>0</xdr:colOff>
      <xdr:row>187</xdr:row>
      <xdr:rowOff>0</xdr:rowOff>
    </xdr:to>
    <xdr:sp macro="" textlink="">
      <xdr:nvSpPr>
        <xdr:cNvPr id="360" name="0/0">
          <a:extLst>
            <a:ext uri="{FF2B5EF4-FFF2-40B4-BE49-F238E27FC236}">
              <a16:creationId xmlns:a16="http://schemas.microsoft.com/office/drawing/2014/main" id="{D50326D7-4961-4748-A0F8-08AC1681858E}"/>
            </a:ext>
          </a:extLst>
        </xdr:cNvPr>
        <xdr:cNvSpPr>
          <a:spLocks noChangeArrowheads="1"/>
        </xdr:cNvSpPr>
      </xdr:nvSpPr>
      <xdr:spPr bwMode="auto">
        <a:xfrm>
          <a:off x="61912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184</xdr:row>
      <xdr:rowOff>142875</xdr:rowOff>
    </xdr:from>
    <xdr:to>
      <xdr:col>30</xdr:col>
      <xdr:colOff>1</xdr:colOff>
      <xdr:row>185</xdr:row>
      <xdr:rowOff>104775</xdr:rowOff>
    </xdr:to>
    <xdr:sp macro="" textlink="">
      <xdr:nvSpPr>
        <xdr:cNvPr id="361" name="Freeform 10695">
          <a:extLst>
            <a:ext uri="{FF2B5EF4-FFF2-40B4-BE49-F238E27FC236}">
              <a16:creationId xmlns:a16="http://schemas.microsoft.com/office/drawing/2014/main" id="{52302AEB-95B4-45A8-98B1-14C2CA14F75F}"/>
            </a:ext>
          </a:extLst>
        </xdr:cNvPr>
        <xdr:cNvSpPr>
          <a:spLocks/>
        </xdr:cNvSpPr>
      </xdr:nvSpPr>
      <xdr:spPr bwMode="auto">
        <a:xfrm>
          <a:off x="64293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184</xdr:row>
      <xdr:rowOff>171450</xdr:rowOff>
    </xdr:from>
    <xdr:to>
      <xdr:col>31</xdr:col>
      <xdr:colOff>0</xdr:colOff>
      <xdr:row>187</xdr:row>
      <xdr:rowOff>0</xdr:rowOff>
    </xdr:to>
    <xdr:sp macro="" textlink="">
      <xdr:nvSpPr>
        <xdr:cNvPr id="362" name="0/0">
          <a:extLst>
            <a:ext uri="{FF2B5EF4-FFF2-40B4-BE49-F238E27FC236}">
              <a16:creationId xmlns:a16="http://schemas.microsoft.com/office/drawing/2014/main" id="{6C001E66-29C0-4BA4-AE18-D24D712F85B6}"/>
            </a:ext>
          </a:extLst>
        </xdr:cNvPr>
        <xdr:cNvSpPr>
          <a:spLocks noChangeArrowheads="1"/>
        </xdr:cNvSpPr>
      </xdr:nvSpPr>
      <xdr:spPr bwMode="auto">
        <a:xfrm>
          <a:off x="71818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184</xdr:row>
      <xdr:rowOff>142875</xdr:rowOff>
    </xdr:from>
    <xdr:to>
      <xdr:col>34</xdr:col>
      <xdr:colOff>1</xdr:colOff>
      <xdr:row>185</xdr:row>
      <xdr:rowOff>104775</xdr:rowOff>
    </xdr:to>
    <xdr:sp macro="" textlink="">
      <xdr:nvSpPr>
        <xdr:cNvPr id="363" name="Freeform 10695">
          <a:extLst>
            <a:ext uri="{FF2B5EF4-FFF2-40B4-BE49-F238E27FC236}">
              <a16:creationId xmlns:a16="http://schemas.microsoft.com/office/drawing/2014/main" id="{2456D65C-D4CD-4C95-B7EE-18EDA15E34EB}"/>
            </a:ext>
          </a:extLst>
        </xdr:cNvPr>
        <xdr:cNvSpPr>
          <a:spLocks/>
        </xdr:cNvSpPr>
      </xdr:nvSpPr>
      <xdr:spPr bwMode="auto">
        <a:xfrm>
          <a:off x="74199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184</xdr:row>
      <xdr:rowOff>171450</xdr:rowOff>
    </xdr:from>
    <xdr:to>
      <xdr:col>35</xdr:col>
      <xdr:colOff>0</xdr:colOff>
      <xdr:row>187</xdr:row>
      <xdr:rowOff>0</xdr:rowOff>
    </xdr:to>
    <xdr:sp macro="" textlink="">
      <xdr:nvSpPr>
        <xdr:cNvPr id="364" name="0/0">
          <a:extLst>
            <a:ext uri="{FF2B5EF4-FFF2-40B4-BE49-F238E27FC236}">
              <a16:creationId xmlns:a16="http://schemas.microsoft.com/office/drawing/2014/main" id="{C18F7AC3-BBAA-4E5A-BAF2-9032696D020D}"/>
            </a:ext>
          </a:extLst>
        </xdr:cNvPr>
        <xdr:cNvSpPr>
          <a:spLocks noChangeArrowheads="1"/>
        </xdr:cNvSpPr>
      </xdr:nvSpPr>
      <xdr:spPr bwMode="auto">
        <a:xfrm>
          <a:off x="81724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184</xdr:row>
      <xdr:rowOff>142875</xdr:rowOff>
    </xdr:from>
    <xdr:to>
      <xdr:col>38</xdr:col>
      <xdr:colOff>1</xdr:colOff>
      <xdr:row>185</xdr:row>
      <xdr:rowOff>104775</xdr:rowOff>
    </xdr:to>
    <xdr:sp macro="" textlink="">
      <xdr:nvSpPr>
        <xdr:cNvPr id="365" name="Freeform 10695">
          <a:extLst>
            <a:ext uri="{FF2B5EF4-FFF2-40B4-BE49-F238E27FC236}">
              <a16:creationId xmlns:a16="http://schemas.microsoft.com/office/drawing/2014/main" id="{E31096EF-C390-4604-8D61-D8276674C4D6}"/>
            </a:ext>
          </a:extLst>
        </xdr:cNvPr>
        <xdr:cNvSpPr>
          <a:spLocks/>
        </xdr:cNvSpPr>
      </xdr:nvSpPr>
      <xdr:spPr bwMode="auto">
        <a:xfrm>
          <a:off x="84105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184</xdr:row>
      <xdr:rowOff>171450</xdr:rowOff>
    </xdr:from>
    <xdr:to>
      <xdr:col>3</xdr:col>
      <xdr:colOff>0</xdr:colOff>
      <xdr:row>187</xdr:row>
      <xdr:rowOff>0</xdr:rowOff>
    </xdr:to>
    <xdr:sp macro="" textlink="">
      <xdr:nvSpPr>
        <xdr:cNvPr id="366" name="0/0">
          <a:extLst>
            <a:ext uri="{FF2B5EF4-FFF2-40B4-BE49-F238E27FC236}">
              <a16:creationId xmlns:a16="http://schemas.microsoft.com/office/drawing/2014/main" id="{BBBB3A70-D72C-4043-9353-53CEA8A9E777}"/>
            </a:ext>
          </a:extLst>
        </xdr:cNvPr>
        <xdr:cNvSpPr>
          <a:spLocks noChangeArrowheads="1"/>
        </xdr:cNvSpPr>
      </xdr:nvSpPr>
      <xdr:spPr bwMode="auto">
        <a:xfrm>
          <a:off x="247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184</xdr:row>
      <xdr:rowOff>142875</xdr:rowOff>
    </xdr:from>
    <xdr:to>
      <xdr:col>6</xdr:col>
      <xdr:colOff>9526</xdr:colOff>
      <xdr:row>185</xdr:row>
      <xdr:rowOff>104775</xdr:rowOff>
    </xdr:to>
    <xdr:sp macro="" textlink="">
      <xdr:nvSpPr>
        <xdr:cNvPr id="367" name="Freeform 10695">
          <a:extLst>
            <a:ext uri="{FF2B5EF4-FFF2-40B4-BE49-F238E27FC236}">
              <a16:creationId xmlns:a16="http://schemas.microsoft.com/office/drawing/2014/main" id="{B1D4F622-980E-484A-AB4D-BED7FB6532BE}"/>
            </a:ext>
          </a:extLst>
        </xdr:cNvPr>
        <xdr:cNvSpPr>
          <a:spLocks/>
        </xdr:cNvSpPr>
      </xdr:nvSpPr>
      <xdr:spPr bwMode="auto">
        <a:xfrm>
          <a:off x="495300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184</xdr:row>
      <xdr:rowOff>171450</xdr:rowOff>
    </xdr:from>
    <xdr:to>
      <xdr:col>39</xdr:col>
      <xdr:colOff>0</xdr:colOff>
      <xdr:row>187</xdr:row>
      <xdr:rowOff>0</xdr:rowOff>
    </xdr:to>
    <xdr:sp macro="" textlink="">
      <xdr:nvSpPr>
        <xdr:cNvPr id="368" name="0/0">
          <a:extLst>
            <a:ext uri="{FF2B5EF4-FFF2-40B4-BE49-F238E27FC236}">
              <a16:creationId xmlns:a16="http://schemas.microsoft.com/office/drawing/2014/main" id="{738F3A50-3F8C-4CBD-9063-69511DBD89DC}"/>
            </a:ext>
          </a:extLst>
        </xdr:cNvPr>
        <xdr:cNvSpPr>
          <a:spLocks noChangeArrowheads="1"/>
        </xdr:cNvSpPr>
      </xdr:nvSpPr>
      <xdr:spPr bwMode="auto">
        <a:xfrm>
          <a:off x="91630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184</xdr:row>
      <xdr:rowOff>142875</xdr:rowOff>
    </xdr:from>
    <xdr:to>
      <xdr:col>42</xdr:col>
      <xdr:colOff>1</xdr:colOff>
      <xdr:row>185</xdr:row>
      <xdr:rowOff>104775</xdr:rowOff>
    </xdr:to>
    <xdr:sp macro="" textlink="">
      <xdr:nvSpPr>
        <xdr:cNvPr id="369" name="Freeform 10695">
          <a:extLst>
            <a:ext uri="{FF2B5EF4-FFF2-40B4-BE49-F238E27FC236}">
              <a16:creationId xmlns:a16="http://schemas.microsoft.com/office/drawing/2014/main" id="{B769CAEA-3B8D-474C-BB5A-E472EE288776}"/>
            </a:ext>
          </a:extLst>
        </xdr:cNvPr>
        <xdr:cNvSpPr>
          <a:spLocks/>
        </xdr:cNvSpPr>
      </xdr:nvSpPr>
      <xdr:spPr bwMode="auto">
        <a:xfrm>
          <a:off x="9401175" y="345471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184</xdr:row>
      <xdr:rowOff>171450</xdr:rowOff>
    </xdr:from>
    <xdr:to>
      <xdr:col>43</xdr:col>
      <xdr:colOff>0</xdr:colOff>
      <xdr:row>187</xdr:row>
      <xdr:rowOff>0</xdr:rowOff>
    </xdr:to>
    <xdr:sp macro="" textlink="">
      <xdr:nvSpPr>
        <xdr:cNvPr id="370" name="0/0">
          <a:extLst>
            <a:ext uri="{FF2B5EF4-FFF2-40B4-BE49-F238E27FC236}">
              <a16:creationId xmlns:a16="http://schemas.microsoft.com/office/drawing/2014/main" id="{46F96EBA-E787-49B2-AA56-B84E0A60E777}"/>
            </a:ext>
          </a:extLst>
        </xdr:cNvPr>
        <xdr:cNvSpPr>
          <a:spLocks noChangeArrowheads="1"/>
        </xdr:cNvSpPr>
      </xdr:nvSpPr>
      <xdr:spPr bwMode="auto">
        <a:xfrm>
          <a:off x="10153650" y="345757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194</xdr:row>
      <xdr:rowOff>171450</xdr:rowOff>
    </xdr:from>
    <xdr:to>
      <xdr:col>7</xdr:col>
      <xdr:colOff>0</xdr:colOff>
      <xdr:row>197</xdr:row>
      <xdr:rowOff>0</xdr:rowOff>
    </xdr:to>
    <xdr:sp macro="" textlink="">
      <xdr:nvSpPr>
        <xdr:cNvPr id="371" name="0/0">
          <a:extLst>
            <a:ext uri="{FF2B5EF4-FFF2-40B4-BE49-F238E27FC236}">
              <a16:creationId xmlns:a16="http://schemas.microsoft.com/office/drawing/2014/main" id="{87611338-4F57-4143-A213-A10F67C7EE9C}"/>
            </a:ext>
          </a:extLst>
        </xdr:cNvPr>
        <xdr:cNvSpPr>
          <a:spLocks noChangeArrowheads="1"/>
        </xdr:cNvSpPr>
      </xdr:nvSpPr>
      <xdr:spPr bwMode="auto">
        <a:xfrm>
          <a:off x="1238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194</xdr:row>
      <xdr:rowOff>142875</xdr:rowOff>
    </xdr:from>
    <xdr:to>
      <xdr:col>10</xdr:col>
      <xdr:colOff>9525</xdr:colOff>
      <xdr:row>195</xdr:row>
      <xdr:rowOff>104775</xdr:rowOff>
    </xdr:to>
    <xdr:sp macro="" textlink="">
      <xdr:nvSpPr>
        <xdr:cNvPr id="372" name="Freeform 10695">
          <a:extLst>
            <a:ext uri="{FF2B5EF4-FFF2-40B4-BE49-F238E27FC236}">
              <a16:creationId xmlns:a16="http://schemas.microsoft.com/office/drawing/2014/main" id="{72E0C32F-506E-4D40-9DCB-F8BD39570E63}"/>
            </a:ext>
          </a:extLst>
        </xdr:cNvPr>
        <xdr:cNvSpPr>
          <a:spLocks/>
        </xdr:cNvSpPr>
      </xdr:nvSpPr>
      <xdr:spPr bwMode="auto">
        <a:xfrm>
          <a:off x="1485899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194</xdr:row>
      <xdr:rowOff>171450</xdr:rowOff>
    </xdr:from>
    <xdr:to>
      <xdr:col>11</xdr:col>
      <xdr:colOff>0</xdr:colOff>
      <xdr:row>197</xdr:row>
      <xdr:rowOff>0</xdr:rowOff>
    </xdr:to>
    <xdr:sp macro="" textlink="">
      <xdr:nvSpPr>
        <xdr:cNvPr id="373" name="0/0">
          <a:extLst>
            <a:ext uri="{FF2B5EF4-FFF2-40B4-BE49-F238E27FC236}">
              <a16:creationId xmlns:a16="http://schemas.microsoft.com/office/drawing/2014/main" id="{A123D680-8519-4D6D-AA22-4AA5DB7E0C5C}"/>
            </a:ext>
          </a:extLst>
        </xdr:cNvPr>
        <xdr:cNvSpPr>
          <a:spLocks noChangeArrowheads="1"/>
        </xdr:cNvSpPr>
      </xdr:nvSpPr>
      <xdr:spPr bwMode="auto">
        <a:xfrm>
          <a:off x="2228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194</xdr:row>
      <xdr:rowOff>142875</xdr:rowOff>
    </xdr:from>
    <xdr:to>
      <xdr:col>14</xdr:col>
      <xdr:colOff>1</xdr:colOff>
      <xdr:row>195</xdr:row>
      <xdr:rowOff>104775</xdr:rowOff>
    </xdr:to>
    <xdr:sp macro="" textlink="">
      <xdr:nvSpPr>
        <xdr:cNvPr id="374" name="Freeform 10695">
          <a:extLst>
            <a:ext uri="{FF2B5EF4-FFF2-40B4-BE49-F238E27FC236}">
              <a16:creationId xmlns:a16="http://schemas.microsoft.com/office/drawing/2014/main" id="{08691072-60F3-4C7E-B747-02E5D6203F37}"/>
            </a:ext>
          </a:extLst>
        </xdr:cNvPr>
        <xdr:cNvSpPr>
          <a:spLocks/>
        </xdr:cNvSpPr>
      </xdr:nvSpPr>
      <xdr:spPr bwMode="auto">
        <a:xfrm>
          <a:off x="2466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194</xdr:row>
      <xdr:rowOff>171450</xdr:rowOff>
    </xdr:from>
    <xdr:to>
      <xdr:col>15</xdr:col>
      <xdr:colOff>0</xdr:colOff>
      <xdr:row>197</xdr:row>
      <xdr:rowOff>0</xdr:rowOff>
    </xdr:to>
    <xdr:sp macro="" textlink="">
      <xdr:nvSpPr>
        <xdr:cNvPr id="375" name="0/0">
          <a:extLst>
            <a:ext uri="{FF2B5EF4-FFF2-40B4-BE49-F238E27FC236}">
              <a16:creationId xmlns:a16="http://schemas.microsoft.com/office/drawing/2014/main" id="{28A54588-9547-4486-9F8A-C0135988CB0E}"/>
            </a:ext>
          </a:extLst>
        </xdr:cNvPr>
        <xdr:cNvSpPr>
          <a:spLocks noChangeArrowheads="1"/>
        </xdr:cNvSpPr>
      </xdr:nvSpPr>
      <xdr:spPr bwMode="auto">
        <a:xfrm>
          <a:off x="3219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194</xdr:row>
      <xdr:rowOff>142875</xdr:rowOff>
    </xdr:from>
    <xdr:to>
      <xdr:col>18</xdr:col>
      <xdr:colOff>1</xdr:colOff>
      <xdr:row>195</xdr:row>
      <xdr:rowOff>104775</xdr:rowOff>
    </xdr:to>
    <xdr:sp macro="" textlink="">
      <xdr:nvSpPr>
        <xdr:cNvPr id="376" name="Freeform 10695">
          <a:extLst>
            <a:ext uri="{FF2B5EF4-FFF2-40B4-BE49-F238E27FC236}">
              <a16:creationId xmlns:a16="http://schemas.microsoft.com/office/drawing/2014/main" id="{45A42F56-6966-43DF-A99E-A39CE29A47DA}"/>
            </a:ext>
          </a:extLst>
        </xdr:cNvPr>
        <xdr:cNvSpPr>
          <a:spLocks/>
        </xdr:cNvSpPr>
      </xdr:nvSpPr>
      <xdr:spPr bwMode="auto">
        <a:xfrm>
          <a:off x="3457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194</xdr:row>
      <xdr:rowOff>171450</xdr:rowOff>
    </xdr:from>
    <xdr:to>
      <xdr:col>19</xdr:col>
      <xdr:colOff>0</xdr:colOff>
      <xdr:row>197</xdr:row>
      <xdr:rowOff>0</xdr:rowOff>
    </xdr:to>
    <xdr:sp macro="" textlink="">
      <xdr:nvSpPr>
        <xdr:cNvPr id="377" name="0/0">
          <a:extLst>
            <a:ext uri="{FF2B5EF4-FFF2-40B4-BE49-F238E27FC236}">
              <a16:creationId xmlns:a16="http://schemas.microsoft.com/office/drawing/2014/main" id="{4EE5077C-6E56-4E10-A6FB-62E4B121285E}"/>
            </a:ext>
          </a:extLst>
        </xdr:cNvPr>
        <xdr:cNvSpPr>
          <a:spLocks noChangeArrowheads="1"/>
        </xdr:cNvSpPr>
      </xdr:nvSpPr>
      <xdr:spPr bwMode="auto">
        <a:xfrm>
          <a:off x="4210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194</xdr:row>
      <xdr:rowOff>142875</xdr:rowOff>
    </xdr:from>
    <xdr:to>
      <xdr:col>22</xdr:col>
      <xdr:colOff>1</xdr:colOff>
      <xdr:row>195</xdr:row>
      <xdr:rowOff>104775</xdr:rowOff>
    </xdr:to>
    <xdr:sp macro="" textlink="">
      <xdr:nvSpPr>
        <xdr:cNvPr id="378" name="Freeform 10695">
          <a:extLst>
            <a:ext uri="{FF2B5EF4-FFF2-40B4-BE49-F238E27FC236}">
              <a16:creationId xmlns:a16="http://schemas.microsoft.com/office/drawing/2014/main" id="{ED97C147-DB84-457C-BFC2-28EA3E2B8195}"/>
            </a:ext>
          </a:extLst>
        </xdr:cNvPr>
        <xdr:cNvSpPr>
          <a:spLocks/>
        </xdr:cNvSpPr>
      </xdr:nvSpPr>
      <xdr:spPr bwMode="auto">
        <a:xfrm>
          <a:off x="4448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194</xdr:row>
      <xdr:rowOff>171450</xdr:rowOff>
    </xdr:from>
    <xdr:to>
      <xdr:col>23</xdr:col>
      <xdr:colOff>0</xdr:colOff>
      <xdr:row>197</xdr:row>
      <xdr:rowOff>0</xdr:rowOff>
    </xdr:to>
    <xdr:sp macro="" textlink="">
      <xdr:nvSpPr>
        <xdr:cNvPr id="379" name="0/0">
          <a:extLst>
            <a:ext uri="{FF2B5EF4-FFF2-40B4-BE49-F238E27FC236}">
              <a16:creationId xmlns:a16="http://schemas.microsoft.com/office/drawing/2014/main" id="{7F3513C1-201F-4972-AC03-65069B201664}"/>
            </a:ext>
          </a:extLst>
        </xdr:cNvPr>
        <xdr:cNvSpPr>
          <a:spLocks noChangeArrowheads="1"/>
        </xdr:cNvSpPr>
      </xdr:nvSpPr>
      <xdr:spPr bwMode="auto">
        <a:xfrm>
          <a:off x="5200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194</xdr:row>
      <xdr:rowOff>142875</xdr:rowOff>
    </xdr:from>
    <xdr:to>
      <xdr:col>26</xdr:col>
      <xdr:colOff>1</xdr:colOff>
      <xdr:row>195</xdr:row>
      <xdr:rowOff>104775</xdr:rowOff>
    </xdr:to>
    <xdr:sp macro="" textlink="">
      <xdr:nvSpPr>
        <xdr:cNvPr id="380" name="Freeform 10695">
          <a:extLst>
            <a:ext uri="{FF2B5EF4-FFF2-40B4-BE49-F238E27FC236}">
              <a16:creationId xmlns:a16="http://schemas.microsoft.com/office/drawing/2014/main" id="{64D51CD3-AA88-48E6-BE9E-CD7F5E603703}"/>
            </a:ext>
          </a:extLst>
        </xdr:cNvPr>
        <xdr:cNvSpPr>
          <a:spLocks/>
        </xdr:cNvSpPr>
      </xdr:nvSpPr>
      <xdr:spPr bwMode="auto">
        <a:xfrm>
          <a:off x="54387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194</xdr:row>
      <xdr:rowOff>171450</xdr:rowOff>
    </xdr:from>
    <xdr:to>
      <xdr:col>27</xdr:col>
      <xdr:colOff>0</xdr:colOff>
      <xdr:row>197</xdr:row>
      <xdr:rowOff>0</xdr:rowOff>
    </xdr:to>
    <xdr:sp macro="" textlink="">
      <xdr:nvSpPr>
        <xdr:cNvPr id="381" name="0/0">
          <a:extLst>
            <a:ext uri="{FF2B5EF4-FFF2-40B4-BE49-F238E27FC236}">
              <a16:creationId xmlns:a16="http://schemas.microsoft.com/office/drawing/2014/main" id="{54275EBF-2EF7-4073-9DC4-2AD309E60607}"/>
            </a:ext>
          </a:extLst>
        </xdr:cNvPr>
        <xdr:cNvSpPr>
          <a:spLocks noChangeArrowheads="1"/>
        </xdr:cNvSpPr>
      </xdr:nvSpPr>
      <xdr:spPr bwMode="auto">
        <a:xfrm>
          <a:off x="61912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194</xdr:row>
      <xdr:rowOff>142875</xdr:rowOff>
    </xdr:from>
    <xdr:to>
      <xdr:col>30</xdr:col>
      <xdr:colOff>1</xdr:colOff>
      <xdr:row>195</xdr:row>
      <xdr:rowOff>104775</xdr:rowOff>
    </xdr:to>
    <xdr:sp macro="" textlink="">
      <xdr:nvSpPr>
        <xdr:cNvPr id="382" name="Freeform 10695">
          <a:extLst>
            <a:ext uri="{FF2B5EF4-FFF2-40B4-BE49-F238E27FC236}">
              <a16:creationId xmlns:a16="http://schemas.microsoft.com/office/drawing/2014/main" id="{04011C36-6348-49A0-8A5D-4435D28C99C0}"/>
            </a:ext>
          </a:extLst>
        </xdr:cNvPr>
        <xdr:cNvSpPr>
          <a:spLocks/>
        </xdr:cNvSpPr>
      </xdr:nvSpPr>
      <xdr:spPr bwMode="auto">
        <a:xfrm>
          <a:off x="64293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194</xdr:row>
      <xdr:rowOff>171450</xdr:rowOff>
    </xdr:from>
    <xdr:to>
      <xdr:col>31</xdr:col>
      <xdr:colOff>0</xdr:colOff>
      <xdr:row>197</xdr:row>
      <xdr:rowOff>0</xdr:rowOff>
    </xdr:to>
    <xdr:sp macro="" textlink="">
      <xdr:nvSpPr>
        <xdr:cNvPr id="383" name="0/0">
          <a:extLst>
            <a:ext uri="{FF2B5EF4-FFF2-40B4-BE49-F238E27FC236}">
              <a16:creationId xmlns:a16="http://schemas.microsoft.com/office/drawing/2014/main" id="{63685158-49F3-42B1-B293-AED4544FA919}"/>
            </a:ext>
          </a:extLst>
        </xdr:cNvPr>
        <xdr:cNvSpPr>
          <a:spLocks noChangeArrowheads="1"/>
        </xdr:cNvSpPr>
      </xdr:nvSpPr>
      <xdr:spPr bwMode="auto">
        <a:xfrm>
          <a:off x="71818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194</xdr:row>
      <xdr:rowOff>142875</xdr:rowOff>
    </xdr:from>
    <xdr:to>
      <xdr:col>34</xdr:col>
      <xdr:colOff>1</xdr:colOff>
      <xdr:row>195</xdr:row>
      <xdr:rowOff>104775</xdr:rowOff>
    </xdr:to>
    <xdr:sp macro="" textlink="">
      <xdr:nvSpPr>
        <xdr:cNvPr id="384" name="Freeform 10695">
          <a:extLst>
            <a:ext uri="{FF2B5EF4-FFF2-40B4-BE49-F238E27FC236}">
              <a16:creationId xmlns:a16="http://schemas.microsoft.com/office/drawing/2014/main" id="{D28196CD-1ADE-4470-B5EE-7B346AEC5633}"/>
            </a:ext>
          </a:extLst>
        </xdr:cNvPr>
        <xdr:cNvSpPr>
          <a:spLocks/>
        </xdr:cNvSpPr>
      </xdr:nvSpPr>
      <xdr:spPr bwMode="auto">
        <a:xfrm>
          <a:off x="74199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194</xdr:row>
      <xdr:rowOff>171450</xdr:rowOff>
    </xdr:from>
    <xdr:to>
      <xdr:col>35</xdr:col>
      <xdr:colOff>0</xdr:colOff>
      <xdr:row>197</xdr:row>
      <xdr:rowOff>0</xdr:rowOff>
    </xdr:to>
    <xdr:sp macro="" textlink="">
      <xdr:nvSpPr>
        <xdr:cNvPr id="385" name="0/0">
          <a:extLst>
            <a:ext uri="{FF2B5EF4-FFF2-40B4-BE49-F238E27FC236}">
              <a16:creationId xmlns:a16="http://schemas.microsoft.com/office/drawing/2014/main" id="{87E6E367-DA62-4133-9C74-A0908BC7ABC0}"/>
            </a:ext>
          </a:extLst>
        </xdr:cNvPr>
        <xdr:cNvSpPr>
          <a:spLocks noChangeArrowheads="1"/>
        </xdr:cNvSpPr>
      </xdr:nvSpPr>
      <xdr:spPr bwMode="auto">
        <a:xfrm>
          <a:off x="81724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194</xdr:row>
      <xdr:rowOff>142875</xdr:rowOff>
    </xdr:from>
    <xdr:to>
      <xdr:col>38</xdr:col>
      <xdr:colOff>1</xdr:colOff>
      <xdr:row>195</xdr:row>
      <xdr:rowOff>104775</xdr:rowOff>
    </xdr:to>
    <xdr:sp macro="" textlink="">
      <xdr:nvSpPr>
        <xdr:cNvPr id="386" name="Freeform 10695">
          <a:extLst>
            <a:ext uri="{FF2B5EF4-FFF2-40B4-BE49-F238E27FC236}">
              <a16:creationId xmlns:a16="http://schemas.microsoft.com/office/drawing/2014/main" id="{F0A7F402-DB6F-469C-B4A9-161A985C59FE}"/>
            </a:ext>
          </a:extLst>
        </xdr:cNvPr>
        <xdr:cNvSpPr>
          <a:spLocks/>
        </xdr:cNvSpPr>
      </xdr:nvSpPr>
      <xdr:spPr bwMode="auto">
        <a:xfrm>
          <a:off x="84105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194</xdr:row>
      <xdr:rowOff>171450</xdr:rowOff>
    </xdr:from>
    <xdr:to>
      <xdr:col>3</xdr:col>
      <xdr:colOff>0</xdr:colOff>
      <xdr:row>197</xdr:row>
      <xdr:rowOff>0</xdr:rowOff>
    </xdr:to>
    <xdr:sp macro="" textlink="">
      <xdr:nvSpPr>
        <xdr:cNvPr id="387" name="0/0">
          <a:extLst>
            <a:ext uri="{FF2B5EF4-FFF2-40B4-BE49-F238E27FC236}">
              <a16:creationId xmlns:a16="http://schemas.microsoft.com/office/drawing/2014/main" id="{99205FF1-354F-4F03-A05C-2B97A00E61B6}"/>
            </a:ext>
          </a:extLst>
        </xdr:cNvPr>
        <xdr:cNvSpPr>
          <a:spLocks noChangeArrowheads="1"/>
        </xdr:cNvSpPr>
      </xdr:nvSpPr>
      <xdr:spPr bwMode="auto">
        <a:xfrm>
          <a:off x="247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194</xdr:row>
      <xdr:rowOff>142875</xdr:rowOff>
    </xdr:from>
    <xdr:to>
      <xdr:col>6</xdr:col>
      <xdr:colOff>9526</xdr:colOff>
      <xdr:row>195</xdr:row>
      <xdr:rowOff>104775</xdr:rowOff>
    </xdr:to>
    <xdr:sp macro="" textlink="">
      <xdr:nvSpPr>
        <xdr:cNvPr id="388" name="Freeform 10695">
          <a:extLst>
            <a:ext uri="{FF2B5EF4-FFF2-40B4-BE49-F238E27FC236}">
              <a16:creationId xmlns:a16="http://schemas.microsoft.com/office/drawing/2014/main" id="{7E2CBA17-EA1B-4624-B96D-81056D4E0BB0}"/>
            </a:ext>
          </a:extLst>
        </xdr:cNvPr>
        <xdr:cNvSpPr>
          <a:spLocks/>
        </xdr:cNvSpPr>
      </xdr:nvSpPr>
      <xdr:spPr bwMode="auto">
        <a:xfrm>
          <a:off x="495300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194</xdr:row>
      <xdr:rowOff>171450</xdr:rowOff>
    </xdr:from>
    <xdr:to>
      <xdr:col>39</xdr:col>
      <xdr:colOff>0</xdr:colOff>
      <xdr:row>197</xdr:row>
      <xdr:rowOff>0</xdr:rowOff>
    </xdr:to>
    <xdr:sp macro="" textlink="">
      <xdr:nvSpPr>
        <xdr:cNvPr id="389" name="0/0">
          <a:extLst>
            <a:ext uri="{FF2B5EF4-FFF2-40B4-BE49-F238E27FC236}">
              <a16:creationId xmlns:a16="http://schemas.microsoft.com/office/drawing/2014/main" id="{76992E0F-DABF-40BA-A59D-3337CE886EEE}"/>
            </a:ext>
          </a:extLst>
        </xdr:cNvPr>
        <xdr:cNvSpPr>
          <a:spLocks noChangeArrowheads="1"/>
        </xdr:cNvSpPr>
      </xdr:nvSpPr>
      <xdr:spPr bwMode="auto">
        <a:xfrm>
          <a:off x="91630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194</xdr:row>
      <xdr:rowOff>142875</xdr:rowOff>
    </xdr:from>
    <xdr:to>
      <xdr:col>42</xdr:col>
      <xdr:colOff>1</xdr:colOff>
      <xdr:row>195</xdr:row>
      <xdr:rowOff>104775</xdr:rowOff>
    </xdr:to>
    <xdr:sp macro="" textlink="">
      <xdr:nvSpPr>
        <xdr:cNvPr id="390" name="Freeform 10695">
          <a:extLst>
            <a:ext uri="{FF2B5EF4-FFF2-40B4-BE49-F238E27FC236}">
              <a16:creationId xmlns:a16="http://schemas.microsoft.com/office/drawing/2014/main" id="{83EDADDF-02B0-4BC7-B832-AB46FB2D630F}"/>
            </a:ext>
          </a:extLst>
        </xdr:cNvPr>
        <xdr:cNvSpPr>
          <a:spLocks/>
        </xdr:cNvSpPr>
      </xdr:nvSpPr>
      <xdr:spPr bwMode="auto">
        <a:xfrm>
          <a:off x="9401175" y="36395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194</xdr:row>
      <xdr:rowOff>171450</xdr:rowOff>
    </xdr:from>
    <xdr:to>
      <xdr:col>43</xdr:col>
      <xdr:colOff>0</xdr:colOff>
      <xdr:row>197</xdr:row>
      <xdr:rowOff>0</xdr:rowOff>
    </xdr:to>
    <xdr:sp macro="" textlink="">
      <xdr:nvSpPr>
        <xdr:cNvPr id="391" name="0/0">
          <a:extLst>
            <a:ext uri="{FF2B5EF4-FFF2-40B4-BE49-F238E27FC236}">
              <a16:creationId xmlns:a16="http://schemas.microsoft.com/office/drawing/2014/main" id="{765491DF-40BB-4853-B551-5D45AEAA9A54}"/>
            </a:ext>
          </a:extLst>
        </xdr:cNvPr>
        <xdr:cNvSpPr>
          <a:spLocks noChangeArrowheads="1"/>
        </xdr:cNvSpPr>
      </xdr:nvSpPr>
      <xdr:spPr bwMode="auto">
        <a:xfrm>
          <a:off x="10153650" y="364236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204</xdr:row>
      <xdr:rowOff>171450</xdr:rowOff>
    </xdr:from>
    <xdr:to>
      <xdr:col>7</xdr:col>
      <xdr:colOff>0</xdr:colOff>
      <xdr:row>207</xdr:row>
      <xdr:rowOff>0</xdr:rowOff>
    </xdr:to>
    <xdr:sp macro="" textlink="">
      <xdr:nvSpPr>
        <xdr:cNvPr id="392" name="0/0">
          <a:extLst>
            <a:ext uri="{FF2B5EF4-FFF2-40B4-BE49-F238E27FC236}">
              <a16:creationId xmlns:a16="http://schemas.microsoft.com/office/drawing/2014/main" id="{9F525260-0A78-4F0E-A9AD-A755EF443F53}"/>
            </a:ext>
          </a:extLst>
        </xdr:cNvPr>
        <xdr:cNvSpPr>
          <a:spLocks noChangeArrowheads="1"/>
        </xdr:cNvSpPr>
      </xdr:nvSpPr>
      <xdr:spPr bwMode="auto">
        <a:xfrm>
          <a:off x="1238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204</xdr:row>
      <xdr:rowOff>142875</xdr:rowOff>
    </xdr:from>
    <xdr:to>
      <xdr:col>10</xdr:col>
      <xdr:colOff>9525</xdr:colOff>
      <xdr:row>205</xdr:row>
      <xdr:rowOff>104775</xdr:rowOff>
    </xdr:to>
    <xdr:sp macro="" textlink="">
      <xdr:nvSpPr>
        <xdr:cNvPr id="393" name="Freeform 10695">
          <a:extLst>
            <a:ext uri="{FF2B5EF4-FFF2-40B4-BE49-F238E27FC236}">
              <a16:creationId xmlns:a16="http://schemas.microsoft.com/office/drawing/2014/main" id="{FCD69698-1238-45B0-8378-D612757EA63F}"/>
            </a:ext>
          </a:extLst>
        </xdr:cNvPr>
        <xdr:cNvSpPr>
          <a:spLocks/>
        </xdr:cNvSpPr>
      </xdr:nvSpPr>
      <xdr:spPr bwMode="auto">
        <a:xfrm>
          <a:off x="1485899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204</xdr:row>
      <xdr:rowOff>171450</xdr:rowOff>
    </xdr:from>
    <xdr:to>
      <xdr:col>11</xdr:col>
      <xdr:colOff>0</xdr:colOff>
      <xdr:row>207</xdr:row>
      <xdr:rowOff>0</xdr:rowOff>
    </xdr:to>
    <xdr:sp macro="" textlink="">
      <xdr:nvSpPr>
        <xdr:cNvPr id="394" name="0/0">
          <a:extLst>
            <a:ext uri="{FF2B5EF4-FFF2-40B4-BE49-F238E27FC236}">
              <a16:creationId xmlns:a16="http://schemas.microsoft.com/office/drawing/2014/main" id="{EA66B3F5-1F2C-4234-8DEE-E4698BC374B8}"/>
            </a:ext>
          </a:extLst>
        </xdr:cNvPr>
        <xdr:cNvSpPr>
          <a:spLocks noChangeArrowheads="1"/>
        </xdr:cNvSpPr>
      </xdr:nvSpPr>
      <xdr:spPr bwMode="auto">
        <a:xfrm>
          <a:off x="2228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204</xdr:row>
      <xdr:rowOff>142875</xdr:rowOff>
    </xdr:from>
    <xdr:to>
      <xdr:col>14</xdr:col>
      <xdr:colOff>1</xdr:colOff>
      <xdr:row>205</xdr:row>
      <xdr:rowOff>104775</xdr:rowOff>
    </xdr:to>
    <xdr:sp macro="" textlink="">
      <xdr:nvSpPr>
        <xdr:cNvPr id="395" name="Freeform 10695">
          <a:extLst>
            <a:ext uri="{FF2B5EF4-FFF2-40B4-BE49-F238E27FC236}">
              <a16:creationId xmlns:a16="http://schemas.microsoft.com/office/drawing/2014/main" id="{7DB3FFC0-BBFE-4AD8-A337-64A257224164}"/>
            </a:ext>
          </a:extLst>
        </xdr:cNvPr>
        <xdr:cNvSpPr>
          <a:spLocks/>
        </xdr:cNvSpPr>
      </xdr:nvSpPr>
      <xdr:spPr bwMode="auto">
        <a:xfrm>
          <a:off x="2466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204</xdr:row>
      <xdr:rowOff>171450</xdr:rowOff>
    </xdr:from>
    <xdr:to>
      <xdr:col>15</xdr:col>
      <xdr:colOff>0</xdr:colOff>
      <xdr:row>207</xdr:row>
      <xdr:rowOff>0</xdr:rowOff>
    </xdr:to>
    <xdr:sp macro="" textlink="">
      <xdr:nvSpPr>
        <xdr:cNvPr id="396" name="0/0">
          <a:extLst>
            <a:ext uri="{FF2B5EF4-FFF2-40B4-BE49-F238E27FC236}">
              <a16:creationId xmlns:a16="http://schemas.microsoft.com/office/drawing/2014/main" id="{E91FBAB1-1C04-4B4C-9DA9-591D70EDD4FF}"/>
            </a:ext>
          </a:extLst>
        </xdr:cNvPr>
        <xdr:cNvSpPr>
          <a:spLocks noChangeArrowheads="1"/>
        </xdr:cNvSpPr>
      </xdr:nvSpPr>
      <xdr:spPr bwMode="auto">
        <a:xfrm>
          <a:off x="3219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204</xdr:row>
      <xdr:rowOff>142875</xdr:rowOff>
    </xdr:from>
    <xdr:to>
      <xdr:col>18</xdr:col>
      <xdr:colOff>1</xdr:colOff>
      <xdr:row>205</xdr:row>
      <xdr:rowOff>104775</xdr:rowOff>
    </xdr:to>
    <xdr:sp macro="" textlink="">
      <xdr:nvSpPr>
        <xdr:cNvPr id="397" name="Freeform 10695">
          <a:extLst>
            <a:ext uri="{FF2B5EF4-FFF2-40B4-BE49-F238E27FC236}">
              <a16:creationId xmlns:a16="http://schemas.microsoft.com/office/drawing/2014/main" id="{8472FF44-683E-49FA-8196-89385F761FB9}"/>
            </a:ext>
          </a:extLst>
        </xdr:cNvPr>
        <xdr:cNvSpPr>
          <a:spLocks/>
        </xdr:cNvSpPr>
      </xdr:nvSpPr>
      <xdr:spPr bwMode="auto">
        <a:xfrm>
          <a:off x="3457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204</xdr:row>
      <xdr:rowOff>171450</xdr:rowOff>
    </xdr:from>
    <xdr:to>
      <xdr:col>19</xdr:col>
      <xdr:colOff>0</xdr:colOff>
      <xdr:row>207</xdr:row>
      <xdr:rowOff>0</xdr:rowOff>
    </xdr:to>
    <xdr:sp macro="" textlink="">
      <xdr:nvSpPr>
        <xdr:cNvPr id="398" name="0/0">
          <a:extLst>
            <a:ext uri="{FF2B5EF4-FFF2-40B4-BE49-F238E27FC236}">
              <a16:creationId xmlns:a16="http://schemas.microsoft.com/office/drawing/2014/main" id="{0A5F9FAA-391E-495A-AC2F-178795926918}"/>
            </a:ext>
          </a:extLst>
        </xdr:cNvPr>
        <xdr:cNvSpPr>
          <a:spLocks noChangeArrowheads="1"/>
        </xdr:cNvSpPr>
      </xdr:nvSpPr>
      <xdr:spPr bwMode="auto">
        <a:xfrm>
          <a:off x="42100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204</xdr:row>
      <xdr:rowOff>142875</xdr:rowOff>
    </xdr:from>
    <xdr:to>
      <xdr:col>22</xdr:col>
      <xdr:colOff>1</xdr:colOff>
      <xdr:row>205</xdr:row>
      <xdr:rowOff>104775</xdr:rowOff>
    </xdr:to>
    <xdr:sp macro="" textlink="">
      <xdr:nvSpPr>
        <xdr:cNvPr id="399" name="Freeform 10695">
          <a:extLst>
            <a:ext uri="{FF2B5EF4-FFF2-40B4-BE49-F238E27FC236}">
              <a16:creationId xmlns:a16="http://schemas.microsoft.com/office/drawing/2014/main" id="{BAF4ADF9-5A93-488E-A30A-BD57BADAC20A}"/>
            </a:ext>
          </a:extLst>
        </xdr:cNvPr>
        <xdr:cNvSpPr>
          <a:spLocks/>
        </xdr:cNvSpPr>
      </xdr:nvSpPr>
      <xdr:spPr bwMode="auto">
        <a:xfrm>
          <a:off x="44481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204</xdr:row>
      <xdr:rowOff>171450</xdr:rowOff>
    </xdr:from>
    <xdr:to>
      <xdr:col>23</xdr:col>
      <xdr:colOff>0</xdr:colOff>
      <xdr:row>207</xdr:row>
      <xdr:rowOff>0</xdr:rowOff>
    </xdr:to>
    <xdr:sp macro="" textlink="">
      <xdr:nvSpPr>
        <xdr:cNvPr id="400" name="0/0">
          <a:extLst>
            <a:ext uri="{FF2B5EF4-FFF2-40B4-BE49-F238E27FC236}">
              <a16:creationId xmlns:a16="http://schemas.microsoft.com/office/drawing/2014/main" id="{70A8695E-60E6-4820-9FA9-A2B8B200A965}"/>
            </a:ext>
          </a:extLst>
        </xdr:cNvPr>
        <xdr:cNvSpPr>
          <a:spLocks noChangeArrowheads="1"/>
        </xdr:cNvSpPr>
      </xdr:nvSpPr>
      <xdr:spPr bwMode="auto">
        <a:xfrm>
          <a:off x="5200650" y="382714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204</xdr:row>
      <xdr:rowOff>142875</xdr:rowOff>
    </xdr:from>
    <xdr:to>
      <xdr:col>26</xdr:col>
      <xdr:colOff>1</xdr:colOff>
      <xdr:row>205</xdr:row>
      <xdr:rowOff>104775</xdr:rowOff>
    </xdr:to>
    <xdr:sp macro="" textlink="">
      <xdr:nvSpPr>
        <xdr:cNvPr id="401" name="Freeform 10695">
          <a:extLst>
            <a:ext uri="{FF2B5EF4-FFF2-40B4-BE49-F238E27FC236}">
              <a16:creationId xmlns:a16="http://schemas.microsoft.com/office/drawing/2014/main" id="{EB844378-55FA-45DA-93B8-A3B3471AF927}"/>
            </a:ext>
          </a:extLst>
        </xdr:cNvPr>
        <xdr:cNvSpPr>
          <a:spLocks/>
        </xdr:cNvSpPr>
      </xdr:nvSpPr>
      <xdr:spPr bwMode="auto">
        <a:xfrm>
          <a:off x="54387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204</xdr:row>
      <xdr:rowOff>171450</xdr:rowOff>
    </xdr:from>
    <xdr:to>
      <xdr:col>27</xdr:col>
      <xdr:colOff>0</xdr:colOff>
      <xdr:row>207</xdr:row>
      <xdr:rowOff>0</xdr:rowOff>
    </xdr:to>
    <xdr:sp macro="" textlink="">
      <xdr:nvSpPr>
        <xdr:cNvPr id="402" name="0/0">
          <a:extLst>
            <a:ext uri="{FF2B5EF4-FFF2-40B4-BE49-F238E27FC236}">
              <a16:creationId xmlns:a16="http://schemas.microsoft.com/office/drawing/2014/main" id="{E7D55502-BA2E-424F-9217-EFF7EE2B4770}"/>
            </a:ext>
          </a:extLst>
        </xdr:cNvPr>
        <xdr:cNvSpPr>
          <a:spLocks noChangeArrowheads="1"/>
        </xdr:cNvSpPr>
      </xdr:nvSpPr>
      <xdr:spPr bwMode="auto">
        <a:xfrm>
          <a:off x="61912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403" name="Freeform 10695">
          <a:extLst>
            <a:ext uri="{FF2B5EF4-FFF2-40B4-BE49-F238E27FC236}">
              <a16:creationId xmlns:a16="http://schemas.microsoft.com/office/drawing/2014/main" id="{BBEA6BB8-37BC-44B6-AAAA-1E2E222210B6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204</xdr:row>
      <xdr:rowOff>171450</xdr:rowOff>
    </xdr:from>
    <xdr:to>
      <xdr:col>31</xdr:col>
      <xdr:colOff>0</xdr:colOff>
      <xdr:row>207</xdr:row>
      <xdr:rowOff>0</xdr:rowOff>
    </xdr:to>
    <xdr:sp macro="" textlink="">
      <xdr:nvSpPr>
        <xdr:cNvPr id="404" name="0/0">
          <a:extLst>
            <a:ext uri="{FF2B5EF4-FFF2-40B4-BE49-F238E27FC236}">
              <a16:creationId xmlns:a16="http://schemas.microsoft.com/office/drawing/2014/main" id="{A2E976B1-52AD-489B-8C40-AEA51FE9572F}"/>
            </a:ext>
          </a:extLst>
        </xdr:cNvPr>
        <xdr:cNvSpPr>
          <a:spLocks noChangeArrowheads="1"/>
        </xdr:cNvSpPr>
      </xdr:nvSpPr>
      <xdr:spPr bwMode="auto">
        <a:xfrm>
          <a:off x="71818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204</xdr:row>
      <xdr:rowOff>142875</xdr:rowOff>
    </xdr:from>
    <xdr:to>
      <xdr:col>34</xdr:col>
      <xdr:colOff>1</xdr:colOff>
      <xdr:row>205</xdr:row>
      <xdr:rowOff>104775</xdr:rowOff>
    </xdr:to>
    <xdr:sp macro="" textlink="">
      <xdr:nvSpPr>
        <xdr:cNvPr id="405" name="Freeform 10695">
          <a:extLst>
            <a:ext uri="{FF2B5EF4-FFF2-40B4-BE49-F238E27FC236}">
              <a16:creationId xmlns:a16="http://schemas.microsoft.com/office/drawing/2014/main" id="{ED0F41F4-F726-4613-BC3E-C0A0DF2A5AF0}"/>
            </a:ext>
          </a:extLst>
        </xdr:cNvPr>
        <xdr:cNvSpPr>
          <a:spLocks/>
        </xdr:cNvSpPr>
      </xdr:nvSpPr>
      <xdr:spPr bwMode="auto">
        <a:xfrm>
          <a:off x="74199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204</xdr:row>
      <xdr:rowOff>171450</xdr:rowOff>
    </xdr:from>
    <xdr:to>
      <xdr:col>35</xdr:col>
      <xdr:colOff>0</xdr:colOff>
      <xdr:row>207</xdr:row>
      <xdr:rowOff>0</xdr:rowOff>
    </xdr:to>
    <xdr:sp macro="" textlink="">
      <xdr:nvSpPr>
        <xdr:cNvPr id="406" name="0/0">
          <a:extLst>
            <a:ext uri="{FF2B5EF4-FFF2-40B4-BE49-F238E27FC236}">
              <a16:creationId xmlns:a16="http://schemas.microsoft.com/office/drawing/2014/main" id="{20D330A5-E8BE-47F5-8272-5D451D1D6740}"/>
            </a:ext>
          </a:extLst>
        </xdr:cNvPr>
        <xdr:cNvSpPr>
          <a:spLocks noChangeArrowheads="1"/>
        </xdr:cNvSpPr>
      </xdr:nvSpPr>
      <xdr:spPr bwMode="auto">
        <a:xfrm>
          <a:off x="81724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204</xdr:row>
      <xdr:rowOff>142875</xdr:rowOff>
    </xdr:from>
    <xdr:to>
      <xdr:col>38</xdr:col>
      <xdr:colOff>1</xdr:colOff>
      <xdr:row>205</xdr:row>
      <xdr:rowOff>104775</xdr:rowOff>
    </xdr:to>
    <xdr:sp macro="" textlink="">
      <xdr:nvSpPr>
        <xdr:cNvPr id="407" name="Freeform 10695">
          <a:extLst>
            <a:ext uri="{FF2B5EF4-FFF2-40B4-BE49-F238E27FC236}">
              <a16:creationId xmlns:a16="http://schemas.microsoft.com/office/drawing/2014/main" id="{03A81CC9-FF97-4A2C-BF6A-2B82BFECDE4B}"/>
            </a:ext>
          </a:extLst>
        </xdr:cNvPr>
        <xdr:cNvSpPr>
          <a:spLocks/>
        </xdr:cNvSpPr>
      </xdr:nvSpPr>
      <xdr:spPr bwMode="auto">
        <a:xfrm>
          <a:off x="84105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204</xdr:row>
      <xdr:rowOff>171450</xdr:rowOff>
    </xdr:from>
    <xdr:to>
      <xdr:col>3</xdr:col>
      <xdr:colOff>0</xdr:colOff>
      <xdr:row>207</xdr:row>
      <xdr:rowOff>0</xdr:rowOff>
    </xdr:to>
    <xdr:sp macro="" textlink="">
      <xdr:nvSpPr>
        <xdr:cNvPr id="408" name="0/0">
          <a:extLst>
            <a:ext uri="{FF2B5EF4-FFF2-40B4-BE49-F238E27FC236}">
              <a16:creationId xmlns:a16="http://schemas.microsoft.com/office/drawing/2014/main" id="{57418B4C-A3E7-45A7-8617-9C7443B5B2C4}"/>
            </a:ext>
          </a:extLst>
        </xdr:cNvPr>
        <xdr:cNvSpPr>
          <a:spLocks noChangeArrowheads="1"/>
        </xdr:cNvSpPr>
      </xdr:nvSpPr>
      <xdr:spPr bwMode="auto">
        <a:xfrm>
          <a:off x="247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204</xdr:row>
      <xdr:rowOff>142875</xdr:rowOff>
    </xdr:from>
    <xdr:to>
      <xdr:col>6</xdr:col>
      <xdr:colOff>9526</xdr:colOff>
      <xdr:row>205</xdr:row>
      <xdr:rowOff>104775</xdr:rowOff>
    </xdr:to>
    <xdr:sp macro="" textlink="">
      <xdr:nvSpPr>
        <xdr:cNvPr id="409" name="Freeform 10695">
          <a:extLst>
            <a:ext uri="{FF2B5EF4-FFF2-40B4-BE49-F238E27FC236}">
              <a16:creationId xmlns:a16="http://schemas.microsoft.com/office/drawing/2014/main" id="{98CD148F-CF6E-4D6D-B82C-6F07CF395B13}"/>
            </a:ext>
          </a:extLst>
        </xdr:cNvPr>
        <xdr:cNvSpPr>
          <a:spLocks/>
        </xdr:cNvSpPr>
      </xdr:nvSpPr>
      <xdr:spPr bwMode="auto">
        <a:xfrm>
          <a:off x="495300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204</xdr:row>
      <xdr:rowOff>171450</xdr:rowOff>
    </xdr:from>
    <xdr:to>
      <xdr:col>39</xdr:col>
      <xdr:colOff>0</xdr:colOff>
      <xdr:row>207</xdr:row>
      <xdr:rowOff>0</xdr:rowOff>
    </xdr:to>
    <xdr:sp macro="" textlink="">
      <xdr:nvSpPr>
        <xdr:cNvPr id="410" name="0/0">
          <a:extLst>
            <a:ext uri="{FF2B5EF4-FFF2-40B4-BE49-F238E27FC236}">
              <a16:creationId xmlns:a16="http://schemas.microsoft.com/office/drawing/2014/main" id="{508A3DA7-A6CA-4F1E-A5B2-1EFC0390C62B}"/>
            </a:ext>
          </a:extLst>
        </xdr:cNvPr>
        <xdr:cNvSpPr>
          <a:spLocks noChangeArrowheads="1"/>
        </xdr:cNvSpPr>
      </xdr:nvSpPr>
      <xdr:spPr bwMode="auto">
        <a:xfrm>
          <a:off x="91630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204</xdr:row>
      <xdr:rowOff>152400</xdr:rowOff>
    </xdr:from>
    <xdr:to>
      <xdr:col>42</xdr:col>
      <xdr:colOff>1</xdr:colOff>
      <xdr:row>205</xdr:row>
      <xdr:rowOff>114300</xdr:rowOff>
    </xdr:to>
    <xdr:sp macro="" textlink="">
      <xdr:nvSpPr>
        <xdr:cNvPr id="411" name="Freeform 10695">
          <a:extLst>
            <a:ext uri="{FF2B5EF4-FFF2-40B4-BE49-F238E27FC236}">
              <a16:creationId xmlns:a16="http://schemas.microsoft.com/office/drawing/2014/main" id="{F85D3D0F-7D85-40CC-A5BB-B14746409DFD}"/>
            </a:ext>
          </a:extLst>
        </xdr:cNvPr>
        <xdr:cNvSpPr>
          <a:spLocks/>
        </xdr:cNvSpPr>
      </xdr:nvSpPr>
      <xdr:spPr bwMode="auto">
        <a:xfrm>
          <a:off x="9401175" y="382524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204</xdr:row>
      <xdr:rowOff>171450</xdr:rowOff>
    </xdr:from>
    <xdr:to>
      <xdr:col>43</xdr:col>
      <xdr:colOff>0</xdr:colOff>
      <xdr:row>207</xdr:row>
      <xdr:rowOff>0</xdr:rowOff>
    </xdr:to>
    <xdr:sp macro="" textlink="">
      <xdr:nvSpPr>
        <xdr:cNvPr id="412" name="0/0">
          <a:extLst>
            <a:ext uri="{FF2B5EF4-FFF2-40B4-BE49-F238E27FC236}">
              <a16:creationId xmlns:a16="http://schemas.microsoft.com/office/drawing/2014/main" id="{2985BC50-A00C-4045-B66D-E04BBE596E3B}"/>
            </a:ext>
          </a:extLst>
        </xdr:cNvPr>
        <xdr:cNvSpPr>
          <a:spLocks noChangeArrowheads="1"/>
        </xdr:cNvSpPr>
      </xdr:nvSpPr>
      <xdr:spPr bwMode="auto">
        <a:xfrm>
          <a:off x="10153650" y="382714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214</xdr:row>
      <xdr:rowOff>171450</xdr:rowOff>
    </xdr:from>
    <xdr:to>
      <xdr:col>7</xdr:col>
      <xdr:colOff>0</xdr:colOff>
      <xdr:row>217</xdr:row>
      <xdr:rowOff>0</xdr:rowOff>
    </xdr:to>
    <xdr:sp macro="" textlink="">
      <xdr:nvSpPr>
        <xdr:cNvPr id="413" name="0/0">
          <a:extLst>
            <a:ext uri="{FF2B5EF4-FFF2-40B4-BE49-F238E27FC236}">
              <a16:creationId xmlns:a16="http://schemas.microsoft.com/office/drawing/2014/main" id="{C90594E9-6806-41A7-B00C-FDC197CD29D6}"/>
            </a:ext>
          </a:extLst>
        </xdr:cNvPr>
        <xdr:cNvSpPr>
          <a:spLocks noChangeArrowheads="1"/>
        </xdr:cNvSpPr>
      </xdr:nvSpPr>
      <xdr:spPr bwMode="auto">
        <a:xfrm>
          <a:off x="1238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214</xdr:row>
      <xdr:rowOff>142875</xdr:rowOff>
    </xdr:from>
    <xdr:to>
      <xdr:col>10</xdr:col>
      <xdr:colOff>9525</xdr:colOff>
      <xdr:row>215</xdr:row>
      <xdr:rowOff>104775</xdr:rowOff>
    </xdr:to>
    <xdr:sp macro="" textlink="">
      <xdr:nvSpPr>
        <xdr:cNvPr id="414" name="Freeform 10695">
          <a:extLst>
            <a:ext uri="{FF2B5EF4-FFF2-40B4-BE49-F238E27FC236}">
              <a16:creationId xmlns:a16="http://schemas.microsoft.com/office/drawing/2014/main" id="{7DAC6614-1527-4C1E-A347-3AC0624360B0}"/>
            </a:ext>
          </a:extLst>
        </xdr:cNvPr>
        <xdr:cNvSpPr>
          <a:spLocks/>
        </xdr:cNvSpPr>
      </xdr:nvSpPr>
      <xdr:spPr bwMode="auto">
        <a:xfrm>
          <a:off x="1485899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214</xdr:row>
      <xdr:rowOff>171450</xdr:rowOff>
    </xdr:from>
    <xdr:to>
      <xdr:col>11</xdr:col>
      <xdr:colOff>0</xdr:colOff>
      <xdr:row>217</xdr:row>
      <xdr:rowOff>0</xdr:rowOff>
    </xdr:to>
    <xdr:sp macro="" textlink="">
      <xdr:nvSpPr>
        <xdr:cNvPr id="415" name="0/0">
          <a:extLst>
            <a:ext uri="{FF2B5EF4-FFF2-40B4-BE49-F238E27FC236}">
              <a16:creationId xmlns:a16="http://schemas.microsoft.com/office/drawing/2014/main" id="{08D5D48D-7C47-4E12-99A0-47A09335B84A}"/>
            </a:ext>
          </a:extLst>
        </xdr:cNvPr>
        <xdr:cNvSpPr>
          <a:spLocks noChangeArrowheads="1"/>
        </xdr:cNvSpPr>
      </xdr:nvSpPr>
      <xdr:spPr bwMode="auto">
        <a:xfrm>
          <a:off x="2228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214</xdr:row>
      <xdr:rowOff>142875</xdr:rowOff>
    </xdr:from>
    <xdr:to>
      <xdr:col>14</xdr:col>
      <xdr:colOff>1</xdr:colOff>
      <xdr:row>215</xdr:row>
      <xdr:rowOff>104775</xdr:rowOff>
    </xdr:to>
    <xdr:sp macro="" textlink="">
      <xdr:nvSpPr>
        <xdr:cNvPr id="416" name="Freeform 10695">
          <a:extLst>
            <a:ext uri="{FF2B5EF4-FFF2-40B4-BE49-F238E27FC236}">
              <a16:creationId xmlns:a16="http://schemas.microsoft.com/office/drawing/2014/main" id="{39E8D8EE-70CD-45B6-9318-CC7CEAE053F0}"/>
            </a:ext>
          </a:extLst>
        </xdr:cNvPr>
        <xdr:cNvSpPr>
          <a:spLocks/>
        </xdr:cNvSpPr>
      </xdr:nvSpPr>
      <xdr:spPr bwMode="auto">
        <a:xfrm>
          <a:off x="2466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214</xdr:row>
      <xdr:rowOff>171450</xdr:rowOff>
    </xdr:from>
    <xdr:to>
      <xdr:col>15</xdr:col>
      <xdr:colOff>0</xdr:colOff>
      <xdr:row>217</xdr:row>
      <xdr:rowOff>0</xdr:rowOff>
    </xdr:to>
    <xdr:sp macro="" textlink="">
      <xdr:nvSpPr>
        <xdr:cNvPr id="417" name="0/0">
          <a:extLst>
            <a:ext uri="{FF2B5EF4-FFF2-40B4-BE49-F238E27FC236}">
              <a16:creationId xmlns:a16="http://schemas.microsoft.com/office/drawing/2014/main" id="{2AEC698A-363F-4F8A-969B-41A51232E5D2}"/>
            </a:ext>
          </a:extLst>
        </xdr:cNvPr>
        <xdr:cNvSpPr>
          <a:spLocks noChangeArrowheads="1"/>
        </xdr:cNvSpPr>
      </xdr:nvSpPr>
      <xdr:spPr bwMode="auto">
        <a:xfrm>
          <a:off x="3219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214</xdr:row>
      <xdr:rowOff>142875</xdr:rowOff>
    </xdr:from>
    <xdr:to>
      <xdr:col>18</xdr:col>
      <xdr:colOff>1</xdr:colOff>
      <xdr:row>215</xdr:row>
      <xdr:rowOff>104775</xdr:rowOff>
    </xdr:to>
    <xdr:sp macro="" textlink="">
      <xdr:nvSpPr>
        <xdr:cNvPr id="418" name="Freeform 10695">
          <a:extLst>
            <a:ext uri="{FF2B5EF4-FFF2-40B4-BE49-F238E27FC236}">
              <a16:creationId xmlns:a16="http://schemas.microsoft.com/office/drawing/2014/main" id="{245EBDF4-7145-430F-BCF5-6A67BFD7A78D}"/>
            </a:ext>
          </a:extLst>
        </xdr:cNvPr>
        <xdr:cNvSpPr>
          <a:spLocks/>
        </xdr:cNvSpPr>
      </xdr:nvSpPr>
      <xdr:spPr bwMode="auto">
        <a:xfrm>
          <a:off x="3457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214</xdr:row>
      <xdr:rowOff>171450</xdr:rowOff>
    </xdr:from>
    <xdr:to>
      <xdr:col>19</xdr:col>
      <xdr:colOff>0</xdr:colOff>
      <xdr:row>217</xdr:row>
      <xdr:rowOff>0</xdr:rowOff>
    </xdr:to>
    <xdr:sp macro="" textlink="">
      <xdr:nvSpPr>
        <xdr:cNvPr id="419" name="0/0">
          <a:extLst>
            <a:ext uri="{FF2B5EF4-FFF2-40B4-BE49-F238E27FC236}">
              <a16:creationId xmlns:a16="http://schemas.microsoft.com/office/drawing/2014/main" id="{679A10AB-0429-4AA0-910A-C669D0BEA6F1}"/>
            </a:ext>
          </a:extLst>
        </xdr:cNvPr>
        <xdr:cNvSpPr>
          <a:spLocks noChangeArrowheads="1"/>
        </xdr:cNvSpPr>
      </xdr:nvSpPr>
      <xdr:spPr bwMode="auto">
        <a:xfrm>
          <a:off x="4210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214</xdr:row>
      <xdr:rowOff>142875</xdr:rowOff>
    </xdr:from>
    <xdr:to>
      <xdr:col>22</xdr:col>
      <xdr:colOff>1</xdr:colOff>
      <xdr:row>215</xdr:row>
      <xdr:rowOff>104775</xdr:rowOff>
    </xdr:to>
    <xdr:sp macro="" textlink="">
      <xdr:nvSpPr>
        <xdr:cNvPr id="420" name="Freeform 10695">
          <a:extLst>
            <a:ext uri="{FF2B5EF4-FFF2-40B4-BE49-F238E27FC236}">
              <a16:creationId xmlns:a16="http://schemas.microsoft.com/office/drawing/2014/main" id="{53BEB47D-B28C-4940-9A4F-E920A6E7EFEF}"/>
            </a:ext>
          </a:extLst>
        </xdr:cNvPr>
        <xdr:cNvSpPr>
          <a:spLocks/>
        </xdr:cNvSpPr>
      </xdr:nvSpPr>
      <xdr:spPr bwMode="auto">
        <a:xfrm>
          <a:off x="44481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214</xdr:row>
      <xdr:rowOff>171450</xdr:rowOff>
    </xdr:from>
    <xdr:to>
      <xdr:col>23</xdr:col>
      <xdr:colOff>0</xdr:colOff>
      <xdr:row>217</xdr:row>
      <xdr:rowOff>0</xdr:rowOff>
    </xdr:to>
    <xdr:sp macro="" textlink="">
      <xdr:nvSpPr>
        <xdr:cNvPr id="421" name="0/0">
          <a:extLst>
            <a:ext uri="{FF2B5EF4-FFF2-40B4-BE49-F238E27FC236}">
              <a16:creationId xmlns:a16="http://schemas.microsoft.com/office/drawing/2014/main" id="{E031DFF3-03A8-458B-B89A-1517DB282E78}"/>
            </a:ext>
          </a:extLst>
        </xdr:cNvPr>
        <xdr:cNvSpPr>
          <a:spLocks noChangeArrowheads="1"/>
        </xdr:cNvSpPr>
      </xdr:nvSpPr>
      <xdr:spPr bwMode="auto">
        <a:xfrm>
          <a:off x="5200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214</xdr:row>
      <xdr:rowOff>142875</xdr:rowOff>
    </xdr:from>
    <xdr:to>
      <xdr:col>26</xdr:col>
      <xdr:colOff>1</xdr:colOff>
      <xdr:row>215</xdr:row>
      <xdr:rowOff>104775</xdr:rowOff>
    </xdr:to>
    <xdr:sp macro="" textlink="">
      <xdr:nvSpPr>
        <xdr:cNvPr id="422" name="Freeform 10695">
          <a:extLst>
            <a:ext uri="{FF2B5EF4-FFF2-40B4-BE49-F238E27FC236}">
              <a16:creationId xmlns:a16="http://schemas.microsoft.com/office/drawing/2014/main" id="{2AC2D924-92B0-4FC8-864D-E41EFC680485}"/>
            </a:ext>
          </a:extLst>
        </xdr:cNvPr>
        <xdr:cNvSpPr>
          <a:spLocks/>
        </xdr:cNvSpPr>
      </xdr:nvSpPr>
      <xdr:spPr bwMode="auto">
        <a:xfrm>
          <a:off x="54387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214</xdr:row>
      <xdr:rowOff>171450</xdr:rowOff>
    </xdr:from>
    <xdr:to>
      <xdr:col>27</xdr:col>
      <xdr:colOff>0</xdr:colOff>
      <xdr:row>217</xdr:row>
      <xdr:rowOff>0</xdr:rowOff>
    </xdr:to>
    <xdr:sp macro="" textlink="">
      <xdr:nvSpPr>
        <xdr:cNvPr id="423" name="0/0">
          <a:extLst>
            <a:ext uri="{FF2B5EF4-FFF2-40B4-BE49-F238E27FC236}">
              <a16:creationId xmlns:a16="http://schemas.microsoft.com/office/drawing/2014/main" id="{E46CD63E-B072-40D3-BDAC-9538A26F6628}"/>
            </a:ext>
          </a:extLst>
        </xdr:cNvPr>
        <xdr:cNvSpPr>
          <a:spLocks noChangeArrowheads="1"/>
        </xdr:cNvSpPr>
      </xdr:nvSpPr>
      <xdr:spPr bwMode="auto">
        <a:xfrm>
          <a:off x="61912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424" name="Freeform 10695">
          <a:extLst>
            <a:ext uri="{FF2B5EF4-FFF2-40B4-BE49-F238E27FC236}">
              <a16:creationId xmlns:a16="http://schemas.microsoft.com/office/drawing/2014/main" id="{27BE423B-BEF7-480E-9C0A-F05879437A96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214</xdr:row>
      <xdr:rowOff>171450</xdr:rowOff>
    </xdr:from>
    <xdr:to>
      <xdr:col>31</xdr:col>
      <xdr:colOff>0</xdr:colOff>
      <xdr:row>217</xdr:row>
      <xdr:rowOff>0</xdr:rowOff>
    </xdr:to>
    <xdr:sp macro="" textlink="">
      <xdr:nvSpPr>
        <xdr:cNvPr id="425" name="0/0">
          <a:extLst>
            <a:ext uri="{FF2B5EF4-FFF2-40B4-BE49-F238E27FC236}">
              <a16:creationId xmlns:a16="http://schemas.microsoft.com/office/drawing/2014/main" id="{8A4A9ACF-4C55-4A3B-882F-B135EC95D116}"/>
            </a:ext>
          </a:extLst>
        </xdr:cNvPr>
        <xdr:cNvSpPr>
          <a:spLocks noChangeArrowheads="1"/>
        </xdr:cNvSpPr>
      </xdr:nvSpPr>
      <xdr:spPr bwMode="auto">
        <a:xfrm>
          <a:off x="71818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214</xdr:row>
      <xdr:rowOff>142875</xdr:rowOff>
    </xdr:from>
    <xdr:to>
      <xdr:col>34</xdr:col>
      <xdr:colOff>1</xdr:colOff>
      <xdr:row>215</xdr:row>
      <xdr:rowOff>104775</xdr:rowOff>
    </xdr:to>
    <xdr:sp macro="" textlink="">
      <xdr:nvSpPr>
        <xdr:cNvPr id="426" name="Freeform 10695">
          <a:extLst>
            <a:ext uri="{FF2B5EF4-FFF2-40B4-BE49-F238E27FC236}">
              <a16:creationId xmlns:a16="http://schemas.microsoft.com/office/drawing/2014/main" id="{ED10CCC0-2615-485C-8F41-0CA13BC0FD85}"/>
            </a:ext>
          </a:extLst>
        </xdr:cNvPr>
        <xdr:cNvSpPr>
          <a:spLocks/>
        </xdr:cNvSpPr>
      </xdr:nvSpPr>
      <xdr:spPr bwMode="auto">
        <a:xfrm>
          <a:off x="74199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214</xdr:row>
      <xdr:rowOff>171450</xdr:rowOff>
    </xdr:from>
    <xdr:to>
      <xdr:col>35</xdr:col>
      <xdr:colOff>0</xdr:colOff>
      <xdr:row>217</xdr:row>
      <xdr:rowOff>0</xdr:rowOff>
    </xdr:to>
    <xdr:sp macro="" textlink="">
      <xdr:nvSpPr>
        <xdr:cNvPr id="427" name="0/0">
          <a:extLst>
            <a:ext uri="{FF2B5EF4-FFF2-40B4-BE49-F238E27FC236}">
              <a16:creationId xmlns:a16="http://schemas.microsoft.com/office/drawing/2014/main" id="{1EB68EEE-3413-4B3B-B3CC-0B8A0F618AB9}"/>
            </a:ext>
          </a:extLst>
        </xdr:cNvPr>
        <xdr:cNvSpPr>
          <a:spLocks noChangeArrowheads="1"/>
        </xdr:cNvSpPr>
      </xdr:nvSpPr>
      <xdr:spPr bwMode="auto">
        <a:xfrm>
          <a:off x="81724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214</xdr:row>
      <xdr:rowOff>142875</xdr:rowOff>
    </xdr:from>
    <xdr:to>
      <xdr:col>38</xdr:col>
      <xdr:colOff>1</xdr:colOff>
      <xdr:row>215</xdr:row>
      <xdr:rowOff>104775</xdr:rowOff>
    </xdr:to>
    <xdr:sp macro="" textlink="">
      <xdr:nvSpPr>
        <xdr:cNvPr id="428" name="Freeform 10695">
          <a:extLst>
            <a:ext uri="{FF2B5EF4-FFF2-40B4-BE49-F238E27FC236}">
              <a16:creationId xmlns:a16="http://schemas.microsoft.com/office/drawing/2014/main" id="{C375CE78-AC59-4EA7-A881-4BE00E37A7FD}"/>
            </a:ext>
          </a:extLst>
        </xdr:cNvPr>
        <xdr:cNvSpPr>
          <a:spLocks/>
        </xdr:cNvSpPr>
      </xdr:nvSpPr>
      <xdr:spPr bwMode="auto">
        <a:xfrm>
          <a:off x="84105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214</xdr:row>
      <xdr:rowOff>171450</xdr:rowOff>
    </xdr:from>
    <xdr:to>
      <xdr:col>3</xdr:col>
      <xdr:colOff>0</xdr:colOff>
      <xdr:row>217</xdr:row>
      <xdr:rowOff>0</xdr:rowOff>
    </xdr:to>
    <xdr:sp macro="" textlink="">
      <xdr:nvSpPr>
        <xdr:cNvPr id="429" name="0/0">
          <a:extLst>
            <a:ext uri="{FF2B5EF4-FFF2-40B4-BE49-F238E27FC236}">
              <a16:creationId xmlns:a16="http://schemas.microsoft.com/office/drawing/2014/main" id="{BDAA9985-0A95-4D4D-AC83-8D41C398900A}"/>
            </a:ext>
          </a:extLst>
        </xdr:cNvPr>
        <xdr:cNvSpPr>
          <a:spLocks noChangeArrowheads="1"/>
        </xdr:cNvSpPr>
      </xdr:nvSpPr>
      <xdr:spPr bwMode="auto">
        <a:xfrm>
          <a:off x="247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214</xdr:row>
      <xdr:rowOff>142875</xdr:rowOff>
    </xdr:from>
    <xdr:to>
      <xdr:col>6</xdr:col>
      <xdr:colOff>9526</xdr:colOff>
      <xdr:row>215</xdr:row>
      <xdr:rowOff>104775</xdr:rowOff>
    </xdr:to>
    <xdr:sp macro="" textlink="">
      <xdr:nvSpPr>
        <xdr:cNvPr id="430" name="Freeform 10695">
          <a:extLst>
            <a:ext uri="{FF2B5EF4-FFF2-40B4-BE49-F238E27FC236}">
              <a16:creationId xmlns:a16="http://schemas.microsoft.com/office/drawing/2014/main" id="{E39360C0-72D4-4F07-BFFC-733EB6964ED8}"/>
            </a:ext>
          </a:extLst>
        </xdr:cNvPr>
        <xdr:cNvSpPr>
          <a:spLocks/>
        </xdr:cNvSpPr>
      </xdr:nvSpPr>
      <xdr:spPr bwMode="auto">
        <a:xfrm>
          <a:off x="495300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214</xdr:row>
      <xdr:rowOff>171450</xdr:rowOff>
    </xdr:from>
    <xdr:to>
      <xdr:col>39</xdr:col>
      <xdr:colOff>0</xdr:colOff>
      <xdr:row>217</xdr:row>
      <xdr:rowOff>0</xdr:rowOff>
    </xdr:to>
    <xdr:sp macro="" textlink="">
      <xdr:nvSpPr>
        <xdr:cNvPr id="431" name="0/0">
          <a:extLst>
            <a:ext uri="{FF2B5EF4-FFF2-40B4-BE49-F238E27FC236}">
              <a16:creationId xmlns:a16="http://schemas.microsoft.com/office/drawing/2014/main" id="{E5F024B8-ACC2-43E9-91F6-A41B81C86031}"/>
            </a:ext>
          </a:extLst>
        </xdr:cNvPr>
        <xdr:cNvSpPr>
          <a:spLocks noChangeArrowheads="1"/>
        </xdr:cNvSpPr>
      </xdr:nvSpPr>
      <xdr:spPr bwMode="auto">
        <a:xfrm>
          <a:off x="91630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214</xdr:row>
      <xdr:rowOff>152400</xdr:rowOff>
    </xdr:from>
    <xdr:to>
      <xdr:col>42</xdr:col>
      <xdr:colOff>1</xdr:colOff>
      <xdr:row>215</xdr:row>
      <xdr:rowOff>114300</xdr:rowOff>
    </xdr:to>
    <xdr:sp macro="" textlink="">
      <xdr:nvSpPr>
        <xdr:cNvPr id="432" name="Freeform 10695">
          <a:extLst>
            <a:ext uri="{FF2B5EF4-FFF2-40B4-BE49-F238E27FC236}">
              <a16:creationId xmlns:a16="http://schemas.microsoft.com/office/drawing/2014/main" id="{8749ACC4-B411-443C-8BB8-BF0F6D66BCF3}"/>
            </a:ext>
          </a:extLst>
        </xdr:cNvPr>
        <xdr:cNvSpPr>
          <a:spLocks/>
        </xdr:cNvSpPr>
      </xdr:nvSpPr>
      <xdr:spPr bwMode="auto">
        <a:xfrm>
          <a:off x="9401175" y="401002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214</xdr:row>
      <xdr:rowOff>171450</xdr:rowOff>
    </xdr:from>
    <xdr:to>
      <xdr:col>43</xdr:col>
      <xdr:colOff>0</xdr:colOff>
      <xdr:row>217</xdr:row>
      <xdr:rowOff>0</xdr:rowOff>
    </xdr:to>
    <xdr:sp macro="" textlink="">
      <xdr:nvSpPr>
        <xdr:cNvPr id="433" name="0/0">
          <a:extLst>
            <a:ext uri="{FF2B5EF4-FFF2-40B4-BE49-F238E27FC236}">
              <a16:creationId xmlns:a16="http://schemas.microsoft.com/office/drawing/2014/main" id="{AD01D5E5-B1E5-4480-B377-4A52745E403A}"/>
            </a:ext>
          </a:extLst>
        </xdr:cNvPr>
        <xdr:cNvSpPr>
          <a:spLocks noChangeArrowheads="1"/>
        </xdr:cNvSpPr>
      </xdr:nvSpPr>
      <xdr:spPr bwMode="auto">
        <a:xfrm>
          <a:off x="10153650" y="401193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214</xdr:row>
      <xdr:rowOff>161925</xdr:rowOff>
    </xdr:from>
    <xdr:to>
      <xdr:col>45</xdr:col>
      <xdr:colOff>238125</xdr:colOff>
      <xdr:row>215</xdr:row>
      <xdr:rowOff>104775</xdr:rowOff>
    </xdr:to>
    <xdr:sp macro="" textlink="">
      <xdr:nvSpPr>
        <xdr:cNvPr id="434" name="Freeform 10695">
          <a:extLst>
            <a:ext uri="{FF2B5EF4-FFF2-40B4-BE49-F238E27FC236}">
              <a16:creationId xmlns:a16="http://schemas.microsoft.com/office/drawing/2014/main" id="{4BC80613-1CBC-47A9-B720-880A1B94AE4B}"/>
            </a:ext>
          </a:extLst>
        </xdr:cNvPr>
        <xdr:cNvSpPr>
          <a:spLocks/>
        </xdr:cNvSpPr>
      </xdr:nvSpPr>
      <xdr:spPr bwMode="auto">
        <a:xfrm>
          <a:off x="10391775" y="40109775"/>
          <a:ext cx="990600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224</xdr:row>
      <xdr:rowOff>171450</xdr:rowOff>
    </xdr:from>
    <xdr:to>
      <xdr:col>7</xdr:col>
      <xdr:colOff>0</xdr:colOff>
      <xdr:row>227</xdr:row>
      <xdr:rowOff>0</xdr:rowOff>
    </xdr:to>
    <xdr:sp macro="" textlink="">
      <xdr:nvSpPr>
        <xdr:cNvPr id="435" name="0/0">
          <a:extLst>
            <a:ext uri="{FF2B5EF4-FFF2-40B4-BE49-F238E27FC236}">
              <a16:creationId xmlns:a16="http://schemas.microsoft.com/office/drawing/2014/main" id="{5A3A7E78-0C6A-4541-B4C6-8E6D7268568B}"/>
            </a:ext>
          </a:extLst>
        </xdr:cNvPr>
        <xdr:cNvSpPr>
          <a:spLocks noChangeArrowheads="1"/>
        </xdr:cNvSpPr>
      </xdr:nvSpPr>
      <xdr:spPr bwMode="auto">
        <a:xfrm>
          <a:off x="1238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224</xdr:row>
      <xdr:rowOff>142875</xdr:rowOff>
    </xdr:from>
    <xdr:to>
      <xdr:col>10</xdr:col>
      <xdr:colOff>9525</xdr:colOff>
      <xdr:row>225</xdr:row>
      <xdr:rowOff>104775</xdr:rowOff>
    </xdr:to>
    <xdr:sp macro="" textlink="">
      <xdr:nvSpPr>
        <xdr:cNvPr id="436" name="Freeform 10695">
          <a:extLst>
            <a:ext uri="{FF2B5EF4-FFF2-40B4-BE49-F238E27FC236}">
              <a16:creationId xmlns:a16="http://schemas.microsoft.com/office/drawing/2014/main" id="{D9F6EFAD-7968-45CE-AD3E-94FD53C72868}"/>
            </a:ext>
          </a:extLst>
        </xdr:cNvPr>
        <xdr:cNvSpPr>
          <a:spLocks/>
        </xdr:cNvSpPr>
      </xdr:nvSpPr>
      <xdr:spPr bwMode="auto">
        <a:xfrm>
          <a:off x="1485899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224</xdr:row>
      <xdr:rowOff>171450</xdr:rowOff>
    </xdr:from>
    <xdr:to>
      <xdr:col>11</xdr:col>
      <xdr:colOff>0</xdr:colOff>
      <xdr:row>227</xdr:row>
      <xdr:rowOff>0</xdr:rowOff>
    </xdr:to>
    <xdr:sp macro="" textlink="">
      <xdr:nvSpPr>
        <xdr:cNvPr id="437" name="0/0">
          <a:extLst>
            <a:ext uri="{FF2B5EF4-FFF2-40B4-BE49-F238E27FC236}">
              <a16:creationId xmlns:a16="http://schemas.microsoft.com/office/drawing/2014/main" id="{0DC643AA-F17E-4527-8EF7-BE8203E8C211}"/>
            </a:ext>
          </a:extLst>
        </xdr:cNvPr>
        <xdr:cNvSpPr>
          <a:spLocks noChangeArrowheads="1"/>
        </xdr:cNvSpPr>
      </xdr:nvSpPr>
      <xdr:spPr bwMode="auto">
        <a:xfrm>
          <a:off x="2228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224</xdr:row>
      <xdr:rowOff>142875</xdr:rowOff>
    </xdr:from>
    <xdr:to>
      <xdr:col>14</xdr:col>
      <xdr:colOff>1</xdr:colOff>
      <xdr:row>225</xdr:row>
      <xdr:rowOff>104775</xdr:rowOff>
    </xdr:to>
    <xdr:sp macro="" textlink="">
      <xdr:nvSpPr>
        <xdr:cNvPr id="438" name="Freeform 10695">
          <a:extLst>
            <a:ext uri="{FF2B5EF4-FFF2-40B4-BE49-F238E27FC236}">
              <a16:creationId xmlns:a16="http://schemas.microsoft.com/office/drawing/2014/main" id="{1C1B271A-EAB6-4BA3-9879-C83001302695}"/>
            </a:ext>
          </a:extLst>
        </xdr:cNvPr>
        <xdr:cNvSpPr>
          <a:spLocks/>
        </xdr:cNvSpPr>
      </xdr:nvSpPr>
      <xdr:spPr bwMode="auto">
        <a:xfrm>
          <a:off x="2466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224</xdr:row>
      <xdr:rowOff>171450</xdr:rowOff>
    </xdr:from>
    <xdr:to>
      <xdr:col>15</xdr:col>
      <xdr:colOff>0</xdr:colOff>
      <xdr:row>227</xdr:row>
      <xdr:rowOff>0</xdr:rowOff>
    </xdr:to>
    <xdr:sp macro="" textlink="">
      <xdr:nvSpPr>
        <xdr:cNvPr id="439" name="0/0">
          <a:extLst>
            <a:ext uri="{FF2B5EF4-FFF2-40B4-BE49-F238E27FC236}">
              <a16:creationId xmlns:a16="http://schemas.microsoft.com/office/drawing/2014/main" id="{9B15BB46-A98C-4F49-82E4-40E1177481B5}"/>
            </a:ext>
          </a:extLst>
        </xdr:cNvPr>
        <xdr:cNvSpPr>
          <a:spLocks noChangeArrowheads="1"/>
        </xdr:cNvSpPr>
      </xdr:nvSpPr>
      <xdr:spPr bwMode="auto">
        <a:xfrm>
          <a:off x="3219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224</xdr:row>
      <xdr:rowOff>142875</xdr:rowOff>
    </xdr:from>
    <xdr:to>
      <xdr:col>18</xdr:col>
      <xdr:colOff>1</xdr:colOff>
      <xdr:row>225</xdr:row>
      <xdr:rowOff>104775</xdr:rowOff>
    </xdr:to>
    <xdr:sp macro="" textlink="">
      <xdr:nvSpPr>
        <xdr:cNvPr id="440" name="Freeform 10695">
          <a:extLst>
            <a:ext uri="{FF2B5EF4-FFF2-40B4-BE49-F238E27FC236}">
              <a16:creationId xmlns:a16="http://schemas.microsoft.com/office/drawing/2014/main" id="{3E846F59-071F-410B-9D24-10E2F2F88893}"/>
            </a:ext>
          </a:extLst>
        </xdr:cNvPr>
        <xdr:cNvSpPr>
          <a:spLocks/>
        </xdr:cNvSpPr>
      </xdr:nvSpPr>
      <xdr:spPr bwMode="auto">
        <a:xfrm>
          <a:off x="3457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224</xdr:row>
      <xdr:rowOff>171450</xdr:rowOff>
    </xdr:from>
    <xdr:to>
      <xdr:col>19</xdr:col>
      <xdr:colOff>0</xdr:colOff>
      <xdr:row>227</xdr:row>
      <xdr:rowOff>0</xdr:rowOff>
    </xdr:to>
    <xdr:sp macro="" textlink="">
      <xdr:nvSpPr>
        <xdr:cNvPr id="441" name="0/0">
          <a:extLst>
            <a:ext uri="{FF2B5EF4-FFF2-40B4-BE49-F238E27FC236}">
              <a16:creationId xmlns:a16="http://schemas.microsoft.com/office/drawing/2014/main" id="{0303BD30-8582-42F2-A446-6FE003C30342}"/>
            </a:ext>
          </a:extLst>
        </xdr:cNvPr>
        <xdr:cNvSpPr>
          <a:spLocks noChangeArrowheads="1"/>
        </xdr:cNvSpPr>
      </xdr:nvSpPr>
      <xdr:spPr bwMode="auto">
        <a:xfrm>
          <a:off x="4210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224</xdr:row>
      <xdr:rowOff>142875</xdr:rowOff>
    </xdr:from>
    <xdr:to>
      <xdr:col>22</xdr:col>
      <xdr:colOff>1</xdr:colOff>
      <xdr:row>225</xdr:row>
      <xdr:rowOff>104775</xdr:rowOff>
    </xdr:to>
    <xdr:sp macro="" textlink="">
      <xdr:nvSpPr>
        <xdr:cNvPr id="442" name="Freeform 10695">
          <a:extLst>
            <a:ext uri="{FF2B5EF4-FFF2-40B4-BE49-F238E27FC236}">
              <a16:creationId xmlns:a16="http://schemas.microsoft.com/office/drawing/2014/main" id="{2E933FCC-8D36-4F4E-93E1-25FF2101ED8D}"/>
            </a:ext>
          </a:extLst>
        </xdr:cNvPr>
        <xdr:cNvSpPr>
          <a:spLocks/>
        </xdr:cNvSpPr>
      </xdr:nvSpPr>
      <xdr:spPr bwMode="auto">
        <a:xfrm>
          <a:off x="44481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224</xdr:row>
      <xdr:rowOff>171450</xdr:rowOff>
    </xdr:from>
    <xdr:to>
      <xdr:col>23</xdr:col>
      <xdr:colOff>0</xdr:colOff>
      <xdr:row>227</xdr:row>
      <xdr:rowOff>0</xdr:rowOff>
    </xdr:to>
    <xdr:sp macro="" textlink="">
      <xdr:nvSpPr>
        <xdr:cNvPr id="443" name="0/0">
          <a:extLst>
            <a:ext uri="{FF2B5EF4-FFF2-40B4-BE49-F238E27FC236}">
              <a16:creationId xmlns:a16="http://schemas.microsoft.com/office/drawing/2014/main" id="{3A78B264-3DCF-41A3-8E63-DFECE3E0BA82}"/>
            </a:ext>
          </a:extLst>
        </xdr:cNvPr>
        <xdr:cNvSpPr>
          <a:spLocks noChangeArrowheads="1"/>
        </xdr:cNvSpPr>
      </xdr:nvSpPr>
      <xdr:spPr bwMode="auto">
        <a:xfrm>
          <a:off x="5200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224</xdr:row>
      <xdr:rowOff>142875</xdr:rowOff>
    </xdr:from>
    <xdr:to>
      <xdr:col>26</xdr:col>
      <xdr:colOff>1</xdr:colOff>
      <xdr:row>225</xdr:row>
      <xdr:rowOff>104775</xdr:rowOff>
    </xdr:to>
    <xdr:sp macro="" textlink="">
      <xdr:nvSpPr>
        <xdr:cNvPr id="444" name="Freeform 10695">
          <a:extLst>
            <a:ext uri="{FF2B5EF4-FFF2-40B4-BE49-F238E27FC236}">
              <a16:creationId xmlns:a16="http://schemas.microsoft.com/office/drawing/2014/main" id="{C86F5B6A-910C-44BA-8B0C-4DE8D7B242B1}"/>
            </a:ext>
          </a:extLst>
        </xdr:cNvPr>
        <xdr:cNvSpPr>
          <a:spLocks/>
        </xdr:cNvSpPr>
      </xdr:nvSpPr>
      <xdr:spPr bwMode="auto">
        <a:xfrm>
          <a:off x="54387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224</xdr:row>
      <xdr:rowOff>171450</xdr:rowOff>
    </xdr:from>
    <xdr:to>
      <xdr:col>27</xdr:col>
      <xdr:colOff>0</xdr:colOff>
      <xdr:row>227</xdr:row>
      <xdr:rowOff>0</xdr:rowOff>
    </xdr:to>
    <xdr:sp macro="" textlink="">
      <xdr:nvSpPr>
        <xdr:cNvPr id="445" name="0/0">
          <a:extLst>
            <a:ext uri="{FF2B5EF4-FFF2-40B4-BE49-F238E27FC236}">
              <a16:creationId xmlns:a16="http://schemas.microsoft.com/office/drawing/2014/main" id="{05BB8E51-9C0E-4458-B355-E66F45E0FFB5}"/>
            </a:ext>
          </a:extLst>
        </xdr:cNvPr>
        <xdr:cNvSpPr>
          <a:spLocks noChangeArrowheads="1"/>
        </xdr:cNvSpPr>
      </xdr:nvSpPr>
      <xdr:spPr bwMode="auto">
        <a:xfrm>
          <a:off x="61912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446" name="Freeform 10695">
          <a:extLst>
            <a:ext uri="{FF2B5EF4-FFF2-40B4-BE49-F238E27FC236}">
              <a16:creationId xmlns:a16="http://schemas.microsoft.com/office/drawing/2014/main" id="{448452BF-7BE5-451F-A1B3-A89343BEA4FD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224</xdr:row>
      <xdr:rowOff>171450</xdr:rowOff>
    </xdr:from>
    <xdr:to>
      <xdr:col>31</xdr:col>
      <xdr:colOff>0</xdr:colOff>
      <xdr:row>227</xdr:row>
      <xdr:rowOff>0</xdr:rowOff>
    </xdr:to>
    <xdr:sp macro="" textlink="">
      <xdr:nvSpPr>
        <xdr:cNvPr id="447" name="0/0">
          <a:extLst>
            <a:ext uri="{FF2B5EF4-FFF2-40B4-BE49-F238E27FC236}">
              <a16:creationId xmlns:a16="http://schemas.microsoft.com/office/drawing/2014/main" id="{7399FD2F-CBD7-4F0D-8B11-05D15BD9645A}"/>
            </a:ext>
          </a:extLst>
        </xdr:cNvPr>
        <xdr:cNvSpPr>
          <a:spLocks noChangeArrowheads="1"/>
        </xdr:cNvSpPr>
      </xdr:nvSpPr>
      <xdr:spPr bwMode="auto">
        <a:xfrm>
          <a:off x="71818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224</xdr:row>
      <xdr:rowOff>142875</xdr:rowOff>
    </xdr:from>
    <xdr:to>
      <xdr:col>34</xdr:col>
      <xdr:colOff>1</xdr:colOff>
      <xdr:row>225</xdr:row>
      <xdr:rowOff>104775</xdr:rowOff>
    </xdr:to>
    <xdr:sp macro="" textlink="">
      <xdr:nvSpPr>
        <xdr:cNvPr id="448" name="Freeform 10695">
          <a:extLst>
            <a:ext uri="{FF2B5EF4-FFF2-40B4-BE49-F238E27FC236}">
              <a16:creationId xmlns:a16="http://schemas.microsoft.com/office/drawing/2014/main" id="{8CFFB0ED-0909-4829-931F-8F6D276631CA}"/>
            </a:ext>
          </a:extLst>
        </xdr:cNvPr>
        <xdr:cNvSpPr>
          <a:spLocks/>
        </xdr:cNvSpPr>
      </xdr:nvSpPr>
      <xdr:spPr bwMode="auto">
        <a:xfrm>
          <a:off x="74199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224</xdr:row>
      <xdr:rowOff>171450</xdr:rowOff>
    </xdr:from>
    <xdr:to>
      <xdr:col>35</xdr:col>
      <xdr:colOff>0</xdr:colOff>
      <xdr:row>227</xdr:row>
      <xdr:rowOff>0</xdr:rowOff>
    </xdr:to>
    <xdr:sp macro="" textlink="">
      <xdr:nvSpPr>
        <xdr:cNvPr id="449" name="0/0">
          <a:extLst>
            <a:ext uri="{FF2B5EF4-FFF2-40B4-BE49-F238E27FC236}">
              <a16:creationId xmlns:a16="http://schemas.microsoft.com/office/drawing/2014/main" id="{C59084EC-CDA4-4369-9D00-19D835C02DB9}"/>
            </a:ext>
          </a:extLst>
        </xdr:cNvPr>
        <xdr:cNvSpPr>
          <a:spLocks noChangeArrowheads="1"/>
        </xdr:cNvSpPr>
      </xdr:nvSpPr>
      <xdr:spPr bwMode="auto">
        <a:xfrm>
          <a:off x="81724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224</xdr:row>
      <xdr:rowOff>142875</xdr:rowOff>
    </xdr:from>
    <xdr:to>
      <xdr:col>38</xdr:col>
      <xdr:colOff>1</xdr:colOff>
      <xdr:row>225</xdr:row>
      <xdr:rowOff>104775</xdr:rowOff>
    </xdr:to>
    <xdr:sp macro="" textlink="">
      <xdr:nvSpPr>
        <xdr:cNvPr id="450" name="Freeform 10695">
          <a:extLst>
            <a:ext uri="{FF2B5EF4-FFF2-40B4-BE49-F238E27FC236}">
              <a16:creationId xmlns:a16="http://schemas.microsoft.com/office/drawing/2014/main" id="{10BF9E19-51B9-460E-B27A-F55EF609C436}"/>
            </a:ext>
          </a:extLst>
        </xdr:cNvPr>
        <xdr:cNvSpPr>
          <a:spLocks/>
        </xdr:cNvSpPr>
      </xdr:nvSpPr>
      <xdr:spPr bwMode="auto">
        <a:xfrm>
          <a:off x="84105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224</xdr:row>
      <xdr:rowOff>171450</xdr:rowOff>
    </xdr:from>
    <xdr:to>
      <xdr:col>3</xdr:col>
      <xdr:colOff>0</xdr:colOff>
      <xdr:row>227</xdr:row>
      <xdr:rowOff>0</xdr:rowOff>
    </xdr:to>
    <xdr:sp macro="" textlink="">
      <xdr:nvSpPr>
        <xdr:cNvPr id="451" name="0/0">
          <a:extLst>
            <a:ext uri="{FF2B5EF4-FFF2-40B4-BE49-F238E27FC236}">
              <a16:creationId xmlns:a16="http://schemas.microsoft.com/office/drawing/2014/main" id="{AEC5CB12-9897-4533-B12E-CA40677DE061}"/>
            </a:ext>
          </a:extLst>
        </xdr:cNvPr>
        <xdr:cNvSpPr>
          <a:spLocks noChangeArrowheads="1"/>
        </xdr:cNvSpPr>
      </xdr:nvSpPr>
      <xdr:spPr bwMode="auto">
        <a:xfrm>
          <a:off x="247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224</xdr:row>
      <xdr:rowOff>142875</xdr:rowOff>
    </xdr:from>
    <xdr:to>
      <xdr:col>6</xdr:col>
      <xdr:colOff>9526</xdr:colOff>
      <xdr:row>225</xdr:row>
      <xdr:rowOff>104775</xdr:rowOff>
    </xdr:to>
    <xdr:sp macro="" textlink="">
      <xdr:nvSpPr>
        <xdr:cNvPr id="452" name="Freeform 10695">
          <a:extLst>
            <a:ext uri="{FF2B5EF4-FFF2-40B4-BE49-F238E27FC236}">
              <a16:creationId xmlns:a16="http://schemas.microsoft.com/office/drawing/2014/main" id="{76A34302-5822-4DAA-BA7B-5B934A46E75E}"/>
            </a:ext>
          </a:extLst>
        </xdr:cNvPr>
        <xdr:cNvSpPr>
          <a:spLocks/>
        </xdr:cNvSpPr>
      </xdr:nvSpPr>
      <xdr:spPr bwMode="auto">
        <a:xfrm>
          <a:off x="495300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224</xdr:row>
      <xdr:rowOff>171450</xdr:rowOff>
    </xdr:from>
    <xdr:to>
      <xdr:col>39</xdr:col>
      <xdr:colOff>0</xdr:colOff>
      <xdr:row>227</xdr:row>
      <xdr:rowOff>0</xdr:rowOff>
    </xdr:to>
    <xdr:sp macro="" textlink="">
      <xdr:nvSpPr>
        <xdr:cNvPr id="453" name="0/0">
          <a:extLst>
            <a:ext uri="{FF2B5EF4-FFF2-40B4-BE49-F238E27FC236}">
              <a16:creationId xmlns:a16="http://schemas.microsoft.com/office/drawing/2014/main" id="{D39BB328-A4B8-43CD-B72E-5F68344359C4}"/>
            </a:ext>
          </a:extLst>
        </xdr:cNvPr>
        <xdr:cNvSpPr>
          <a:spLocks noChangeArrowheads="1"/>
        </xdr:cNvSpPr>
      </xdr:nvSpPr>
      <xdr:spPr bwMode="auto">
        <a:xfrm>
          <a:off x="91630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224</xdr:row>
      <xdr:rowOff>152400</xdr:rowOff>
    </xdr:from>
    <xdr:to>
      <xdr:col>42</xdr:col>
      <xdr:colOff>1</xdr:colOff>
      <xdr:row>225</xdr:row>
      <xdr:rowOff>114300</xdr:rowOff>
    </xdr:to>
    <xdr:sp macro="" textlink="">
      <xdr:nvSpPr>
        <xdr:cNvPr id="454" name="Freeform 10695">
          <a:extLst>
            <a:ext uri="{FF2B5EF4-FFF2-40B4-BE49-F238E27FC236}">
              <a16:creationId xmlns:a16="http://schemas.microsoft.com/office/drawing/2014/main" id="{A87A3C99-5C59-4FF0-9F36-A2DB113A27A3}"/>
            </a:ext>
          </a:extLst>
        </xdr:cNvPr>
        <xdr:cNvSpPr>
          <a:spLocks/>
        </xdr:cNvSpPr>
      </xdr:nvSpPr>
      <xdr:spPr bwMode="auto">
        <a:xfrm>
          <a:off x="9401175" y="4194810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224</xdr:row>
      <xdr:rowOff>171450</xdr:rowOff>
    </xdr:from>
    <xdr:to>
      <xdr:col>43</xdr:col>
      <xdr:colOff>0</xdr:colOff>
      <xdr:row>227</xdr:row>
      <xdr:rowOff>0</xdr:rowOff>
    </xdr:to>
    <xdr:sp macro="" textlink="">
      <xdr:nvSpPr>
        <xdr:cNvPr id="455" name="0/0">
          <a:extLst>
            <a:ext uri="{FF2B5EF4-FFF2-40B4-BE49-F238E27FC236}">
              <a16:creationId xmlns:a16="http://schemas.microsoft.com/office/drawing/2014/main" id="{18F4CD6F-B0AF-45F6-BDA0-D227B71DF2C4}"/>
            </a:ext>
          </a:extLst>
        </xdr:cNvPr>
        <xdr:cNvSpPr>
          <a:spLocks noChangeArrowheads="1"/>
        </xdr:cNvSpPr>
      </xdr:nvSpPr>
      <xdr:spPr bwMode="auto">
        <a:xfrm>
          <a:off x="10153650" y="419671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224</xdr:row>
      <xdr:rowOff>171449</xdr:rowOff>
    </xdr:from>
    <xdr:to>
      <xdr:col>45</xdr:col>
      <xdr:colOff>238125</xdr:colOff>
      <xdr:row>225</xdr:row>
      <xdr:rowOff>104774</xdr:rowOff>
    </xdr:to>
    <xdr:sp macro="" textlink="">
      <xdr:nvSpPr>
        <xdr:cNvPr id="456" name="Freeform 10695">
          <a:extLst>
            <a:ext uri="{FF2B5EF4-FFF2-40B4-BE49-F238E27FC236}">
              <a16:creationId xmlns:a16="http://schemas.microsoft.com/office/drawing/2014/main" id="{D06B59C7-30A2-45A5-8861-545479A53282}"/>
            </a:ext>
          </a:extLst>
        </xdr:cNvPr>
        <xdr:cNvSpPr>
          <a:spLocks/>
        </xdr:cNvSpPr>
      </xdr:nvSpPr>
      <xdr:spPr bwMode="auto">
        <a:xfrm>
          <a:off x="10391775" y="41967149"/>
          <a:ext cx="990600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234</xdr:row>
      <xdr:rowOff>171450</xdr:rowOff>
    </xdr:from>
    <xdr:to>
      <xdr:col>7</xdr:col>
      <xdr:colOff>0</xdr:colOff>
      <xdr:row>237</xdr:row>
      <xdr:rowOff>0</xdr:rowOff>
    </xdr:to>
    <xdr:sp macro="" textlink="">
      <xdr:nvSpPr>
        <xdr:cNvPr id="457" name="0/0">
          <a:extLst>
            <a:ext uri="{FF2B5EF4-FFF2-40B4-BE49-F238E27FC236}">
              <a16:creationId xmlns:a16="http://schemas.microsoft.com/office/drawing/2014/main" id="{9349CBD7-C4EB-4082-B128-F39C6F5AB60D}"/>
            </a:ext>
          </a:extLst>
        </xdr:cNvPr>
        <xdr:cNvSpPr>
          <a:spLocks noChangeArrowheads="1"/>
        </xdr:cNvSpPr>
      </xdr:nvSpPr>
      <xdr:spPr bwMode="auto">
        <a:xfrm>
          <a:off x="1238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234</xdr:row>
      <xdr:rowOff>142875</xdr:rowOff>
    </xdr:from>
    <xdr:to>
      <xdr:col>10</xdr:col>
      <xdr:colOff>9525</xdr:colOff>
      <xdr:row>235</xdr:row>
      <xdr:rowOff>104775</xdr:rowOff>
    </xdr:to>
    <xdr:sp macro="" textlink="">
      <xdr:nvSpPr>
        <xdr:cNvPr id="458" name="Freeform 10695">
          <a:extLst>
            <a:ext uri="{FF2B5EF4-FFF2-40B4-BE49-F238E27FC236}">
              <a16:creationId xmlns:a16="http://schemas.microsoft.com/office/drawing/2014/main" id="{F2DC19BD-0F1F-4880-A8A6-C961094D1A84}"/>
            </a:ext>
          </a:extLst>
        </xdr:cNvPr>
        <xdr:cNvSpPr>
          <a:spLocks/>
        </xdr:cNvSpPr>
      </xdr:nvSpPr>
      <xdr:spPr bwMode="auto">
        <a:xfrm>
          <a:off x="1485899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234</xdr:row>
      <xdr:rowOff>171450</xdr:rowOff>
    </xdr:from>
    <xdr:to>
      <xdr:col>11</xdr:col>
      <xdr:colOff>0</xdr:colOff>
      <xdr:row>237</xdr:row>
      <xdr:rowOff>0</xdr:rowOff>
    </xdr:to>
    <xdr:sp macro="" textlink="">
      <xdr:nvSpPr>
        <xdr:cNvPr id="459" name="0/0">
          <a:extLst>
            <a:ext uri="{FF2B5EF4-FFF2-40B4-BE49-F238E27FC236}">
              <a16:creationId xmlns:a16="http://schemas.microsoft.com/office/drawing/2014/main" id="{AAC0BC9B-EE9F-416D-BB68-3F13E221AF4B}"/>
            </a:ext>
          </a:extLst>
        </xdr:cNvPr>
        <xdr:cNvSpPr>
          <a:spLocks noChangeArrowheads="1"/>
        </xdr:cNvSpPr>
      </xdr:nvSpPr>
      <xdr:spPr bwMode="auto">
        <a:xfrm>
          <a:off x="2228850" y="438150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234</xdr:row>
      <xdr:rowOff>142875</xdr:rowOff>
    </xdr:from>
    <xdr:to>
      <xdr:col>14</xdr:col>
      <xdr:colOff>1</xdr:colOff>
      <xdr:row>235</xdr:row>
      <xdr:rowOff>104775</xdr:rowOff>
    </xdr:to>
    <xdr:sp macro="" textlink="">
      <xdr:nvSpPr>
        <xdr:cNvPr id="460" name="Freeform 10695">
          <a:extLst>
            <a:ext uri="{FF2B5EF4-FFF2-40B4-BE49-F238E27FC236}">
              <a16:creationId xmlns:a16="http://schemas.microsoft.com/office/drawing/2014/main" id="{53BD2259-616C-4891-A8EF-8E25EE6D9D18}"/>
            </a:ext>
          </a:extLst>
        </xdr:cNvPr>
        <xdr:cNvSpPr>
          <a:spLocks/>
        </xdr:cNvSpPr>
      </xdr:nvSpPr>
      <xdr:spPr bwMode="auto">
        <a:xfrm>
          <a:off x="2466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234</xdr:row>
      <xdr:rowOff>171450</xdr:rowOff>
    </xdr:from>
    <xdr:to>
      <xdr:col>15</xdr:col>
      <xdr:colOff>0</xdr:colOff>
      <xdr:row>237</xdr:row>
      <xdr:rowOff>0</xdr:rowOff>
    </xdr:to>
    <xdr:sp macro="" textlink="">
      <xdr:nvSpPr>
        <xdr:cNvPr id="461" name="0/0">
          <a:extLst>
            <a:ext uri="{FF2B5EF4-FFF2-40B4-BE49-F238E27FC236}">
              <a16:creationId xmlns:a16="http://schemas.microsoft.com/office/drawing/2014/main" id="{23A07BF9-F708-482E-81B1-8648F1E00321}"/>
            </a:ext>
          </a:extLst>
        </xdr:cNvPr>
        <xdr:cNvSpPr>
          <a:spLocks noChangeArrowheads="1"/>
        </xdr:cNvSpPr>
      </xdr:nvSpPr>
      <xdr:spPr bwMode="auto">
        <a:xfrm>
          <a:off x="3219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234</xdr:row>
      <xdr:rowOff>142875</xdr:rowOff>
    </xdr:from>
    <xdr:to>
      <xdr:col>18</xdr:col>
      <xdr:colOff>1</xdr:colOff>
      <xdr:row>235</xdr:row>
      <xdr:rowOff>104775</xdr:rowOff>
    </xdr:to>
    <xdr:sp macro="" textlink="">
      <xdr:nvSpPr>
        <xdr:cNvPr id="462" name="Freeform 10695">
          <a:extLst>
            <a:ext uri="{FF2B5EF4-FFF2-40B4-BE49-F238E27FC236}">
              <a16:creationId xmlns:a16="http://schemas.microsoft.com/office/drawing/2014/main" id="{251457E5-A03D-4C29-99D3-055910E127F4}"/>
            </a:ext>
          </a:extLst>
        </xdr:cNvPr>
        <xdr:cNvSpPr>
          <a:spLocks/>
        </xdr:cNvSpPr>
      </xdr:nvSpPr>
      <xdr:spPr bwMode="auto">
        <a:xfrm>
          <a:off x="3457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234</xdr:row>
      <xdr:rowOff>171450</xdr:rowOff>
    </xdr:from>
    <xdr:to>
      <xdr:col>19</xdr:col>
      <xdr:colOff>0</xdr:colOff>
      <xdr:row>237</xdr:row>
      <xdr:rowOff>0</xdr:rowOff>
    </xdr:to>
    <xdr:sp macro="" textlink="">
      <xdr:nvSpPr>
        <xdr:cNvPr id="463" name="0/0">
          <a:extLst>
            <a:ext uri="{FF2B5EF4-FFF2-40B4-BE49-F238E27FC236}">
              <a16:creationId xmlns:a16="http://schemas.microsoft.com/office/drawing/2014/main" id="{2B5C491E-B643-4421-A7E1-81147C60D392}"/>
            </a:ext>
          </a:extLst>
        </xdr:cNvPr>
        <xdr:cNvSpPr>
          <a:spLocks noChangeArrowheads="1"/>
        </xdr:cNvSpPr>
      </xdr:nvSpPr>
      <xdr:spPr bwMode="auto">
        <a:xfrm>
          <a:off x="4210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234</xdr:row>
      <xdr:rowOff>142875</xdr:rowOff>
    </xdr:from>
    <xdr:to>
      <xdr:col>22</xdr:col>
      <xdr:colOff>1</xdr:colOff>
      <xdr:row>235</xdr:row>
      <xdr:rowOff>104775</xdr:rowOff>
    </xdr:to>
    <xdr:sp macro="" textlink="">
      <xdr:nvSpPr>
        <xdr:cNvPr id="464" name="Freeform 10695">
          <a:extLst>
            <a:ext uri="{FF2B5EF4-FFF2-40B4-BE49-F238E27FC236}">
              <a16:creationId xmlns:a16="http://schemas.microsoft.com/office/drawing/2014/main" id="{9EBCD030-133D-4AE6-9EED-EFE63C4361B6}"/>
            </a:ext>
          </a:extLst>
        </xdr:cNvPr>
        <xdr:cNvSpPr>
          <a:spLocks/>
        </xdr:cNvSpPr>
      </xdr:nvSpPr>
      <xdr:spPr bwMode="auto">
        <a:xfrm>
          <a:off x="4448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234</xdr:row>
      <xdr:rowOff>171450</xdr:rowOff>
    </xdr:from>
    <xdr:to>
      <xdr:col>23</xdr:col>
      <xdr:colOff>0</xdr:colOff>
      <xdr:row>237</xdr:row>
      <xdr:rowOff>0</xdr:rowOff>
    </xdr:to>
    <xdr:sp macro="" textlink="">
      <xdr:nvSpPr>
        <xdr:cNvPr id="465" name="0/0">
          <a:extLst>
            <a:ext uri="{FF2B5EF4-FFF2-40B4-BE49-F238E27FC236}">
              <a16:creationId xmlns:a16="http://schemas.microsoft.com/office/drawing/2014/main" id="{05EFDD14-B0BF-4725-A251-3B5EBEA83F5A}"/>
            </a:ext>
          </a:extLst>
        </xdr:cNvPr>
        <xdr:cNvSpPr>
          <a:spLocks noChangeArrowheads="1"/>
        </xdr:cNvSpPr>
      </xdr:nvSpPr>
      <xdr:spPr bwMode="auto">
        <a:xfrm>
          <a:off x="5200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234</xdr:row>
      <xdr:rowOff>142875</xdr:rowOff>
    </xdr:from>
    <xdr:to>
      <xdr:col>26</xdr:col>
      <xdr:colOff>1</xdr:colOff>
      <xdr:row>235</xdr:row>
      <xdr:rowOff>104775</xdr:rowOff>
    </xdr:to>
    <xdr:sp macro="" textlink="">
      <xdr:nvSpPr>
        <xdr:cNvPr id="466" name="Freeform 10695">
          <a:extLst>
            <a:ext uri="{FF2B5EF4-FFF2-40B4-BE49-F238E27FC236}">
              <a16:creationId xmlns:a16="http://schemas.microsoft.com/office/drawing/2014/main" id="{92949763-C996-4C97-898D-2A16994DB6F8}"/>
            </a:ext>
          </a:extLst>
        </xdr:cNvPr>
        <xdr:cNvSpPr>
          <a:spLocks/>
        </xdr:cNvSpPr>
      </xdr:nvSpPr>
      <xdr:spPr bwMode="auto">
        <a:xfrm>
          <a:off x="54387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234</xdr:row>
      <xdr:rowOff>171450</xdr:rowOff>
    </xdr:from>
    <xdr:to>
      <xdr:col>27</xdr:col>
      <xdr:colOff>0</xdr:colOff>
      <xdr:row>237</xdr:row>
      <xdr:rowOff>0</xdr:rowOff>
    </xdr:to>
    <xdr:sp macro="" textlink="">
      <xdr:nvSpPr>
        <xdr:cNvPr id="467" name="0/0">
          <a:extLst>
            <a:ext uri="{FF2B5EF4-FFF2-40B4-BE49-F238E27FC236}">
              <a16:creationId xmlns:a16="http://schemas.microsoft.com/office/drawing/2014/main" id="{66133481-C80C-4657-A6AA-189F2B34C051}"/>
            </a:ext>
          </a:extLst>
        </xdr:cNvPr>
        <xdr:cNvSpPr>
          <a:spLocks noChangeArrowheads="1"/>
        </xdr:cNvSpPr>
      </xdr:nvSpPr>
      <xdr:spPr bwMode="auto">
        <a:xfrm>
          <a:off x="61912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468" name="Freeform 10695">
          <a:extLst>
            <a:ext uri="{FF2B5EF4-FFF2-40B4-BE49-F238E27FC236}">
              <a16:creationId xmlns:a16="http://schemas.microsoft.com/office/drawing/2014/main" id="{F2231C84-560D-42E1-8544-813B976E285A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234</xdr:row>
      <xdr:rowOff>171450</xdr:rowOff>
    </xdr:from>
    <xdr:to>
      <xdr:col>31</xdr:col>
      <xdr:colOff>0</xdr:colOff>
      <xdr:row>237</xdr:row>
      <xdr:rowOff>0</xdr:rowOff>
    </xdr:to>
    <xdr:sp macro="" textlink="">
      <xdr:nvSpPr>
        <xdr:cNvPr id="469" name="0/0">
          <a:extLst>
            <a:ext uri="{FF2B5EF4-FFF2-40B4-BE49-F238E27FC236}">
              <a16:creationId xmlns:a16="http://schemas.microsoft.com/office/drawing/2014/main" id="{90DAE7C8-9B40-48A2-849D-FA105729E14A}"/>
            </a:ext>
          </a:extLst>
        </xdr:cNvPr>
        <xdr:cNvSpPr>
          <a:spLocks noChangeArrowheads="1"/>
        </xdr:cNvSpPr>
      </xdr:nvSpPr>
      <xdr:spPr bwMode="auto">
        <a:xfrm>
          <a:off x="71818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234</xdr:row>
      <xdr:rowOff>142875</xdr:rowOff>
    </xdr:from>
    <xdr:to>
      <xdr:col>34</xdr:col>
      <xdr:colOff>1</xdr:colOff>
      <xdr:row>235</xdr:row>
      <xdr:rowOff>104775</xdr:rowOff>
    </xdr:to>
    <xdr:sp macro="" textlink="">
      <xdr:nvSpPr>
        <xdr:cNvPr id="470" name="Freeform 10695">
          <a:extLst>
            <a:ext uri="{FF2B5EF4-FFF2-40B4-BE49-F238E27FC236}">
              <a16:creationId xmlns:a16="http://schemas.microsoft.com/office/drawing/2014/main" id="{D2648EB8-E458-4607-98C2-36B697AA5BDD}"/>
            </a:ext>
          </a:extLst>
        </xdr:cNvPr>
        <xdr:cNvSpPr>
          <a:spLocks/>
        </xdr:cNvSpPr>
      </xdr:nvSpPr>
      <xdr:spPr bwMode="auto">
        <a:xfrm>
          <a:off x="74199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234</xdr:row>
      <xdr:rowOff>171450</xdr:rowOff>
    </xdr:from>
    <xdr:to>
      <xdr:col>35</xdr:col>
      <xdr:colOff>0</xdr:colOff>
      <xdr:row>237</xdr:row>
      <xdr:rowOff>0</xdr:rowOff>
    </xdr:to>
    <xdr:sp macro="" textlink="">
      <xdr:nvSpPr>
        <xdr:cNvPr id="471" name="0/0">
          <a:extLst>
            <a:ext uri="{FF2B5EF4-FFF2-40B4-BE49-F238E27FC236}">
              <a16:creationId xmlns:a16="http://schemas.microsoft.com/office/drawing/2014/main" id="{37D70AF1-C5F0-477B-8515-F82F52B028D1}"/>
            </a:ext>
          </a:extLst>
        </xdr:cNvPr>
        <xdr:cNvSpPr>
          <a:spLocks noChangeArrowheads="1"/>
        </xdr:cNvSpPr>
      </xdr:nvSpPr>
      <xdr:spPr bwMode="auto">
        <a:xfrm>
          <a:off x="81724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234</xdr:row>
      <xdr:rowOff>142875</xdr:rowOff>
    </xdr:from>
    <xdr:to>
      <xdr:col>38</xdr:col>
      <xdr:colOff>1</xdr:colOff>
      <xdr:row>235</xdr:row>
      <xdr:rowOff>104775</xdr:rowOff>
    </xdr:to>
    <xdr:sp macro="" textlink="">
      <xdr:nvSpPr>
        <xdr:cNvPr id="472" name="Freeform 10695">
          <a:extLst>
            <a:ext uri="{FF2B5EF4-FFF2-40B4-BE49-F238E27FC236}">
              <a16:creationId xmlns:a16="http://schemas.microsoft.com/office/drawing/2014/main" id="{19A9778C-61F0-457D-BE2A-022AF585960E}"/>
            </a:ext>
          </a:extLst>
        </xdr:cNvPr>
        <xdr:cNvSpPr>
          <a:spLocks/>
        </xdr:cNvSpPr>
      </xdr:nvSpPr>
      <xdr:spPr bwMode="auto">
        <a:xfrm>
          <a:off x="84105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234</xdr:row>
      <xdr:rowOff>171450</xdr:rowOff>
    </xdr:from>
    <xdr:to>
      <xdr:col>3</xdr:col>
      <xdr:colOff>0</xdr:colOff>
      <xdr:row>237</xdr:row>
      <xdr:rowOff>0</xdr:rowOff>
    </xdr:to>
    <xdr:sp macro="" textlink="">
      <xdr:nvSpPr>
        <xdr:cNvPr id="473" name="0/0">
          <a:extLst>
            <a:ext uri="{FF2B5EF4-FFF2-40B4-BE49-F238E27FC236}">
              <a16:creationId xmlns:a16="http://schemas.microsoft.com/office/drawing/2014/main" id="{76215894-AD37-4236-8EB2-FB3303F73D3D}"/>
            </a:ext>
          </a:extLst>
        </xdr:cNvPr>
        <xdr:cNvSpPr>
          <a:spLocks noChangeArrowheads="1"/>
        </xdr:cNvSpPr>
      </xdr:nvSpPr>
      <xdr:spPr bwMode="auto">
        <a:xfrm>
          <a:off x="247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234</xdr:row>
      <xdr:rowOff>142875</xdr:rowOff>
    </xdr:from>
    <xdr:to>
      <xdr:col>6</xdr:col>
      <xdr:colOff>9526</xdr:colOff>
      <xdr:row>235</xdr:row>
      <xdr:rowOff>104775</xdr:rowOff>
    </xdr:to>
    <xdr:sp macro="" textlink="">
      <xdr:nvSpPr>
        <xdr:cNvPr id="474" name="Freeform 10695">
          <a:extLst>
            <a:ext uri="{FF2B5EF4-FFF2-40B4-BE49-F238E27FC236}">
              <a16:creationId xmlns:a16="http://schemas.microsoft.com/office/drawing/2014/main" id="{1372DF9A-4D96-492A-8E72-A5C2ECA4B1F4}"/>
            </a:ext>
          </a:extLst>
        </xdr:cNvPr>
        <xdr:cNvSpPr>
          <a:spLocks/>
        </xdr:cNvSpPr>
      </xdr:nvSpPr>
      <xdr:spPr bwMode="auto">
        <a:xfrm>
          <a:off x="495300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234</xdr:row>
      <xdr:rowOff>171450</xdr:rowOff>
    </xdr:from>
    <xdr:to>
      <xdr:col>39</xdr:col>
      <xdr:colOff>0</xdr:colOff>
      <xdr:row>237</xdr:row>
      <xdr:rowOff>0</xdr:rowOff>
    </xdr:to>
    <xdr:sp macro="" textlink="">
      <xdr:nvSpPr>
        <xdr:cNvPr id="475" name="0/0">
          <a:extLst>
            <a:ext uri="{FF2B5EF4-FFF2-40B4-BE49-F238E27FC236}">
              <a16:creationId xmlns:a16="http://schemas.microsoft.com/office/drawing/2014/main" id="{E356A0EF-3A05-462B-89DC-C93BCBEB9589}"/>
            </a:ext>
          </a:extLst>
        </xdr:cNvPr>
        <xdr:cNvSpPr>
          <a:spLocks noChangeArrowheads="1"/>
        </xdr:cNvSpPr>
      </xdr:nvSpPr>
      <xdr:spPr bwMode="auto">
        <a:xfrm>
          <a:off x="91630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234</xdr:row>
      <xdr:rowOff>142875</xdr:rowOff>
    </xdr:from>
    <xdr:to>
      <xdr:col>42</xdr:col>
      <xdr:colOff>1</xdr:colOff>
      <xdr:row>235</xdr:row>
      <xdr:rowOff>104775</xdr:rowOff>
    </xdr:to>
    <xdr:sp macro="" textlink="">
      <xdr:nvSpPr>
        <xdr:cNvPr id="476" name="Freeform 10695">
          <a:extLst>
            <a:ext uri="{FF2B5EF4-FFF2-40B4-BE49-F238E27FC236}">
              <a16:creationId xmlns:a16="http://schemas.microsoft.com/office/drawing/2014/main" id="{D92164FA-78AB-4B8D-B263-D785D770EF92}"/>
            </a:ext>
          </a:extLst>
        </xdr:cNvPr>
        <xdr:cNvSpPr>
          <a:spLocks/>
        </xdr:cNvSpPr>
      </xdr:nvSpPr>
      <xdr:spPr bwMode="auto">
        <a:xfrm>
          <a:off x="94011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234</xdr:row>
      <xdr:rowOff>171450</xdr:rowOff>
    </xdr:from>
    <xdr:to>
      <xdr:col>43</xdr:col>
      <xdr:colOff>0</xdr:colOff>
      <xdr:row>237</xdr:row>
      <xdr:rowOff>0</xdr:rowOff>
    </xdr:to>
    <xdr:sp macro="" textlink="">
      <xdr:nvSpPr>
        <xdr:cNvPr id="477" name="0/0">
          <a:extLst>
            <a:ext uri="{FF2B5EF4-FFF2-40B4-BE49-F238E27FC236}">
              <a16:creationId xmlns:a16="http://schemas.microsoft.com/office/drawing/2014/main" id="{B0A49DDC-3D7A-4372-A57E-51AFC4D2BE5C}"/>
            </a:ext>
          </a:extLst>
        </xdr:cNvPr>
        <xdr:cNvSpPr>
          <a:spLocks noChangeArrowheads="1"/>
        </xdr:cNvSpPr>
      </xdr:nvSpPr>
      <xdr:spPr bwMode="auto">
        <a:xfrm>
          <a:off x="10153650" y="438150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244</xdr:row>
      <xdr:rowOff>171450</xdr:rowOff>
    </xdr:from>
    <xdr:to>
      <xdr:col>7</xdr:col>
      <xdr:colOff>0</xdr:colOff>
      <xdr:row>247</xdr:row>
      <xdr:rowOff>0</xdr:rowOff>
    </xdr:to>
    <xdr:sp macro="" textlink="">
      <xdr:nvSpPr>
        <xdr:cNvPr id="478" name="0/0">
          <a:extLst>
            <a:ext uri="{FF2B5EF4-FFF2-40B4-BE49-F238E27FC236}">
              <a16:creationId xmlns:a16="http://schemas.microsoft.com/office/drawing/2014/main" id="{5633F1D7-FC0F-45D9-953B-317F361E91BE}"/>
            </a:ext>
          </a:extLst>
        </xdr:cNvPr>
        <xdr:cNvSpPr>
          <a:spLocks noChangeArrowheads="1"/>
        </xdr:cNvSpPr>
      </xdr:nvSpPr>
      <xdr:spPr bwMode="auto">
        <a:xfrm>
          <a:off x="1238250" y="456628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244</xdr:row>
      <xdr:rowOff>142875</xdr:rowOff>
    </xdr:from>
    <xdr:to>
      <xdr:col>10</xdr:col>
      <xdr:colOff>9525</xdr:colOff>
      <xdr:row>245</xdr:row>
      <xdr:rowOff>104775</xdr:rowOff>
    </xdr:to>
    <xdr:sp macro="" textlink="">
      <xdr:nvSpPr>
        <xdr:cNvPr id="479" name="Freeform 10695">
          <a:extLst>
            <a:ext uri="{FF2B5EF4-FFF2-40B4-BE49-F238E27FC236}">
              <a16:creationId xmlns:a16="http://schemas.microsoft.com/office/drawing/2014/main" id="{9B9034BB-71A7-4263-9994-A0F3866B9F89}"/>
            </a:ext>
          </a:extLst>
        </xdr:cNvPr>
        <xdr:cNvSpPr>
          <a:spLocks/>
        </xdr:cNvSpPr>
      </xdr:nvSpPr>
      <xdr:spPr bwMode="auto">
        <a:xfrm>
          <a:off x="1485899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244</xdr:row>
      <xdr:rowOff>171450</xdr:rowOff>
    </xdr:from>
    <xdr:to>
      <xdr:col>11</xdr:col>
      <xdr:colOff>0</xdr:colOff>
      <xdr:row>247</xdr:row>
      <xdr:rowOff>0</xdr:rowOff>
    </xdr:to>
    <xdr:sp macro="" textlink="">
      <xdr:nvSpPr>
        <xdr:cNvPr id="480" name="0/0">
          <a:extLst>
            <a:ext uri="{FF2B5EF4-FFF2-40B4-BE49-F238E27FC236}">
              <a16:creationId xmlns:a16="http://schemas.microsoft.com/office/drawing/2014/main" id="{18AFF9CD-A5E0-4CD2-8799-B32A9604D5DB}"/>
            </a:ext>
          </a:extLst>
        </xdr:cNvPr>
        <xdr:cNvSpPr>
          <a:spLocks noChangeArrowheads="1"/>
        </xdr:cNvSpPr>
      </xdr:nvSpPr>
      <xdr:spPr bwMode="auto">
        <a:xfrm>
          <a:off x="2228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244</xdr:row>
      <xdr:rowOff>142875</xdr:rowOff>
    </xdr:from>
    <xdr:to>
      <xdr:col>14</xdr:col>
      <xdr:colOff>1</xdr:colOff>
      <xdr:row>245</xdr:row>
      <xdr:rowOff>104775</xdr:rowOff>
    </xdr:to>
    <xdr:sp macro="" textlink="">
      <xdr:nvSpPr>
        <xdr:cNvPr id="481" name="Freeform 10695">
          <a:extLst>
            <a:ext uri="{FF2B5EF4-FFF2-40B4-BE49-F238E27FC236}">
              <a16:creationId xmlns:a16="http://schemas.microsoft.com/office/drawing/2014/main" id="{42349BB3-B15B-4B79-A615-98689B41BB5D}"/>
            </a:ext>
          </a:extLst>
        </xdr:cNvPr>
        <xdr:cNvSpPr>
          <a:spLocks/>
        </xdr:cNvSpPr>
      </xdr:nvSpPr>
      <xdr:spPr bwMode="auto">
        <a:xfrm>
          <a:off x="2466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244</xdr:row>
      <xdr:rowOff>171450</xdr:rowOff>
    </xdr:from>
    <xdr:to>
      <xdr:col>15</xdr:col>
      <xdr:colOff>0</xdr:colOff>
      <xdr:row>247</xdr:row>
      <xdr:rowOff>0</xdr:rowOff>
    </xdr:to>
    <xdr:sp macro="" textlink="">
      <xdr:nvSpPr>
        <xdr:cNvPr id="482" name="0/0">
          <a:extLst>
            <a:ext uri="{FF2B5EF4-FFF2-40B4-BE49-F238E27FC236}">
              <a16:creationId xmlns:a16="http://schemas.microsoft.com/office/drawing/2014/main" id="{6A84A8F8-457C-4695-83E9-F2138F758107}"/>
            </a:ext>
          </a:extLst>
        </xdr:cNvPr>
        <xdr:cNvSpPr>
          <a:spLocks noChangeArrowheads="1"/>
        </xdr:cNvSpPr>
      </xdr:nvSpPr>
      <xdr:spPr bwMode="auto">
        <a:xfrm>
          <a:off x="3219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244</xdr:row>
      <xdr:rowOff>142875</xdr:rowOff>
    </xdr:from>
    <xdr:to>
      <xdr:col>18</xdr:col>
      <xdr:colOff>1</xdr:colOff>
      <xdr:row>245</xdr:row>
      <xdr:rowOff>104775</xdr:rowOff>
    </xdr:to>
    <xdr:sp macro="" textlink="">
      <xdr:nvSpPr>
        <xdr:cNvPr id="483" name="Freeform 10695">
          <a:extLst>
            <a:ext uri="{FF2B5EF4-FFF2-40B4-BE49-F238E27FC236}">
              <a16:creationId xmlns:a16="http://schemas.microsoft.com/office/drawing/2014/main" id="{01A7DDA1-A9EC-4861-A920-4C91A68B2290}"/>
            </a:ext>
          </a:extLst>
        </xdr:cNvPr>
        <xdr:cNvSpPr>
          <a:spLocks/>
        </xdr:cNvSpPr>
      </xdr:nvSpPr>
      <xdr:spPr bwMode="auto">
        <a:xfrm>
          <a:off x="3457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244</xdr:row>
      <xdr:rowOff>171450</xdr:rowOff>
    </xdr:from>
    <xdr:to>
      <xdr:col>19</xdr:col>
      <xdr:colOff>0</xdr:colOff>
      <xdr:row>247</xdr:row>
      <xdr:rowOff>0</xdr:rowOff>
    </xdr:to>
    <xdr:sp macro="" textlink="">
      <xdr:nvSpPr>
        <xdr:cNvPr id="484" name="0/0">
          <a:extLst>
            <a:ext uri="{FF2B5EF4-FFF2-40B4-BE49-F238E27FC236}">
              <a16:creationId xmlns:a16="http://schemas.microsoft.com/office/drawing/2014/main" id="{58F4FE96-7AF2-447F-A889-1396730B0659}"/>
            </a:ext>
          </a:extLst>
        </xdr:cNvPr>
        <xdr:cNvSpPr>
          <a:spLocks noChangeArrowheads="1"/>
        </xdr:cNvSpPr>
      </xdr:nvSpPr>
      <xdr:spPr bwMode="auto">
        <a:xfrm>
          <a:off x="4210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244</xdr:row>
      <xdr:rowOff>142875</xdr:rowOff>
    </xdr:from>
    <xdr:to>
      <xdr:col>22</xdr:col>
      <xdr:colOff>1</xdr:colOff>
      <xdr:row>245</xdr:row>
      <xdr:rowOff>104775</xdr:rowOff>
    </xdr:to>
    <xdr:sp macro="" textlink="">
      <xdr:nvSpPr>
        <xdr:cNvPr id="485" name="Freeform 10695">
          <a:extLst>
            <a:ext uri="{FF2B5EF4-FFF2-40B4-BE49-F238E27FC236}">
              <a16:creationId xmlns:a16="http://schemas.microsoft.com/office/drawing/2014/main" id="{19A53C3E-2BC4-4F1C-9DDE-E82D3E1342E8}"/>
            </a:ext>
          </a:extLst>
        </xdr:cNvPr>
        <xdr:cNvSpPr>
          <a:spLocks/>
        </xdr:cNvSpPr>
      </xdr:nvSpPr>
      <xdr:spPr bwMode="auto">
        <a:xfrm>
          <a:off x="4448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244</xdr:row>
      <xdr:rowOff>171450</xdr:rowOff>
    </xdr:from>
    <xdr:to>
      <xdr:col>23</xdr:col>
      <xdr:colOff>0</xdr:colOff>
      <xdr:row>247</xdr:row>
      <xdr:rowOff>0</xdr:rowOff>
    </xdr:to>
    <xdr:sp macro="" textlink="">
      <xdr:nvSpPr>
        <xdr:cNvPr id="486" name="0/0">
          <a:extLst>
            <a:ext uri="{FF2B5EF4-FFF2-40B4-BE49-F238E27FC236}">
              <a16:creationId xmlns:a16="http://schemas.microsoft.com/office/drawing/2014/main" id="{6A6252B5-130F-4F39-8501-4F57DCE70F6C}"/>
            </a:ext>
          </a:extLst>
        </xdr:cNvPr>
        <xdr:cNvSpPr>
          <a:spLocks noChangeArrowheads="1"/>
        </xdr:cNvSpPr>
      </xdr:nvSpPr>
      <xdr:spPr bwMode="auto">
        <a:xfrm>
          <a:off x="5200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244</xdr:row>
      <xdr:rowOff>142875</xdr:rowOff>
    </xdr:from>
    <xdr:to>
      <xdr:col>26</xdr:col>
      <xdr:colOff>1</xdr:colOff>
      <xdr:row>245</xdr:row>
      <xdr:rowOff>104775</xdr:rowOff>
    </xdr:to>
    <xdr:sp macro="" textlink="">
      <xdr:nvSpPr>
        <xdr:cNvPr id="487" name="Freeform 10695">
          <a:extLst>
            <a:ext uri="{FF2B5EF4-FFF2-40B4-BE49-F238E27FC236}">
              <a16:creationId xmlns:a16="http://schemas.microsoft.com/office/drawing/2014/main" id="{534A394F-AEBB-4476-8DEA-9E04F835D16D}"/>
            </a:ext>
          </a:extLst>
        </xdr:cNvPr>
        <xdr:cNvSpPr>
          <a:spLocks/>
        </xdr:cNvSpPr>
      </xdr:nvSpPr>
      <xdr:spPr bwMode="auto">
        <a:xfrm>
          <a:off x="54387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244</xdr:row>
      <xdr:rowOff>171450</xdr:rowOff>
    </xdr:from>
    <xdr:to>
      <xdr:col>27</xdr:col>
      <xdr:colOff>0</xdr:colOff>
      <xdr:row>247</xdr:row>
      <xdr:rowOff>0</xdr:rowOff>
    </xdr:to>
    <xdr:sp macro="" textlink="">
      <xdr:nvSpPr>
        <xdr:cNvPr id="488" name="0/0">
          <a:extLst>
            <a:ext uri="{FF2B5EF4-FFF2-40B4-BE49-F238E27FC236}">
              <a16:creationId xmlns:a16="http://schemas.microsoft.com/office/drawing/2014/main" id="{FD84132E-BD52-40B0-939B-070B14BF8638}"/>
            </a:ext>
          </a:extLst>
        </xdr:cNvPr>
        <xdr:cNvSpPr>
          <a:spLocks noChangeArrowheads="1"/>
        </xdr:cNvSpPr>
      </xdr:nvSpPr>
      <xdr:spPr bwMode="auto">
        <a:xfrm>
          <a:off x="6191250" y="456628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489" name="Freeform 10695">
          <a:extLst>
            <a:ext uri="{FF2B5EF4-FFF2-40B4-BE49-F238E27FC236}">
              <a16:creationId xmlns:a16="http://schemas.microsoft.com/office/drawing/2014/main" id="{DBF951EA-759D-430B-ADE4-346DEF3FC1A6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244</xdr:row>
      <xdr:rowOff>171450</xdr:rowOff>
    </xdr:from>
    <xdr:to>
      <xdr:col>31</xdr:col>
      <xdr:colOff>0</xdr:colOff>
      <xdr:row>247</xdr:row>
      <xdr:rowOff>0</xdr:rowOff>
    </xdr:to>
    <xdr:sp macro="" textlink="">
      <xdr:nvSpPr>
        <xdr:cNvPr id="490" name="0/0">
          <a:extLst>
            <a:ext uri="{FF2B5EF4-FFF2-40B4-BE49-F238E27FC236}">
              <a16:creationId xmlns:a16="http://schemas.microsoft.com/office/drawing/2014/main" id="{635C859B-92F8-4DC4-AC66-75851F2345F2}"/>
            </a:ext>
          </a:extLst>
        </xdr:cNvPr>
        <xdr:cNvSpPr>
          <a:spLocks noChangeArrowheads="1"/>
        </xdr:cNvSpPr>
      </xdr:nvSpPr>
      <xdr:spPr bwMode="auto">
        <a:xfrm>
          <a:off x="71818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244</xdr:row>
      <xdr:rowOff>142875</xdr:rowOff>
    </xdr:from>
    <xdr:to>
      <xdr:col>34</xdr:col>
      <xdr:colOff>1</xdr:colOff>
      <xdr:row>245</xdr:row>
      <xdr:rowOff>104775</xdr:rowOff>
    </xdr:to>
    <xdr:sp macro="" textlink="">
      <xdr:nvSpPr>
        <xdr:cNvPr id="491" name="Freeform 10695">
          <a:extLst>
            <a:ext uri="{FF2B5EF4-FFF2-40B4-BE49-F238E27FC236}">
              <a16:creationId xmlns:a16="http://schemas.microsoft.com/office/drawing/2014/main" id="{8E3CA5F0-397C-4D53-92CF-C88A38CA70F3}"/>
            </a:ext>
          </a:extLst>
        </xdr:cNvPr>
        <xdr:cNvSpPr>
          <a:spLocks/>
        </xdr:cNvSpPr>
      </xdr:nvSpPr>
      <xdr:spPr bwMode="auto">
        <a:xfrm>
          <a:off x="74199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244</xdr:row>
      <xdr:rowOff>171450</xdr:rowOff>
    </xdr:from>
    <xdr:to>
      <xdr:col>35</xdr:col>
      <xdr:colOff>0</xdr:colOff>
      <xdr:row>247</xdr:row>
      <xdr:rowOff>0</xdr:rowOff>
    </xdr:to>
    <xdr:sp macro="" textlink="">
      <xdr:nvSpPr>
        <xdr:cNvPr id="492" name="0/0">
          <a:extLst>
            <a:ext uri="{FF2B5EF4-FFF2-40B4-BE49-F238E27FC236}">
              <a16:creationId xmlns:a16="http://schemas.microsoft.com/office/drawing/2014/main" id="{F3CBB55D-C5F0-4936-9534-78C6DC173A4E}"/>
            </a:ext>
          </a:extLst>
        </xdr:cNvPr>
        <xdr:cNvSpPr>
          <a:spLocks noChangeArrowheads="1"/>
        </xdr:cNvSpPr>
      </xdr:nvSpPr>
      <xdr:spPr bwMode="auto">
        <a:xfrm>
          <a:off x="81724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244</xdr:row>
      <xdr:rowOff>142875</xdr:rowOff>
    </xdr:from>
    <xdr:to>
      <xdr:col>38</xdr:col>
      <xdr:colOff>1</xdr:colOff>
      <xdr:row>245</xdr:row>
      <xdr:rowOff>104775</xdr:rowOff>
    </xdr:to>
    <xdr:sp macro="" textlink="">
      <xdr:nvSpPr>
        <xdr:cNvPr id="493" name="Freeform 10695">
          <a:extLst>
            <a:ext uri="{FF2B5EF4-FFF2-40B4-BE49-F238E27FC236}">
              <a16:creationId xmlns:a16="http://schemas.microsoft.com/office/drawing/2014/main" id="{6C1725FE-2CED-4179-92C0-0635BC3164E8}"/>
            </a:ext>
          </a:extLst>
        </xdr:cNvPr>
        <xdr:cNvSpPr>
          <a:spLocks/>
        </xdr:cNvSpPr>
      </xdr:nvSpPr>
      <xdr:spPr bwMode="auto">
        <a:xfrm>
          <a:off x="84105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244</xdr:row>
      <xdr:rowOff>171450</xdr:rowOff>
    </xdr:from>
    <xdr:to>
      <xdr:col>3</xdr:col>
      <xdr:colOff>0</xdr:colOff>
      <xdr:row>247</xdr:row>
      <xdr:rowOff>0</xdr:rowOff>
    </xdr:to>
    <xdr:sp macro="" textlink="">
      <xdr:nvSpPr>
        <xdr:cNvPr id="494" name="0/0">
          <a:extLst>
            <a:ext uri="{FF2B5EF4-FFF2-40B4-BE49-F238E27FC236}">
              <a16:creationId xmlns:a16="http://schemas.microsoft.com/office/drawing/2014/main" id="{C3128569-3D36-4325-9C3B-C3ADE5E361B9}"/>
            </a:ext>
          </a:extLst>
        </xdr:cNvPr>
        <xdr:cNvSpPr>
          <a:spLocks noChangeArrowheads="1"/>
        </xdr:cNvSpPr>
      </xdr:nvSpPr>
      <xdr:spPr bwMode="auto">
        <a:xfrm>
          <a:off x="247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244</xdr:row>
      <xdr:rowOff>142875</xdr:rowOff>
    </xdr:from>
    <xdr:to>
      <xdr:col>6</xdr:col>
      <xdr:colOff>9526</xdr:colOff>
      <xdr:row>245</xdr:row>
      <xdr:rowOff>104775</xdr:rowOff>
    </xdr:to>
    <xdr:sp macro="" textlink="">
      <xdr:nvSpPr>
        <xdr:cNvPr id="495" name="Freeform 10695">
          <a:extLst>
            <a:ext uri="{FF2B5EF4-FFF2-40B4-BE49-F238E27FC236}">
              <a16:creationId xmlns:a16="http://schemas.microsoft.com/office/drawing/2014/main" id="{B989FEC4-0F6B-41B4-92DA-CD3707656021}"/>
            </a:ext>
          </a:extLst>
        </xdr:cNvPr>
        <xdr:cNvSpPr>
          <a:spLocks/>
        </xdr:cNvSpPr>
      </xdr:nvSpPr>
      <xdr:spPr bwMode="auto">
        <a:xfrm>
          <a:off x="495300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244</xdr:row>
      <xdr:rowOff>171450</xdr:rowOff>
    </xdr:from>
    <xdr:to>
      <xdr:col>39</xdr:col>
      <xdr:colOff>0</xdr:colOff>
      <xdr:row>247</xdr:row>
      <xdr:rowOff>0</xdr:rowOff>
    </xdr:to>
    <xdr:sp macro="" textlink="">
      <xdr:nvSpPr>
        <xdr:cNvPr id="496" name="0/0">
          <a:extLst>
            <a:ext uri="{FF2B5EF4-FFF2-40B4-BE49-F238E27FC236}">
              <a16:creationId xmlns:a16="http://schemas.microsoft.com/office/drawing/2014/main" id="{CE8276F0-5898-49E3-94D9-DCA0639AC7F1}"/>
            </a:ext>
          </a:extLst>
        </xdr:cNvPr>
        <xdr:cNvSpPr>
          <a:spLocks noChangeArrowheads="1"/>
        </xdr:cNvSpPr>
      </xdr:nvSpPr>
      <xdr:spPr bwMode="auto">
        <a:xfrm>
          <a:off x="91630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244</xdr:row>
      <xdr:rowOff>142875</xdr:rowOff>
    </xdr:from>
    <xdr:to>
      <xdr:col>42</xdr:col>
      <xdr:colOff>1</xdr:colOff>
      <xdr:row>245</xdr:row>
      <xdr:rowOff>104775</xdr:rowOff>
    </xdr:to>
    <xdr:sp macro="" textlink="">
      <xdr:nvSpPr>
        <xdr:cNvPr id="497" name="Freeform 10695">
          <a:extLst>
            <a:ext uri="{FF2B5EF4-FFF2-40B4-BE49-F238E27FC236}">
              <a16:creationId xmlns:a16="http://schemas.microsoft.com/office/drawing/2014/main" id="{398ED622-E3F6-4FC6-B2A4-F63FB01C0C6E}"/>
            </a:ext>
          </a:extLst>
        </xdr:cNvPr>
        <xdr:cNvSpPr>
          <a:spLocks/>
        </xdr:cNvSpPr>
      </xdr:nvSpPr>
      <xdr:spPr bwMode="auto">
        <a:xfrm>
          <a:off x="94011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244</xdr:row>
      <xdr:rowOff>171450</xdr:rowOff>
    </xdr:from>
    <xdr:to>
      <xdr:col>43</xdr:col>
      <xdr:colOff>0</xdr:colOff>
      <xdr:row>247</xdr:row>
      <xdr:rowOff>0</xdr:rowOff>
    </xdr:to>
    <xdr:sp macro="" textlink="">
      <xdr:nvSpPr>
        <xdr:cNvPr id="498" name="0/0">
          <a:extLst>
            <a:ext uri="{FF2B5EF4-FFF2-40B4-BE49-F238E27FC236}">
              <a16:creationId xmlns:a16="http://schemas.microsoft.com/office/drawing/2014/main" id="{54DF1D25-A333-43CA-98C6-443780285849}"/>
            </a:ext>
          </a:extLst>
        </xdr:cNvPr>
        <xdr:cNvSpPr>
          <a:spLocks noChangeArrowheads="1"/>
        </xdr:cNvSpPr>
      </xdr:nvSpPr>
      <xdr:spPr bwMode="auto">
        <a:xfrm>
          <a:off x="10153650" y="456628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244</xdr:row>
      <xdr:rowOff>142875</xdr:rowOff>
    </xdr:from>
    <xdr:to>
      <xdr:col>45</xdr:col>
      <xdr:colOff>228600</xdr:colOff>
      <xdr:row>245</xdr:row>
      <xdr:rowOff>85725</xdr:rowOff>
    </xdr:to>
    <xdr:sp macro="" textlink="">
      <xdr:nvSpPr>
        <xdr:cNvPr id="499" name="Freeform 10695">
          <a:extLst>
            <a:ext uri="{FF2B5EF4-FFF2-40B4-BE49-F238E27FC236}">
              <a16:creationId xmlns:a16="http://schemas.microsoft.com/office/drawing/2014/main" id="{2A237D59-7975-4A6A-85AC-F7C277EC38BD}"/>
            </a:ext>
          </a:extLst>
        </xdr:cNvPr>
        <xdr:cNvSpPr>
          <a:spLocks/>
        </xdr:cNvSpPr>
      </xdr:nvSpPr>
      <xdr:spPr bwMode="auto">
        <a:xfrm>
          <a:off x="10391775" y="456342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254</xdr:row>
      <xdr:rowOff>171450</xdr:rowOff>
    </xdr:from>
    <xdr:to>
      <xdr:col>7</xdr:col>
      <xdr:colOff>0</xdr:colOff>
      <xdr:row>257</xdr:row>
      <xdr:rowOff>0</xdr:rowOff>
    </xdr:to>
    <xdr:sp macro="" textlink="">
      <xdr:nvSpPr>
        <xdr:cNvPr id="500" name="0/0">
          <a:extLst>
            <a:ext uri="{FF2B5EF4-FFF2-40B4-BE49-F238E27FC236}">
              <a16:creationId xmlns:a16="http://schemas.microsoft.com/office/drawing/2014/main" id="{1DA9B46D-D68C-46EC-BCAE-35BDECF7EF57}"/>
            </a:ext>
          </a:extLst>
        </xdr:cNvPr>
        <xdr:cNvSpPr>
          <a:spLocks noChangeArrowheads="1"/>
        </xdr:cNvSpPr>
      </xdr:nvSpPr>
      <xdr:spPr bwMode="auto">
        <a:xfrm>
          <a:off x="1238250" y="475107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254</xdr:row>
      <xdr:rowOff>142875</xdr:rowOff>
    </xdr:from>
    <xdr:to>
      <xdr:col>10</xdr:col>
      <xdr:colOff>9525</xdr:colOff>
      <xdr:row>255</xdr:row>
      <xdr:rowOff>104775</xdr:rowOff>
    </xdr:to>
    <xdr:sp macro="" textlink="">
      <xdr:nvSpPr>
        <xdr:cNvPr id="501" name="Freeform 10695">
          <a:extLst>
            <a:ext uri="{FF2B5EF4-FFF2-40B4-BE49-F238E27FC236}">
              <a16:creationId xmlns:a16="http://schemas.microsoft.com/office/drawing/2014/main" id="{C7039A2F-ED4E-4C34-8399-6835A64AF72C}"/>
            </a:ext>
          </a:extLst>
        </xdr:cNvPr>
        <xdr:cNvSpPr>
          <a:spLocks/>
        </xdr:cNvSpPr>
      </xdr:nvSpPr>
      <xdr:spPr bwMode="auto">
        <a:xfrm>
          <a:off x="1485899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254</xdr:row>
      <xdr:rowOff>171450</xdr:rowOff>
    </xdr:from>
    <xdr:to>
      <xdr:col>11</xdr:col>
      <xdr:colOff>0</xdr:colOff>
      <xdr:row>257</xdr:row>
      <xdr:rowOff>0</xdr:rowOff>
    </xdr:to>
    <xdr:sp macro="" textlink="">
      <xdr:nvSpPr>
        <xdr:cNvPr id="502" name="0/0">
          <a:extLst>
            <a:ext uri="{FF2B5EF4-FFF2-40B4-BE49-F238E27FC236}">
              <a16:creationId xmlns:a16="http://schemas.microsoft.com/office/drawing/2014/main" id="{AA79245B-29B4-4135-83EC-B2D327217F34}"/>
            </a:ext>
          </a:extLst>
        </xdr:cNvPr>
        <xdr:cNvSpPr>
          <a:spLocks noChangeArrowheads="1"/>
        </xdr:cNvSpPr>
      </xdr:nvSpPr>
      <xdr:spPr bwMode="auto">
        <a:xfrm>
          <a:off x="22288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254</xdr:row>
      <xdr:rowOff>142875</xdr:rowOff>
    </xdr:from>
    <xdr:to>
      <xdr:col>14</xdr:col>
      <xdr:colOff>1</xdr:colOff>
      <xdr:row>255</xdr:row>
      <xdr:rowOff>104775</xdr:rowOff>
    </xdr:to>
    <xdr:sp macro="" textlink="">
      <xdr:nvSpPr>
        <xdr:cNvPr id="503" name="Freeform 10695">
          <a:extLst>
            <a:ext uri="{FF2B5EF4-FFF2-40B4-BE49-F238E27FC236}">
              <a16:creationId xmlns:a16="http://schemas.microsoft.com/office/drawing/2014/main" id="{F8108317-1025-4E2E-8DF2-CBCFFB3D4FC4}"/>
            </a:ext>
          </a:extLst>
        </xdr:cNvPr>
        <xdr:cNvSpPr>
          <a:spLocks/>
        </xdr:cNvSpPr>
      </xdr:nvSpPr>
      <xdr:spPr bwMode="auto">
        <a:xfrm>
          <a:off x="2466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254</xdr:row>
      <xdr:rowOff>171450</xdr:rowOff>
    </xdr:from>
    <xdr:to>
      <xdr:col>15</xdr:col>
      <xdr:colOff>0</xdr:colOff>
      <xdr:row>257</xdr:row>
      <xdr:rowOff>0</xdr:rowOff>
    </xdr:to>
    <xdr:sp macro="" textlink="">
      <xdr:nvSpPr>
        <xdr:cNvPr id="504" name="0/0">
          <a:extLst>
            <a:ext uri="{FF2B5EF4-FFF2-40B4-BE49-F238E27FC236}">
              <a16:creationId xmlns:a16="http://schemas.microsoft.com/office/drawing/2014/main" id="{7DB722B4-8723-4FAE-B9AA-71248F9D7F3F}"/>
            </a:ext>
          </a:extLst>
        </xdr:cNvPr>
        <xdr:cNvSpPr>
          <a:spLocks noChangeArrowheads="1"/>
        </xdr:cNvSpPr>
      </xdr:nvSpPr>
      <xdr:spPr bwMode="auto">
        <a:xfrm>
          <a:off x="3219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254</xdr:row>
      <xdr:rowOff>142875</xdr:rowOff>
    </xdr:from>
    <xdr:to>
      <xdr:col>18</xdr:col>
      <xdr:colOff>1</xdr:colOff>
      <xdr:row>255</xdr:row>
      <xdr:rowOff>104775</xdr:rowOff>
    </xdr:to>
    <xdr:sp macro="" textlink="">
      <xdr:nvSpPr>
        <xdr:cNvPr id="505" name="Freeform 10695">
          <a:extLst>
            <a:ext uri="{FF2B5EF4-FFF2-40B4-BE49-F238E27FC236}">
              <a16:creationId xmlns:a16="http://schemas.microsoft.com/office/drawing/2014/main" id="{CF08D94B-810E-4D18-80A9-082AC28C3E38}"/>
            </a:ext>
          </a:extLst>
        </xdr:cNvPr>
        <xdr:cNvSpPr>
          <a:spLocks/>
        </xdr:cNvSpPr>
      </xdr:nvSpPr>
      <xdr:spPr bwMode="auto">
        <a:xfrm>
          <a:off x="3457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254</xdr:row>
      <xdr:rowOff>171450</xdr:rowOff>
    </xdr:from>
    <xdr:to>
      <xdr:col>19</xdr:col>
      <xdr:colOff>0</xdr:colOff>
      <xdr:row>257</xdr:row>
      <xdr:rowOff>0</xdr:rowOff>
    </xdr:to>
    <xdr:sp macro="" textlink="">
      <xdr:nvSpPr>
        <xdr:cNvPr id="506" name="0/0">
          <a:extLst>
            <a:ext uri="{FF2B5EF4-FFF2-40B4-BE49-F238E27FC236}">
              <a16:creationId xmlns:a16="http://schemas.microsoft.com/office/drawing/2014/main" id="{62B2D2BB-AA95-4649-9CB2-1E0DA85A88BA}"/>
            </a:ext>
          </a:extLst>
        </xdr:cNvPr>
        <xdr:cNvSpPr>
          <a:spLocks noChangeArrowheads="1"/>
        </xdr:cNvSpPr>
      </xdr:nvSpPr>
      <xdr:spPr bwMode="auto">
        <a:xfrm>
          <a:off x="4210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254</xdr:row>
      <xdr:rowOff>142875</xdr:rowOff>
    </xdr:from>
    <xdr:to>
      <xdr:col>22</xdr:col>
      <xdr:colOff>1</xdr:colOff>
      <xdr:row>255</xdr:row>
      <xdr:rowOff>104775</xdr:rowOff>
    </xdr:to>
    <xdr:sp macro="" textlink="">
      <xdr:nvSpPr>
        <xdr:cNvPr id="507" name="Freeform 10695">
          <a:extLst>
            <a:ext uri="{FF2B5EF4-FFF2-40B4-BE49-F238E27FC236}">
              <a16:creationId xmlns:a16="http://schemas.microsoft.com/office/drawing/2014/main" id="{AD098CB3-BBC1-48CE-9D1B-CAF282B695BC}"/>
            </a:ext>
          </a:extLst>
        </xdr:cNvPr>
        <xdr:cNvSpPr>
          <a:spLocks/>
        </xdr:cNvSpPr>
      </xdr:nvSpPr>
      <xdr:spPr bwMode="auto">
        <a:xfrm>
          <a:off x="44481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254</xdr:row>
      <xdr:rowOff>171450</xdr:rowOff>
    </xdr:from>
    <xdr:to>
      <xdr:col>23</xdr:col>
      <xdr:colOff>0</xdr:colOff>
      <xdr:row>257</xdr:row>
      <xdr:rowOff>0</xdr:rowOff>
    </xdr:to>
    <xdr:sp macro="" textlink="">
      <xdr:nvSpPr>
        <xdr:cNvPr id="508" name="0/0">
          <a:extLst>
            <a:ext uri="{FF2B5EF4-FFF2-40B4-BE49-F238E27FC236}">
              <a16:creationId xmlns:a16="http://schemas.microsoft.com/office/drawing/2014/main" id="{746E68C7-DA47-4DC1-BE65-0E33832C013B}"/>
            </a:ext>
          </a:extLst>
        </xdr:cNvPr>
        <xdr:cNvSpPr>
          <a:spLocks noChangeArrowheads="1"/>
        </xdr:cNvSpPr>
      </xdr:nvSpPr>
      <xdr:spPr bwMode="auto">
        <a:xfrm>
          <a:off x="5200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254</xdr:row>
      <xdr:rowOff>142875</xdr:rowOff>
    </xdr:from>
    <xdr:to>
      <xdr:col>26</xdr:col>
      <xdr:colOff>1</xdr:colOff>
      <xdr:row>255</xdr:row>
      <xdr:rowOff>104775</xdr:rowOff>
    </xdr:to>
    <xdr:sp macro="" textlink="">
      <xdr:nvSpPr>
        <xdr:cNvPr id="509" name="Freeform 10695">
          <a:extLst>
            <a:ext uri="{FF2B5EF4-FFF2-40B4-BE49-F238E27FC236}">
              <a16:creationId xmlns:a16="http://schemas.microsoft.com/office/drawing/2014/main" id="{C21DD661-1DEB-4F2F-AF30-ABDD628A0295}"/>
            </a:ext>
          </a:extLst>
        </xdr:cNvPr>
        <xdr:cNvSpPr>
          <a:spLocks/>
        </xdr:cNvSpPr>
      </xdr:nvSpPr>
      <xdr:spPr bwMode="auto">
        <a:xfrm>
          <a:off x="54387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254</xdr:row>
      <xdr:rowOff>171450</xdr:rowOff>
    </xdr:from>
    <xdr:to>
      <xdr:col>27</xdr:col>
      <xdr:colOff>0</xdr:colOff>
      <xdr:row>257</xdr:row>
      <xdr:rowOff>0</xdr:rowOff>
    </xdr:to>
    <xdr:sp macro="" textlink="">
      <xdr:nvSpPr>
        <xdr:cNvPr id="510" name="0/0">
          <a:extLst>
            <a:ext uri="{FF2B5EF4-FFF2-40B4-BE49-F238E27FC236}">
              <a16:creationId xmlns:a16="http://schemas.microsoft.com/office/drawing/2014/main" id="{EB1070E3-9B8C-47CF-9DEF-FB3629C907F7}"/>
            </a:ext>
          </a:extLst>
        </xdr:cNvPr>
        <xdr:cNvSpPr>
          <a:spLocks noChangeArrowheads="1"/>
        </xdr:cNvSpPr>
      </xdr:nvSpPr>
      <xdr:spPr bwMode="auto">
        <a:xfrm>
          <a:off x="61912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511" name="Freeform 10695">
          <a:extLst>
            <a:ext uri="{FF2B5EF4-FFF2-40B4-BE49-F238E27FC236}">
              <a16:creationId xmlns:a16="http://schemas.microsoft.com/office/drawing/2014/main" id="{1C3CBB01-9188-42D6-80D3-B2A9A8F45816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254</xdr:row>
      <xdr:rowOff>171450</xdr:rowOff>
    </xdr:from>
    <xdr:to>
      <xdr:col>31</xdr:col>
      <xdr:colOff>0</xdr:colOff>
      <xdr:row>257</xdr:row>
      <xdr:rowOff>0</xdr:rowOff>
    </xdr:to>
    <xdr:sp macro="" textlink="">
      <xdr:nvSpPr>
        <xdr:cNvPr id="512" name="0/0">
          <a:extLst>
            <a:ext uri="{FF2B5EF4-FFF2-40B4-BE49-F238E27FC236}">
              <a16:creationId xmlns:a16="http://schemas.microsoft.com/office/drawing/2014/main" id="{47997DB8-32FD-4440-B41F-A5211782D49A}"/>
            </a:ext>
          </a:extLst>
        </xdr:cNvPr>
        <xdr:cNvSpPr>
          <a:spLocks noChangeArrowheads="1"/>
        </xdr:cNvSpPr>
      </xdr:nvSpPr>
      <xdr:spPr bwMode="auto">
        <a:xfrm>
          <a:off x="7181850" y="475107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254</xdr:row>
      <xdr:rowOff>142875</xdr:rowOff>
    </xdr:from>
    <xdr:to>
      <xdr:col>34</xdr:col>
      <xdr:colOff>1</xdr:colOff>
      <xdr:row>255</xdr:row>
      <xdr:rowOff>104775</xdr:rowOff>
    </xdr:to>
    <xdr:sp macro="" textlink="">
      <xdr:nvSpPr>
        <xdr:cNvPr id="513" name="Freeform 10695">
          <a:extLst>
            <a:ext uri="{FF2B5EF4-FFF2-40B4-BE49-F238E27FC236}">
              <a16:creationId xmlns:a16="http://schemas.microsoft.com/office/drawing/2014/main" id="{6AB0E74F-0F70-4909-B3FB-B85D074907AC}"/>
            </a:ext>
          </a:extLst>
        </xdr:cNvPr>
        <xdr:cNvSpPr>
          <a:spLocks/>
        </xdr:cNvSpPr>
      </xdr:nvSpPr>
      <xdr:spPr bwMode="auto">
        <a:xfrm>
          <a:off x="74199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254</xdr:row>
      <xdr:rowOff>171450</xdr:rowOff>
    </xdr:from>
    <xdr:to>
      <xdr:col>35</xdr:col>
      <xdr:colOff>0</xdr:colOff>
      <xdr:row>257</xdr:row>
      <xdr:rowOff>0</xdr:rowOff>
    </xdr:to>
    <xdr:sp macro="" textlink="">
      <xdr:nvSpPr>
        <xdr:cNvPr id="514" name="0/0">
          <a:extLst>
            <a:ext uri="{FF2B5EF4-FFF2-40B4-BE49-F238E27FC236}">
              <a16:creationId xmlns:a16="http://schemas.microsoft.com/office/drawing/2014/main" id="{C8416BEB-7180-43FF-A355-A1B40E699A90}"/>
            </a:ext>
          </a:extLst>
        </xdr:cNvPr>
        <xdr:cNvSpPr>
          <a:spLocks noChangeArrowheads="1"/>
        </xdr:cNvSpPr>
      </xdr:nvSpPr>
      <xdr:spPr bwMode="auto">
        <a:xfrm>
          <a:off x="81724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254</xdr:row>
      <xdr:rowOff>142875</xdr:rowOff>
    </xdr:from>
    <xdr:to>
      <xdr:col>38</xdr:col>
      <xdr:colOff>1</xdr:colOff>
      <xdr:row>255</xdr:row>
      <xdr:rowOff>104775</xdr:rowOff>
    </xdr:to>
    <xdr:sp macro="" textlink="">
      <xdr:nvSpPr>
        <xdr:cNvPr id="515" name="Freeform 10695">
          <a:extLst>
            <a:ext uri="{FF2B5EF4-FFF2-40B4-BE49-F238E27FC236}">
              <a16:creationId xmlns:a16="http://schemas.microsoft.com/office/drawing/2014/main" id="{FB6A2702-781C-40C0-A1E8-D46ECD2503A9}"/>
            </a:ext>
          </a:extLst>
        </xdr:cNvPr>
        <xdr:cNvSpPr>
          <a:spLocks/>
        </xdr:cNvSpPr>
      </xdr:nvSpPr>
      <xdr:spPr bwMode="auto">
        <a:xfrm>
          <a:off x="84105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254</xdr:row>
      <xdr:rowOff>171450</xdr:rowOff>
    </xdr:from>
    <xdr:to>
      <xdr:col>3</xdr:col>
      <xdr:colOff>0</xdr:colOff>
      <xdr:row>257</xdr:row>
      <xdr:rowOff>0</xdr:rowOff>
    </xdr:to>
    <xdr:sp macro="" textlink="">
      <xdr:nvSpPr>
        <xdr:cNvPr id="516" name="0/0">
          <a:extLst>
            <a:ext uri="{FF2B5EF4-FFF2-40B4-BE49-F238E27FC236}">
              <a16:creationId xmlns:a16="http://schemas.microsoft.com/office/drawing/2014/main" id="{EEC2F03A-0720-4F1D-B7C5-3B84A5A3287C}"/>
            </a:ext>
          </a:extLst>
        </xdr:cNvPr>
        <xdr:cNvSpPr>
          <a:spLocks noChangeArrowheads="1"/>
        </xdr:cNvSpPr>
      </xdr:nvSpPr>
      <xdr:spPr bwMode="auto">
        <a:xfrm>
          <a:off x="247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254</xdr:row>
      <xdr:rowOff>142875</xdr:rowOff>
    </xdr:from>
    <xdr:to>
      <xdr:col>6</xdr:col>
      <xdr:colOff>9526</xdr:colOff>
      <xdr:row>255</xdr:row>
      <xdr:rowOff>104775</xdr:rowOff>
    </xdr:to>
    <xdr:sp macro="" textlink="">
      <xdr:nvSpPr>
        <xdr:cNvPr id="517" name="Freeform 10695">
          <a:extLst>
            <a:ext uri="{FF2B5EF4-FFF2-40B4-BE49-F238E27FC236}">
              <a16:creationId xmlns:a16="http://schemas.microsoft.com/office/drawing/2014/main" id="{DC3F801D-12FF-4176-B758-D0CC9A2158B4}"/>
            </a:ext>
          </a:extLst>
        </xdr:cNvPr>
        <xdr:cNvSpPr>
          <a:spLocks/>
        </xdr:cNvSpPr>
      </xdr:nvSpPr>
      <xdr:spPr bwMode="auto">
        <a:xfrm>
          <a:off x="495300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254</xdr:row>
      <xdr:rowOff>171450</xdr:rowOff>
    </xdr:from>
    <xdr:to>
      <xdr:col>39</xdr:col>
      <xdr:colOff>0</xdr:colOff>
      <xdr:row>257</xdr:row>
      <xdr:rowOff>0</xdr:rowOff>
    </xdr:to>
    <xdr:sp macro="" textlink="">
      <xdr:nvSpPr>
        <xdr:cNvPr id="518" name="0/0">
          <a:extLst>
            <a:ext uri="{FF2B5EF4-FFF2-40B4-BE49-F238E27FC236}">
              <a16:creationId xmlns:a16="http://schemas.microsoft.com/office/drawing/2014/main" id="{4ED0FB93-65BE-4410-A230-6F4608497A2F}"/>
            </a:ext>
          </a:extLst>
        </xdr:cNvPr>
        <xdr:cNvSpPr>
          <a:spLocks noChangeArrowheads="1"/>
        </xdr:cNvSpPr>
      </xdr:nvSpPr>
      <xdr:spPr bwMode="auto">
        <a:xfrm>
          <a:off x="91630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0</xdr:colOff>
      <xdr:row>254</xdr:row>
      <xdr:rowOff>171450</xdr:rowOff>
    </xdr:from>
    <xdr:to>
      <xdr:col>43</xdr:col>
      <xdr:colOff>0</xdr:colOff>
      <xdr:row>257</xdr:row>
      <xdr:rowOff>0</xdr:rowOff>
    </xdr:to>
    <xdr:sp macro="" textlink="">
      <xdr:nvSpPr>
        <xdr:cNvPr id="519" name="0/0">
          <a:extLst>
            <a:ext uri="{FF2B5EF4-FFF2-40B4-BE49-F238E27FC236}">
              <a16:creationId xmlns:a16="http://schemas.microsoft.com/office/drawing/2014/main" id="{2DCDCCCA-A688-4F34-BE1B-AC7C23BCFDA5}"/>
            </a:ext>
          </a:extLst>
        </xdr:cNvPr>
        <xdr:cNvSpPr>
          <a:spLocks noChangeArrowheads="1"/>
        </xdr:cNvSpPr>
      </xdr:nvSpPr>
      <xdr:spPr bwMode="auto">
        <a:xfrm>
          <a:off x="10153650" y="475107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264</xdr:row>
      <xdr:rowOff>171450</xdr:rowOff>
    </xdr:from>
    <xdr:to>
      <xdr:col>7</xdr:col>
      <xdr:colOff>0</xdr:colOff>
      <xdr:row>267</xdr:row>
      <xdr:rowOff>0</xdr:rowOff>
    </xdr:to>
    <xdr:sp macro="" textlink="">
      <xdr:nvSpPr>
        <xdr:cNvPr id="520" name="0/0">
          <a:extLst>
            <a:ext uri="{FF2B5EF4-FFF2-40B4-BE49-F238E27FC236}">
              <a16:creationId xmlns:a16="http://schemas.microsoft.com/office/drawing/2014/main" id="{6992FD7C-5EAD-498D-91CB-13C002628F82}"/>
            </a:ext>
          </a:extLst>
        </xdr:cNvPr>
        <xdr:cNvSpPr>
          <a:spLocks noChangeArrowheads="1"/>
        </xdr:cNvSpPr>
      </xdr:nvSpPr>
      <xdr:spPr bwMode="auto">
        <a:xfrm>
          <a:off x="1238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264</xdr:row>
      <xdr:rowOff>142875</xdr:rowOff>
    </xdr:from>
    <xdr:to>
      <xdr:col>10</xdr:col>
      <xdr:colOff>9525</xdr:colOff>
      <xdr:row>265</xdr:row>
      <xdr:rowOff>104775</xdr:rowOff>
    </xdr:to>
    <xdr:sp macro="" textlink="">
      <xdr:nvSpPr>
        <xdr:cNvPr id="521" name="Freeform 10695">
          <a:extLst>
            <a:ext uri="{FF2B5EF4-FFF2-40B4-BE49-F238E27FC236}">
              <a16:creationId xmlns:a16="http://schemas.microsoft.com/office/drawing/2014/main" id="{0645AEC4-8726-4695-B59A-532E741E5B3E}"/>
            </a:ext>
          </a:extLst>
        </xdr:cNvPr>
        <xdr:cNvSpPr>
          <a:spLocks/>
        </xdr:cNvSpPr>
      </xdr:nvSpPr>
      <xdr:spPr bwMode="auto">
        <a:xfrm>
          <a:off x="1485899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264</xdr:row>
      <xdr:rowOff>171450</xdr:rowOff>
    </xdr:from>
    <xdr:to>
      <xdr:col>11</xdr:col>
      <xdr:colOff>0</xdr:colOff>
      <xdr:row>267</xdr:row>
      <xdr:rowOff>0</xdr:rowOff>
    </xdr:to>
    <xdr:sp macro="" textlink="">
      <xdr:nvSpPr>
        <xdr:cNvPr id="522" name="0/0">
          <a:extLst>
            <a:ext uri="{FF2B5EF4-FFF2-40B4-BE49-F238E27FC236}">
              <a16:creationId xmlns:a16="http://schemas.microsoft.com/office/drawing/2014/main" id="{9F6C1D0A-EA4C-4810-B1FF-5DC0BD3BB10F}"/>
            </a:ext>
          </a:extLst>
        </xdr:cNvPr>
        <xdr:cNvSpPr>
          <a:spLocks noChangeArrowheads="1"/>
        </xdr:cNvSpPr>
      </xdr:nvSpPr>
      <xdr:spPr bwMode="auto">
        <a:xfrm>
          <a:off x="22288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264</xdr:row>
      <xdr:rowOff>142875</xdr:rowOff>
    </xdr:from>
    <xdr:to>
      <xdr:col>14</xdr:col>
      <xdr:colOff>1</xdr:colOff>
      <xdr:row>265</xdr:row>
      <xdr:rowOff>104775</xdr:rowOff>
    </xdr:to>
    <xdr:sp macro="" textlink="">
      <xdr:nvSpPr>
        <xdr:cNvPr id="523" name="Freeform 10695">
          <a:extLst>
            <a:ext uri="{FF2B5EF4-FFF2-40B4-BE49-F238E27FC236}">
              <a16:creationId xmlns:a16="http://schemas.microsoft.com/office/drawing/2014/main" id="{9E0F7AE6-7A3D-4D18-A83D-5ED3E11F3AFE}"/>
            </a:ext>
          </a:extLst>
        </xdr:cNvPr>
        <xdr:cNvSpPr>
          <a:spLocks/>
        </xdr:cNvSpPr>
      </xdr:nvSpPr>
      <xdr:spPr bwMode="auto">
        <a:xfrm>
          <a:off x="2466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264</xdr:row>
      <xdr:rowOff>171450</xdr:rowOff>
    </xdr:from>
    <xdr:to>
      <xdr:col>15</xdr:col>
      <xdr:colOff>0</xdr:colOff>
      <xdr:row>267</xdr:row>
      <xdr:rowOff>0</xdr:rowOff>
    </xdr:to>
    <xdr:sp macro="" textlink="">
      <xdr:nvSpPr>
        <xdr:cNvPr id="524" name="0/0">
          <a:extLst>
            <a:ext uri="{FF2B5EF4-FFF2-40B4-BE49-F238E27FC236}">
              <a16:creationId xmlns:a16="http://schemas.microsoft.com/office/drawing/2014/main" id="{B06A92AE-A5D2-45CA-B1F6-642340E26F09}"/>
            </a:ext>
          </a:extLst>
        </xdr:cNvPr>
        <xdr:cNvSpPr>
          <a:spLocks noChangeArrowheads="1"/>
        </xdr:cNvSpPr>
      </xdr:nvSpPr>
      <xdr:spPr bwMode="auto">
        <a:xfrm>
          <a:off x="3219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238125</xdr:colOff>
      <xdr:row>264</xdr:row>
      <xdr:rowOff>142875</xdr:rowOff>
    </xdr:from>
    <xdr:to>
      <xdr:col>18</xdr:col>
      <xdr:colOff>1</xdr:colOff>
      <xdr:row>265</xdr:row>
      <xdr:rowOff>104775</xdr:rowOff>
    </xdr:to>
    <xdr:sp macro="" textlink="">
      <xdr:nvSpPr>
        <xdr:cNvPr id="525" name="Freeform 10695">
          <a:extLst>
            <a:ext uri="{FF2B5EF4-FFF2-40B4-BE49-F238E27FC236}">
              <a16:creationId xmlns:a16="http://schemas.microsoft.com/office/drawing/2014/main" id="{A932793F-F00C-4403-9E7C-5E014D0914B6}"/>
            </a:ext>
          </a:extLst>
        </xdr:cNvPr>
        <xdr:cNvSpPr>
          <a:spLocks/>
        </xdr:cNvSpPr>
      </xdr:nvSpPr>
      <xdr:spPr bwMode="auto">
        <a:xfrm>
          <a:off x="3457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264</xdr:row>
      <xdr:rowOff>171450</xdr:rowOff>
    </xdr:from>
    <xdr:to>
      <xdr:col>19</xdr:col>
      <xdr:colOff>0</xdr:colOff>
      <xdr:row>267</xdr:row>
      <xdr:rowOff>0</xdr:rowOff>
    </xdr:to>
    <xdr:sp macro="" textlink="">
      <xdr:nvSpPr>
        <xdr:cNvPr id="526" name="0/0">
          <a:extLst>
            <a:ext uri="{FF2B5EF4-FFF2-40B4-BE49-F238E27FC236}">
              <a16:creationId xmlns:a16="http://schemas.microsoft.com/office/drawing/2014/main" id="{37907402-CE4A-423E-8993-A494C3151CE9}"/>
            </a:ext>
          </a:extLst>
        </xdr:cNvPr>
        <xdr:cNvSpPr>
          <a:spLocks noChangeArrowheads="1"/>
        </xdr:cNvSpPr>
      </xdr:nvSpPr>
      <xdr:spPr bwMode="auto">
        <a:xfrm>
          <a:off x="4210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264</xdr:row>
      <xdr:rowOff>142875</xdr:rowOff>
    </xdr:from>
    <xdr:to>
      <xdr:col>22</xdr:col>
      <xdr:colOff>1</xdr:colOff>
      <xdr:row>265</xdr:row>
      <xdr:rowOff>104775</xdr:rowOff>
    </xdr:to>
    <xdr:sp macro="" textlink="">
      <xdr:nvSpPr>
        <xdr:cNvPr id="527" name="Freeform 10695">
          <a:extLst>
            <a:ext uri="{FF2B5EF4-FFF2-40B4-BE49-F238E27FC236}">
              <a16:creationId xmlns:a16="http://schemas.microsoft.com/office/drawing/2014/main" id="{8F1DC6AC-208F-4C7F-B2C6-6C4A5227CDE4}"/>
            </a:ext>
          </a:extLst>
        </xdr:cNvPr>
        <xdr:cNvSpPr>
          <a:spLocks/>
        </xdr:cNvSpPr>
      </xdr:nvSpPr>
      <xdr:spPr bwMode="auto">
        <a:xfrm>
          <a:off x="4448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264</xdr:row>
      <xdr:rowOff>171450</xdr:rowOff>
    </xdr:from>
    <xdr:to>
      <xdr:col>23</xdr:col>
      <xdr:colOff>0</xdr:colOff>
      <xdr:row>267</xdr:row>
      <xdr:rowOff>0</xdr:rowOff>
    </xdr:to>
    <xdr:sp macro="" textlink="">
      <xdr:nvSpPr>
        <xdr:cNvPr id="528" name="0/0">
          <a:extLst>
            <a:ext uri="{FF2B5EF4-FFF2-40B4-BE49-F238E27FC236}">
              <a16:creationId xmlns:a16="http://schemas.microsoft.com/office/drawing/2014/main" id="{F401400B-9B73-4F92-9713-29CF2F1F2DF9}"/>
            </a:ext>
          </a:extLst>
        </xdr:cNvPr>
        <xdr:cNvSpPr>
          <a:spLocks noChangeArrowheads="1"/>
        </xdr:cNvSpPr>
      </xdr:nvSpPr>
      <xdr:spPr bwMode="auto">
        <a:xfrm>
          <a:off x="5200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264</xdr:row>
      <xdr:rowOff>142875</xdr:rowOff>
    </xdr:from>
    <xdr:to>
      <xdr:col>26</xdr:col>
      <xdr:colOff>1</xdr:colOff>
      <xdr:row>265</xdr:row>
      <xdr:rowOff>104775</xdr:rowOff>
    </xdr:to>
    <xdr:sp macro="" textlink="">
      <xdr:nvSpPr>
        <xdr:cNvPr id="529" name="Freeform 10695">
          <a:extLst>
            <a:ext uri="{FF2B5EF4-FFF2-40B4-BE49-F238E27FC236}">
              <a16:creationId xmlns:a16="http://schemas.microsoft.com/office/drawing/2014/main" id="{6C58F9C0-14A7-42CA-B81B-84A7C42C1D66}"/>
            </a:ext>
          </a:extLst>
        </xdr:cNvPr>
        <xdr:cNvSpPr>
          <a:spLocks/>
        </xdr:cNvSpPr>
      </xdr:nvSpPr>
      <xdr:spPr bwMode="auto">
        <a:xfrm>
          <a:off x="54387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264</xdr:row>
      <xdr:rowOff>171450</xdr:rowOff>
    </xdr:from>
    <xdr:to>
      <xdr:col>27</xdr:col>
      <xdr:colOff>0</xdr:colOff>
      <xdr:row>267</xdr:row>
      <xdr:rowOff>0</xdr:rowOff>
    </xdr:to>
    <xdr:sp macro="" textlink="">
      <xdr:nvSpPr>
        <xdr:cNvPr id="530" name="0/0">
          <a:extLst>
            <a:ext uri="{FF2B5EF4-FFF2-40B4-BE49-F238E27FC236}">
              <a16:creationId xmlns:a16="http://schemas.microsoft.com/office/drawing/2014/main" id="{4840678E-715C-4E22-82B1-A712ADC40DB4}"/>
            </a:ext>
          </a:extLst>
        </xdr:cNvPr>
        <xdr:cNvSpPr>
          <a:spLocks noChangeArrowheads="1"/>
        </xdr:cNvSpPr>
      </xdr:nvSpPr>
      <xdr:spPr bwMode="auto">
        <a:xfrm>
          <a:off x="61912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531" name="Freeform 10695">
          <a:extLst>
            <a:ext uri="{FF2B5EF4-FFF2-40B4-BE49-F238E27FC236}">
              <a16:creationId xmlns:a16="http://schemas.microsoft.com/office/drawing/2014/main" id="{54AB8058-3F28-43E3-A9C4-0890078961DF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264</xdr:row>
      <xdr:rowOff>171450</xdr:rowOff>
    </xdr:from>
    <xdr:to>
      <xdr:col>31</xdr:col>
      <xdr:colOff>0</xdr:colOff>
      <xdr:row>267</xdr:row>
      <xdr:rowOff>0</xdr:rowOff>
    </xdr:to>
    <xdr:sp macro="" textlink="">
      <xdr:nvSpPr>
        <xdr:cNvPr id="532" name="0/0">
          <a:extLst>
            <a:ext uri="{FF2B5EF4-FFF2-40B4-BE49-F238E27FC236}">
              <a16:creationId xmlns:a16="http://schemas.microsoft.com/office/drawing/2014/main" id="{08327CD9-F21B-4B4E-B853-A1E1B24A66E4}"/>
            </a:ext>
          </a:extLst>
        </xdr:cNvPr>
        <xdr:cNvSpPr>
          <a:spLocks noChangeArrowheads="1"/>
        </xdr:cNvSpPr>
      </xdr:nvSpPr>
      <xdr:spPr bwMode="auto">
        <a:xfrm>
          <a:off x="7181850" y="493585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264</xdr:row>
      <xdr:rowOff>142875</xdr:rowOff>
    </xdr:from>
    <xdr:to>
      <xdr:col>34</xdr:col>
      <xdr:colOff>1</xdr:colOff>
      <xdr:row>265</xdr:row>
      <xdr:rowOff>104775</xdr:rowOff>
    </xdr:to>
    <xdr:sp macro="" textlink="">
      <xdr:nvSpPr>
        <xdr:cNvPr id="533" name="Freeform 10695">
          <a:extLst>
            <a:ext uri="{FF2B5EF4-FFF2-40B4-BE49-F238E27FC236}">
              <a16:creationId xmlns:a16="http://schemas.microsoft.com/office/drawing/2014/main" id="{C04A97E6-78CD-4E90-A148-709C90150A12}"/>
            </a:ext>
          </a:extLst>
        </xdr:cNvPr>
        <xdr:cNvSpPr>
          <a:spLocks/>
        </xdr:cNvSpPr>
      </xdr:nvSpPr>
      <xdr:spPr bwMode="auto">
        <a:xfrm>
          <a:off x="74199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264</xdr:row>
      <xdr:rowOff>171450</xdr:rowOff>
    </xdr:from>
    <xdr:to>
      <xdr:col>35</xdr:col>
      <xdr:colOff>0</xdr:colOff>
      <xdr:row>267</xdr:row>
      <xdr:rowOff>0</xdr:rowOff>
    </xdr:to>
    <xdr:sp macro="" textlink="">
      <xdr:nvSpPr>
        <xdr:cNvPr id="534" name="0/0">
          <a:extLst>
            <a:ext uri="{FF2B5EF4-FFF2-40B4-BE49-F238E27FC236}">
              <a16:creationId xmlns:a16="http://schemas.microsoft.com/office/drawing/2014/main" id="{F99DC030-4F08-437B-935D-0F878C0BCE29}"/>
            </a:ext>
          </a:extLst>
        </xdr:cNvPr>
        <xdr:cNvSpPr>
          <a:spLocks noChangeArrowheads="1"/>
        </xdr:cNvSpPr>
      </xdr:nvSpPr>
      <xdr:spPr bwMode="auto">
        <a:xfrm>
          <a:off x="8172450" y="493585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264</xdr:row>
      <xdr:rowOff>142875</xdr:rowOff>
    </xdr:from>
    <xdr:to>
      <xdr:col>38</xdr:col>
      <xdr:colOff>1</xdr:colOff>
      <xdr:row>265</xdr:row>
      <xdr:rowOff>104775</xdr:rowOff>
    </xdr:to>
    <xdr:sp macro="" textlink="">
      <xdr:nvSpPr>
        <xdr:cNvPr id="535" name="Freeform 10695">
          <a:extLst>
            <a:ext uri="{FF2B5EF4-FFF2-40B4-BE49-F238E27FC236}">
              <a16:creationId xmlns:a16="http://schemas.microsoft.com/office/drawing/2014/main" id="{3AF57B85-1E1C-466F-A970-AC30866BF023}"/>
            </a:ext>
          </a:extLst>
        </xdr:cNvPr>
        <xdr:cNvSpPr>
          <a:spLocks/>
        </xdr:cNvSpPr>
      </xdr:nvSpPr>
      <xdr:spPr bwMode="auto">
        <a:xfrm>
          <a:off x="84105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264</xdr:row>
      <xdr:rowOff>171450</xdr:rowOff>
    </xdr:from>
    <xdr:to>
      <xdr:col>3</xdr:col>
      <xdr:colOff>0</xdr:colOff>
      <xdr:row>267</xdr:row>
      <xdr:rowOff>0</xdr:rowOff>
    </xdr:to>
    <xdr:sp macro="" textlink="">
      <xdr:nvSpPr>
        <xdr:cNvPr id="536" name="0/0">
          <a:extLst>
            <a:ext uri="{FF2B5EF4-FFF2-40B4-BE49-F238E27FC236}">
              <a16:creationId xmlns:a16="http://schemas.microsoft.com/office/drawing/2014/main" id="{9781FB81-ED78-4D94-8BCB-311E816B7D62}"/>
            </a:ext>
          </a:extLst>
        </xdr:cNvPr>
        <xdr:cNvSpPr>
          <a:spLocks noChangeArrowheads="1"/>
        </xdr:cNvSpPr>
      </xdr:nvSpPr>
      <xdr:spPr bwMode="auto">
        <a:xfrm>
          <a:off x="247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264</xdr:row>
      <xdr:rowOff>142875</xdr:rowOff>
    </xdr:from>
    <xdr:to>
      <xdr:col>6</xdr:col>
      <xdr:colOff>9526</xdr:colOff>
      <xdr:row>265</xdr:row>
      <xdr:rowOff>104775</xdr:rowOff>
    </xdr:to>
    <xdr:sp macro="" textlink="">
      <xdr:nvSpPr>
        <xdr:cNvPr id="537" name="Freeform 10695">
          <a:extLst>
            <a:ext uri="{FF2B5EF4-FFF2-40B4-BE49-F238E27FC236}">
              <a16:creationId xmlns:a16="http://schemas.microsoft.com/office/drawing/2014/main" id="{470846F1-6DAC-40C1-8FB1-897602EB2102}"/>
            </a:ext>
          </a:extLst>
        </xdr:cNvPr>
        <xdr:cNvSpPr>
          <a:spLocks/>
        </xdr:cNvSpPr>
      </xdr:nvSpPr>
      <xdr:spPr bwMode="auto">
        <a:xfrm>
          <a:off x="495300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264</xdr:row>
      <xdr:rowOff>171450</xdr:rowOff>
    </xdr:from>
    <xdr:to>
      <xdr:col>39</xdr:col>
      <xdr:colOff>0</xdr:colOff>
      <xdr:row>267</xdr:row>
      <xdr:rowOff>0</xdr:rowOff>
    </xdr:to>
    <xdr:sp macro="" textlink="">
      <xdr:nvSpPr>
        <xdr:cNvPr id="538" name="0/0">
          <a:extLst>
            <a:ext uri="{FF2B5EF4-FFF2-40B4-BE49-F238E27FC236}">
              <a16:creationId xmlns:a16="http://schemas.microsoft.com/office/drawing/2014/main" id="{9AD484AA-5184-48F6-B1F9-DD10BF75487C}"/>
            </a:ext>
          </a:extLst>
        </xdr:cNvPr>
        <xdr:cNvSpPr>
          <a:spLocks noChangeArrowheads="1"/>
        </xdr:cNvSpPr>
      </xdr:nvSpPr>
      <xdr:spPr bwMode="auto">
        <a:xfrm>
          <a:off x="91630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238125</xdr:colOff>
      <xdr:row>264</xdr:row>
      <xdr:rowOff>142875</xdr:rowOff>
    </xdr:from>
    <xdr:to>
      <xdr:col>42</xdr:col>
      <xdr:colOff>1</xdr:colOff>
      <xdr:row>265</xdr:row>
      <xdr:rowOff>104775</xdr:rowOff>
    </xdr:to>
    <xdr:sp macro="" textlink="">
      <xdr:nvSpPr>
        <xdr:cNvPr id="539" name="Freeform 10695">
          <a:extLst>
            <a:ext uri="{FF2B5EF4-FFF2-40B4-BE49-F238E27FC236}">
              <a16:creationId xmlns:a16="http://schemas.microsoft.com/office/drawing/2014/main" id="{71CD571C-9D0D-44B5-A7A4-85BD8621AF5F}"/>
            </a:ext>
          </a:extLst>
        </xdr:cNvPr>
        <xdr:cNvSpPr>
          <a:spLocks/>
        </xdr:cNvSpPr>
      </xdr:nvSpPr>
      <xdr:spPr bwMode="auto">
        <a:xfrm>
          <a:off x="94011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264</xdr:row>
      <xdr:rowOff>171450</xdr:rowOff>
    </xdr:from>
    <xdr:to>
      <xdr:col>43</xdr:col>
      <xdr:colOff>0</xdr:colOff>
      <xdr:row>267</xdr:row>
      <xdr:rowOff>0</xdr:rowOff>
    </xdr:to>
    <xdr:sp macro="" textlink="">
      <xdr:nvSpPr>
        <xdr:cNvPr id="540" name="0/0">
          <a:extLst>
            <a:ext uri="{FF2B5EF4-FFF2-40B4-BE49-F238E27FC236}">
              <a16:creationId xmlns:a16="http://schemas.microsoft.com/office/drawing/2014/main" id="{90C3AAE8-0FEB-402C-8697-0065D3C71CC8}"/>
            </a:ext>
          </a:extLst>
        </xdr:cNvPr>
        <xdr:cNvSpPr>
          <a:spLocks noChangeArrowheads="1"/>
        </xdr:cNvSpPr>
      </xdr:nvSpPr>
      <xdr:spPr bwMode="auto">
        <a:xfrm>
          <a:off x="10153650" y="493585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41</xdr:col>
      <xdr:colOff>238125</xdr:colOff>
      <xdr:row>264</xdr:row>
      <xdr:rowOff>171449</xdr:rowOff>
    </xdr:from>
    <xdr:to>
      <xdr:col>46</xdr:col>
      <xdr:colOff>0</xdr:colOff>
      <xdr:row>265</xdr:row>
      <xdr:rowOff>104774</xdr:rowOff>
    </xdr:to>
    <xdr:sp macro="" textlink="">
      <xdr:nvSpPr>
        <xdr:cNvPr id="541" name="Freeform 10695">
          <a:extLst>
            <a:ext uri="{FF2B5EF4-FFF2-40B4-BE49-F238E27FC236}">
              <a16:creationId xmlns:a16="http://schemas.microsoft.com/office/drawing/2014/main" id="{EF82B6FC-46F6-4F03-B1B4-0B4AE73AC2FF}"/>
            </a:ext>
          </a:extLst>
        </xdr:cNvPr>
        <xdr:cNvSpPr>
          <a:spLocks/>
        </xdr:cNvSpPr>
      </xdr:nvSpPr>
      <xdr:spPr bwMode="auto">
        <a:xfrm>
          <a:off x="10391775" y="4935854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284</xdr:row>
      <xdr:rowOff>171450</xdr:rowOff>
    </xdr:from>
    <xdr:to>
      <xdr:col>7</xdr:col>
      <xdr:colOff>0</xdr:colOff>
      <xdr:row>287</xdr:row>
      <xdr:rowOff>0</xdr:rowOff>
    </xdr:to>
    <xdr:sp macro="" textlink="">
      <xdr:nvSpPr>
        <xdr:cNvPr id="542" name="0/0">
          <a:extLst>
            <a:ext uri="{FF2B5EF4-FFF2-40B4-BE49-F238E27FC236}">
              <a16:creationId xmlns:a16="http://schemas.microsoft.com/office/drawing/2014/main" id="{A76A98C7-2087-4056-AE1F-B06C0D5C0DB6}"/>
            </a:ext>
          </a:extLst>
        </xdr:cNvPr>
        <xdr:cNvSpPr>
          <a:spLocks noChangeArrowheads="1"/>
        </xdr:cNvSpPr>
      </xdr:nvSpPr>
      <xdr:spPr bwMode="auto">
        <a:xfrm>
          <a:off x="1238250" y="5320665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284</xdr:row>
      <xdr:rowOff>142875</xdr:rowOff>
    </xdr:from>
    <xdr:to>
      <xdr:col>10</xdr:col>
      <xdr:colOff>9525</xdr:colOff>
      <xdr:row>285</xdr:row>
      <xdr:rowOff>104775</xdr:rowOff>
    </xdr:to>
    <xdr:sp macro="" textlink="">
      <xdr:nvSpPr>
        <xdr:cNvPr id="543" name="Freeform 10695">
          <a:extLst>
            <a:ext uri="{FF2B5EF4-FFF2-40B4-BE49-F238E27FC236}">
              <a16:creationId xmlns:a16="http://schemas.microsoft.com/office/drawing/2014/main" id="{9DC04670-57C9-4C31-AED3-0B7F1681FAAE}"/>
            </a:ext>
          </a:extLst>
        </xdr:cNvPr>
        <xdr:cNvSpPr>
          <a:spLocks/>
        </xdr:cNvSpPr>
      </xdr:nvSpPr>
      <xdr:spPr bwMode="auto">
        <a:xfrm>
          <a:off x="1485899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284</xdr:row>
      <xdr:rowOff>171450</xdr:rowOff>
    </xdr:from>
    <xdr:to>
      <xdr:col>11</xdr:col>
      <xdr:colOff>0</xdr:colOff>
      <xdr:row>287</xdr:row>
      <xdr:rowOff>0</xdr:rowOff>
    </xdr:to>
    <xdr:sp macro="" textlink="">
      <xdr:nvSpPr>
        <xdr:cNvPr id="544" name="0/0">
          <a:extLst>
            <a:ext uri="{FF2B5EF4-FFF2-40B4-BE49-F238E27FC236}">
              <a16:creationId xmlns:a16="http://schemas.microsoft.com/office/drawing/2014/main" id="{1CB7BB5F-4DFB-4EA6-BE0F-84D9F7FE461A}"/>
            </a:ext>
          </a:extLst>
        </xdr:cNvPr>
        <xdr:cNvSpPr>
          <a:spLocks noChangeArrowheads="1"/>
        </xdr:cNvSpPr>
      </xdr:nvSpPr>
      <xdr:spPr bwMode="auto">
        <a:xfrm>
          <a:off x="22288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284</xdr:row>
      <xdr:rowOff>142875</xdr:rowOff>
    </xdr:from>
    <xdr:to>
      <xdr:col>14</xdr:col>
      <xdr:colOff>1</xdr:colOff>
      <xdr:row>285</xdr:row>
      <xdr:rowOff>104775</xdr:rowOff>
    </xdr:to>
    <xdr:sp macro="" textlink="">
      <xdr:nvSpPr>
        <xdr:cNvPr id="545" name="Freeform 10695">
          <a:extLst>
            <a:ext uri="{FF2B5EF4-FFF2-40B4-BE49-F238E27FC236}">
              <a16:creationId xmlns:a16="http://schemas.microsoft.com/office/drawing/2014/main" id="{AF3AAC32-564E-42BF-A734-1E08D4FB8FC4}"/>
            </a:ext>
          </a:extLst>
        </xdr:cNvPr>
        <xdr:cNvSpPr>
          <a:spLocks/>
        </xdr:cNvSpPr>
      </xdr:nvSpPr>
      <xdr:spPr bwMode="auto">
        <a:xfrm>
          <a:off x="2466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284</xdr:row>
      <xdr:rowOff>171450</xdr:rowOff>
    </xdr:from>
    <xdr:to>
      <xdr:col>15</xdr:col>
      <xdr:colOff>0</xdr:colOff>
      <xdr:row>287</xdr:row>
      <xdr:rowOff>0</xdr:rowOff>
    </xdr:to>
    <xdr:sp macro="" textlink="">
      <xdr:nvSpPr>
        <xdr:cNvPr id="546" name="0/0">
          <a:extLst>
            <a:ext uri="{FF2B5EF4-FFF2-40B4-BE49-F238E27FC236}">
              <a16:creationId xmlns:a16="http://schemas.microsoft.com/office/drawing/2014/main" id="{3EB5A72A-2D56-4FC8-A12E-071CC628939E}"/>
            </a:ext>
          </a:extLst>
        </xdr:cNvPr>
        <xdr:cNvSpPr>
          <a:spLocks noChangeArrowheads="1"/>
        </xdr:cNvSpPr>
      </xdr:nvSpPr>
      <xdr:spPr bwMode="auto">
        <a:xfrm>
          <a:off x="3219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547" name="Freeform 10695">
          <a:extLst>
            <a:ext uri="{FF2B5EF4-FFF2-40B4-BE49-F238E27FC236}">
              <a16:creationId xmlns:a16="http://schemas.microsoft.com/office/drawing/2014/main" id="{6E52D8F8-D9F1-4282-AC6C-147B4984B7F6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284</xdr:row>
      <xdr:rowOff>171450</xdr:rowOff>
    </xdr:from>
    <xdr:to>
      <xdr:col>19</xdr:col>
      <xdr:colOff>0</xdr:colOff>
      <xdr:row>287</xdr:row>
      <xdr:rowOff>0</xdr:rowOff>
    </xdr:to>
    <xdr:sp macro="" textlink="">
      <xdr:nvSpPr>
        <xdr:cNvPr id="548" name="0/0">
          <a:extLst>
            <a:ext uri="{FF2B5EF4-FFF2-40B4-BE49-F238E27FC236}">
              <a16:creationId xmlns:a16="http://schemas.microsoft.com/office/drawing/2014/main" id="{7245F80B-71C4-4252-A486-80705FA78F83}"/>
            </a:ext>
          </a:extLst>
        </xdr:cNvPr>
        <xdr:cNvSpPr>
          <a:spLocks noChangeArrowheads="1"/>
        </xdr:cNvSpPr>
      </xdr:nvSpPr>
      <xdr:spPr bwMode="auto">
        <a:xfrm>
          <a:off x="42100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284</xdr:row>
      <xdr:rowOff>142875</xdr:rowOff>
    </xdr:from>
    <xdr:to>
      <xdr:col>22</xdr:col>
      <xdr:colOff>1</xdr:colOff>
      <xdr:row>285</xdr:row>
      <xdr:rowOff>104775</xdr:rowOff>
    </xdr:to>
    <xdr:sp macro="" textlink="">
      <xdr:nvSpPr>
        <xdr:cNvPr id="549" name="Freeform 10695">
          <a:extLst>
            <a:ext uri="{FF2B5EF4-FFF2-40B4-BE49-F238E27FC236}">
              <a16:creationId xmlns:a16="http://schemas.microsoft.com/office/drawing/2014/main" id="{626C616E-E912-40C4-BA45-DE2EA3160820}"/>
            </a:ext>
          </a:extLst>
        </xdr:cNvPr>
        <xdr:cNvSpPr>
          <a:spLocks/>
        </xdr:cNvSpPr>
      </xdr:nvSpPr>
      <xdr:spPr bwMode="auto">
        <a:xfrm>
          <a:off x="4448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284</xdr:row>
      <xdr:rowOff>171450</xdr:rowOff>
    </xdr:from>
    <xdr:to>
      <xdr:col>23</xdr:col>
      <xdr:colOff>0</xdr:colOff>
      <xdr:row>287</xdr:row>
      <xdr:rowOff>0</xdr:rowOff>
    </xdr:to>
    <xdr:sp macro="" textlink="">
      <xdr:nvSpPr>
        <xdr:cNvPr id="550" name="0/0">
          <a:extLst>
            <a:ext uri="{FF2B5EF4-FFF2-40B4-BE49-F238E27FC236}">
              <a16:creationId xmlns:a16="http://schemas.microsoft.com/office/drawing/2014/main" id="{BA41FC5A-870C-4D4F-B2A0-12255291F141}"/>
            </a:ext>
          </a:extLst>
        </xdr:cNvPr>
        <xdr:cNvSpPr>
          <a:spLocks noChangeArrowheads="1"/>
        </xdr:cNvSpPr>
      </xdr:nvSpPr>
      <xdr:spPr bwMode="auto">
        <a:xfrm>
          <a:off x="5200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238125</xdr:colOff>
      <xdr:row>284</xdr:row>
      <xdr:rowOff>142875</xdr:rowOff>
    </xdr:from>
    <xdr:to>
      <xdr:col>26</xdr:col>
      <xdr:colOff>1</xdr:colOff>
      <xdr:row>285</xdr:row>
      <xdr:rowOff>104775</xdr:rowOff>
    </xdr:to>
    <xdr:sp macro="" textlink="">
      <xdr:nvSpPr>
        <xdr:cNvPr id="551" name="Freeform 10695">
          <a:extLst>
            <a:ext uri="{FF2B5EF4-FFF2-40B4-BE49-F238E27FC236}">
              <a16:creationId xmlns:a16="http://schemas.microsoft.com/office/drawing/2014/main" id="{3A107132-4BE6-4A7A-A91B-40698B7FA4CE}"/>
            </a:ext>
          </a:extLst>
        </xdr:cNvPr>
        <xdr:cNvSpPr>
          <a:spLocks/>
        </xdr:cNvSpPr>
      </xdr:nvSpPr>
      <xdr:spPr bwMode="auto">
        <a:xfrm>
          <a:off x="54387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284</xdr:row>
      <xdr:rowOff>171450</xdr:rowOff>
    </xdr:from>
    <xdr:to>
      <xdr:col>27</xdr:col>
      <xdr:colOff>0</xdr:colOff>
      <xdr:row>287</xdr:row>
      <xdr:rowOff>0</xdr:rowOff>
    </xdr:to>
    <xdr:sp macro="" textlink="">
      <xdr:nvSpPr>
        <xdr:cNvPr id="552" name="0/0">
          <a:extLst>
            <a:ext uri="{FF2B5EF4-FFF2-40B4-BE49-F238E27FC236}">
              <a16:creationId xmlns:a16="http://schemas.microsoft.com/office/drawing/2014/main" id="{813567F4-E680-447C-AA05-7528C5649E3C}"/>
            </a:ext>
          </a:extLst>
        </xdr:cNvPr>
        <xdr:cNvSpPr>
          <a:spLocks noChangeArrowheads="1"/>
        </xdr:cNvSpPr>
      </xdr:nvSpPr>
      <xdr:spPr bwMode="auto">
        <a:xfrm>
          <a:off x="61912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553" name="Freeform 10695">
          <a:extLst>
            <a:ext uri="{FF2B5EF4-FFF2-40B4-BE49-F238E27FC236}">
              <a16:creationId xmlns:a16="http://schemas.microsoft.com/office/drawing/2014/main" id="{488C4C3F-4BAD-4AB5-BF4B-C7089F5900D0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284</xdr:row>
      <xdr:rowOff>171450</xdr:rowOff>
    </xdr:from>
    <xdr:to>
      <xdr:col>31</xdr:col>
      <xdr:colOff>0</xdr:colOff>
      <xdr:row>287</xdr:row>
      <xdr:rowOff>0</xdr:rowOff>
    </xdr:to>
    <xdr:sp macro="" textlink="">
      <xdr:nvSpPr>
        <xdr:cNvPr id="554" name="0/0">
          <a:extLst>
            <a:ext uri="{FF2B5EF4-FFF2-40B4-BE49-F238E27FC236}">
              <a16:creationId xmlns:a16="http://schemas.microsoft.com/office/drawing/2014/main" id="{835BFA81-9377-472C-BF6A-A5395BF87185}"/>
            </a:ext>
          </a:extLst>
        </xdr:cNvPr>
        <xdr:cNvSpPr>
          <a:spLocks noChangeArrowheads="1"/>
        </xdr:cNvSpPr>
      </xdr:nvSpPr>
      <xdr:spPr bwMode="auto">
        <a:xfrm>
          <a:off x="71818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238125</xdr:colOff>
      <xdr:row>284</xdr:row>
      <xdr:rowOff>142875</xdr:rowOff>
    </xdr:from>
    <xdr:to>
      <xdr:col>34</xdr:col>
      <xdr:colOff>1</xdr:colOff>
      <xdr:row>285</xdr:row>
      <xdr:rowOff>104775</xdr:rowOff>
    </xdr:to>
    <xdr:sp macro="" textlink="">
      <xdr:nvSpPr>
        <xdr:cNvPr id="555" name="Freeform 10695">
          <a:extLst>
            <a:ext uri="{FF2B5EF4-FFF2-40B4-BE49-F238E27FC236}">
              <a16:creationId xmlns:a16="http://schemas.microsoft.com/office/drawing/2014/main" id="{18B30F37-8462-4DC6-9DCF-9CC808DEF088}"/>
            </a:ext>
          </a:extLst>
        </xdr:cNvPr>
        <xdr:cNvSpPr>
          <a:spLocks/>
        </xdr:cNvSpPr>
      </xdr:nvSpPr>
      <xdr:spPr bwMode="auto">
        <a:xfrm>
          <a:off x="74199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284</xdr:row>
      <xdr:rowOff>171450</xdr:rowOff>
    </xdr:from>
    <xdr:to>
      <xdr:col>35</xdr:col>
      <xdr:colOff>0</xdr:colOff>
      <xdr:row>287</xdr:row>
      <xdr:rowOff>0</xdr:rowOff>
    </xdr:to>
    <xdr:sp macro="" textlink="">
      <xdr:nvSpPr>
        <xdr:cNvPr id="556" name="0/0">
          <a:extLst>
            <a:ext uri="{FF2B5EF4-FFF2-40B4-BE49-F238E27FC236}">
              <a16:creationId xmlns:a16="http://schemas.microsoft.com/office/drawing/2014/main" id="{24E16745-9557-4579-A68B-3B98E6039EBF}"/>
            </a:ext>
          </a:extLst>
        </xdr:cNvPr>
        <xdr:cNvSpPr>
          <a:spLocks noChangeArrowheads="1"/>
        </xdr:cNvSpPr>
      </xdr:nvSpPr>
      <xdr:spPr bwMode="auto">
        <a:xfrm>
          <a:off x="8172450" y="5320665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557" name="Freeform 10695">
          <a:extLst>
            <a:ext uri="{FF2B5EF4-FFF2-40B4-BE49-F238E27FC236}">
              <a16:creationId xmlns:a16="http://schemas.microsoft.com/office/drawing/2014/main" id="{F0F525E9-517B-4A14-B959-6D305F543F28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284</xdr:row>
      <xdr:rowOff>171450</xdr:rowOff>
    </xdr:from>
    <xdr:to>
      <xdr:col>3</xdr:col>
      <xdr:colOff>0</xdr:colOff>
      <xdr:row>287</xdr:row>
      <xdr:rowOff>0</xdr:rowOff>
    </xdr:to>
    <xdr:sp macro="" textlink="">
      <xdr:nvSpPr>
        <xdr:cNvPr id="558" name="0/0">
          <a:extLst>
            <a:ext uri="{FF2B5EF4-FFF2-40B4-BE49-F238E27FC236}">
              <a16:creationId xmlns:a16="http://schemas.microsoft.com/office/drawing/2014/main" id="{1631F55C-12E8-48E6-BBC9-4A0CB8CC955E}"/>
            </a:ext>
          </a:extLst>
        </xdr:cNvPr>
        <xdr:cNvSpPr>
          <a:spLocks noChangeArrowheads="1"/>
        </xdr:cNvSpPr>
      </xdr:nvSpPr>
      <xdr:spPr bwMode="auto">
        <a:xfrm>
          <a:off x="247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284</xdr:row>
      <xdr:rowOff>142875</xdr:rowOff>
    </xdr:from>
    <xdr:to>
      <xdr:col>6</xdr:col>
      <xdr:colOff>9526</xdr:colOff>
      <xdr:row>285</xdr:row>
      <xdr:rowOff>104775</xdr:rowOff>
    </xdr:to>
    <xdr:sp macro="" textlink="">
      <xdr:nvSpPr>
        <xdr:cNvPr id="559" name="Freeform 10695">
          <a:extLst>
            <a:ext uri="{FF2B5EF4-FFF2-40B4-BE49-F238E27FC236}">
              <a16:creationId xmlns:a16="http://schemas.microsoft.com/office/drawing/2014/main" id="{A82202F1-C029-47B8-93D3-8F3CD5F863F4}"/>
            </a:ext>
          </a:extLst>
        </xdr:cNvPr>
        <xdr:cNvSpPr>
          <a:spLocks/>
        </xdr:cNvSpPr>
      </xdr:nvSpPr>
      <xdr:spPr bwMode="auto">
        <a:xfrm>
          <a:off x="495300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284</xdr:row>
      <xdr:rowOff>171450</xdr:rowOff>
    </xdr:from>
    <xdr:to>
      <xdr:col>39</xdr:col>
      <xdr:colOff>0</xdr:colOff>
      <xdr:row>287</xdr:row>
      <xdr:rowOff>0</xdr:rowOff>
    </xdr:to>
    <xdr:sp macro="" textlink="">
      <xdr:nvSpPr>
        <xdr:cNvPr id="560" name="0/0">
          <a:extLst>
            <a:ext uri="{FF2B5EF4-FFF2-40B4-BE49-F238E27FC236}">
              <a16:creationId xmlns:a16="http://schemas.microsoft.com/office/drawing/2014/main" id="{7E6B9577-9219-4BC3-A8CF-504483183D68}"/>
            </a:ext>
          </a:extLst>
        </xdr:cNvPr>
        <xdr:cNvSpPr>
          <a:spLocks noChangeArrowheads="1"/>
        </xdr:cNvSpPr>
      </xdr:nvSpPr>
      <xdr:spPr bwMode="auto">
        <a:xfrm>
          <a:off x="91630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238125</xdr:colOff>
      <xdr:row>284</xdr:row>
      <xdr:rowOff>142875</xdr:rowOff>
    </xdr:from>
    <xdr:to>
      <xdr:col>42</xdr:col>
      <xdr:colOff>1</xdr:colOff>
      <xdr:row>285</xdr:row>
      <xdr:rowOff>104775</xdr:rowOff>
    </xdr:to>
    <xdr:sp macro="" textlink="">
      <xdr:nvSpPr>
        <xdr:cNvPr id="561" name="Freeform 10695">
          <a:extLst>
            <a:ext uri="{FF2B5EF4-FFF2-40B4-BE49-F238E27FC236}">
              <a16:creationId xmlns:a16="http://schemas.microsoft.com/office/drawing/2014/main" id="{D398D6B4-52A4-443B-B683-5CF56461EAC5}"/>
            </a:ext>
          </a:extLst>
        </xdr:cNvPr>
        <xdr:cNvSpPr>
          <a:spLocks/>
        </xdr:cNvSpPr>
      </xdr:nvSpPr>
      <xdr:spPr bwMode="auto">
        <a:xfrm>
          <a:off x="94011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284</xdr:row>
      <xdr:rowOff>171450</xdr:rowOff>
    </xdr:from>
    <xdr:to>
      <xdr:col>43</xdr:col>
      <xdr:colOff>0</xdr:colOff>
      <xdr:row>287</xdr:row>
      <xdr:rowOff>0</xdr:rowOff>
    </xdr:to>
    <xdr:sp macro="" textlink="">
      <xdr:nvSpPr>
        <xdr:cNvPr id="562" name="0/0">
          <a:extLst>
            <a:ext uri="{FF2B5EF4-FFF2-40B4-BE49-F238E27FC236}">
              <a16:creationId xmlns:a16="http://schemas.microsoft.com/office/drawing/2014/main" id="{D90D38AB-E371-4F42-B41D-A229E3919E81}"/>
            </a:ext>
          </a:extLst>
        </xdr:cNvPr>
        <xdr:cNvSpPr>
          <a:spLocks noChangeArrowheads="1"/>
        </xdr:cNvSpPr>
      </xdr:nvSpPr>
      <xdr:spPr bwMode="auto">
        <a:xfrm>
          <a:off x="10153650" y="5320665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8</xdr:row>
      <xdr:rowOff>171450</xdr:rowOff>
    </xdr:from>
    <xdr:to>
      <xdr:col>12</xdr:col>
      <xdr:colOff>0</xdr:colOff>
      <xdr:row>11</xdr:row>
      <xdr:rowOff>0</xdr:rowOff>
    </xdr:to>
    <xdr:sp macro="" textlink="">
      <xdr:nvSpPr>
        <xdr:cNvPr id="563" name="0/0">
          <a:extLst>
            <a:ext uri="{FF2B5EF4-FFF2-40B4-BE49-F238E27FC236}">
              <a16:creationId xmlns:a16="http://schemas.microsoft.com/office/drawing/2014/main" id="{B3C2BB45-FDFD-49FE-A89F-36D9B5E1ACD9}"/>
            </a:ext>
          </a:extLst>
        </xdr:cNvPr>
        <xdr:cNvSpPr>
          <a:spLocks noChangeArrowheads="1"/>
        </xdr:cNvSpPr>
      </xdr:nvSpPr>
      <xdr:spPr bwMode="auto">
        <a:xfrm>
          <a:off x="2476500" y="1857375"/>
          <a:ext cx="495300" cy="447675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238125</xdr:colOff>
      <xdr:row>8</xdr:row>
      <xdr:rowOff>142875</xdr:rowOff>
    </xdr:from>
    <xdr:to>
      <xdr:col>15</xdr:col>
      <xdr:colOff>1</xdr:colOff>
      <xdr:row>9</xdr:row>
      <xdr:rowOff>104775</xdr:rowOff>
    </xdr:to>
    <xdr:sp macro="" textlink="">
      <xdr:nvSpPr>
        <xdr:cNvPr id="564" name="Freeform 10695">
          <a:extLst>
            <a:ext uri="{FF2B5EF4-FFF2-40B4-BE49-F238E27FC236}">
              <a16:creationId xmlns:a16="http://schemas.microsoft.com/office/drawing/2014/main" id="{6B294FC6-A9E9-436B-A9DB-8A31665A2F1D}"/>
            </a:ext>
          </a:extLst>
        </xdr:cNvPr>
        <xdr:cNvSpPr>
          <a:spLocks/>
        </xdr:cNvSpPr>
      </xdr:nvSpPr>
      <xdr:spPr bwMode="auto">
        <a:xfrm>
          <a:off x="27146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8</xdr:row>
      <xdr:rowOff>171450</xdr:rowOff>
    </xdr:from>
    <xdr:to>
      <xdr:col>16</xdr:col>
      <xdr:colOff>0</xdr:colOff>
      <xdr:row>11</xdr:row>
      <xdr:rowOff>0</xdr:rowOff>
    </xdr:to>
    <xdr:sp macro="" textlink="">
      <xdr:nvSpPr>
        <xdr:cNvPr id="565" name="0/0">
          <a:extLst>
            <a:ext uri="{FF2B5EF4-FFF2-40B4-BE49-F238E27FC236}">
              <a16:creationId xmlns:a16="http://schemas.microsoft.com/office/drawing/2014/main" id="{C69A677D-0E1D-431A-8E28-B67742684D2C}"/>
            </a:ext>
          </a:extLst>
        </xdr:cNvPr>
        <xdr:cNvSpPr>
          <a:spLocks noChangeArrowheads="1"/>
        </xdr:cNvSpPr>
      </xdr:nvSpPr>
      <xdr:spPr bwMode="auto">
        <a:xfrm>
          <a:off x="3467100" y="1857375"/>
          <a:ext cx="495300" cy="447675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238125</xdr:colOff>
      <xdr:row>8</xdr:row>
      <xdr:rowOff>142875</xdr:rowOff>
    </xdr:from>
    <xdr:to>
      <xdr:col>19</xdr:col>
      <xdr:colOff>1</xdr:colOff>
      <xdr:row>9</xdr:row>
      <xdr:rowOff>104775</xdr:rowOff>
    </xdr:to>
    <xdr:sp macro="" textlink="">
      <xdr:nvSpPr>
        <xdr:cNvPr id="566" name="Freeform 10695">
          <a:extLst>
            <a:ext uri="{FF2B5EF4-FFF2-40B4-BE49-F238E27FC236}">
              <a16:creationId xmlns:a16="http://schemas.microsoft.com/office/drawing/2014/main" id="{CFF65B45-2855-419B-A840-B08E7A7D8E15}"/>
            </a:ext>
          </a:extLst>
        </xdr:cNvPr>
        <xdr:cNvSpPr>
          <a:spLocks/>
        </xdr:cNvSpPr>
      </xdr:nvSpPr>
      <xdr:spPr bwMode="auto">
        <a:xfrm>
          <a:off x="3705225" y="1828800"/>
          <a:ext cx="1000126" cy="1619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180975</xdr:colOff>
      <xdr:row>15</xdr:row>
      <xdr:rowOff>85728</xdr:rowOff>
    </xdr:from>
    <xdr:to>
      <xdr:col>18</xdr:col>
      <xdr:colOff>238124</xdr:colOff>
      <xdr:row>20</xdr:row>
      <xdr:rowOff>152400</xdr:rowOff>
    </xdr:to>
    <xdr:sp macro="" textlink="">
      <xdr:nvSpPr>
        <xdr:cNvPr id="567" name="AutoShape 10732">
          <a:extLst>
            <a:ext uri="{FF2B5EF4-FFF2-40B4-BE49-F238E27FC236}">
              <a16:creationId xmlns:a16="http://schemas.microsoft.com/office/drawing/2014/main" id="{B497715C-1DA2-48AD-9B4B-095117282585}"/>
            </a:ext>
          </a:extLst>
        </xdr:cNvPr>
        <xdr:cNvSpPr>
          <a:spLocks noChangeArrowheads="1"/>
        </xdr:cNvSpPr>
      </xdr:nvSpPr>
      <xdr:spPr bwMode="auto">
        <a:xfrm rot="5400000">
          <a:off x="4157664" y="3681414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238124</xdr:colOff>
      <xdr:row>16</xdr:row>
      <xdr:rowOff>28579</xdr:rowOff>
    </xdr:from>
    <xdr:to>
      <xdr:col>3</xdr:col>
      <xdr:colOff>36193</xdr:colOff>
      <xdr:row>21</xdr:row>
      <xdr:rowOff>38103</xdr:rowOff>
    </xdr:to>
    <xdr:sp macro="" textlink="">
      <xdr:nvSpPr>
        <xdr:cNvPr id="568" name="AutoShape 10734">
          <a:extLst>
            <a:ext uri="{FF2B5EF4-FFF2-40B4-BE49-F238E27FC236}">
              <a16:creationId xmlns:a16="http://schemas.microsoft.com/office/drawing/2014/main" id="{84200AFB-1909-4885-AFB4-48A45E419D8F}"/>
            </a:ext>
          </a:extLst>
        </xdr:cNvPr>
        <xdr:cNvSpPr>
          <a:spLocks noChangeArrowheads="1"/>
        </xdr:cNvSpPr>
      </xdr:nvSpPr>
      <xdr:spPr bwMode="auto">
        <a:xfrm rot="5400000">
          <a:off x="275272" y="3791906"/>
          <a:ext cx="962024" cy="4571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142874</xdr:colOff>
      <xdr:row>15</xdr:row>
      <xdr:rowOff>171451</xdr:rowOff>
    </xdr:from>
    <xdr:to>
      <xdr:col>7</xdr:col>
      <xdr:colOff>228599</xdr:colOff>
      <xdr:row>20</xdr:row>
      <xdr:rowOff>142875</xdr:rowOff>
    </xdr:to>
    <xdr:sp macro="" textlink="">
      <xdr:nvSpPr>
        <xdr:cNvPr id="569" name="Rectangle 11590" descr="Light horizontal">
          <a:extLst>
            <a:ext uri="{FF2B5EF4-FFF2-40B4-BE49-F238E27FC236}">
              <a16:creationId xmlns:a16="http://schemas.microsoft.com/office/drawing/2014/main" id="{44289F6B-A122-4B68-8FA2-E99A3F5E3BD9}"/>
            </a:ext>
          </a:extLst>
        </xdr:cNvPr>
        <xdr:cNvSpPr>
          <a:spLocks noChangeArrowheads="1"/>
        </xdr:cNvSpPr>
      </xdr:nvSpPr>
      <xdr:spPr bwMode="auto">
        <a:xfrm>
          <a:off x="1876424" y="3286126"/>
          <a:ext cx="85725" cy="923924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228601</xdr:colOff>
      <xdr:row>15</xdr:row>
      <xdr:rowOff>133351</xdr:rowOff>
    </xdr:from>
    <xdr:to>
      <xdr:col>13</xdr:col>
      <xdr:colOff>109187</xdr:colOff>
      <xdr:row>20</xdr:row>
      <xdr:rowOff>110407</xdr:rowOff>
    </xdr:to>
    <xdr:sp macro="" textlink="">
      <xdr:nvSpPr>
        <xdr:cNvPr id="570" name="Lightning Bolt 569">
          <a:extLst>
            <a:ext uri="{FF2B5EF4-FFF2-40B4-BE49-F238E27FC236}">
              <a16:creationId xmlns:a16="http://schemas.microsoft.com/office/drawing/2014/main" id="{571B2033-1A8F-4C7D-B815-8100590F3BC8}"/>
            </a:ext>
          </a:extLst>
        </xdr:cNvPr>
        <xdr:cNvSpPr/>
      </xdr:nvSpPr>
      <xdr:spPr>
        <a:xfrm>
          <a:off x="3200401" y="3248026"/>
          <a:ext cx="128236" cy="92955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18</xdr:col>
      <xdr:colOff>9525</xdr:colOff>
      <xdr:row>9</xdr:row>
      <xdr:rowOff>85725</xdr:rowOff>
    </xdr:from>
    <xdr:to>
      <xdr:col>19</xdr:col>
      <xdr:colOff>200025</xdr:colOff>
      <xdr:row>9</xdr:row>
      <xdr:rowOff>104775</xdr:rowOff>
    </xdr:to>
    <xdr:sp macro="" textlink="">
      <xdr:nvSpPr>
        <xdr:cNvPr id="571" name="Line 10711">
          <a:extLst>
            <a:ext uri="{FF2B5EF4-FFF2-40B4-BE49-F238E27FC236}">
              <a16:creationId xmlns:a16="http://schemas.microsoft.com/office/drawing/2014/main" id="{C7784BFB-A15E-4F0C-BC57-2E0D684D082B}"/>
            </a:ext>
          </a:extLst>
        </xdr:cNvPr>
        <xdr:cNvSpPr>
          <a:spLocks noChangeShapeType="1"/>
        </xdr:cNvSpPr>
      </xdr:nvSpPr>
      <xdr:spPr bwMode="auto">
        <a:xfrm flipH="1" flipV="1">
          <a:off x="4467225" y="1971675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9</xdr:row>
      <xdr:rowOff>180972</xdr:rowOff>
    </xdr:from>
    <xdr:to>
      <xdr:col>10</xdr:col>
      <xdr:colOff>114300</xdr:colOff>
      <xdr:row>10</xdr:row>
      <xdr:rowOff>9524</xdr:rowOff>
    </xdr:to>
    <xdr:sp macro="" textlink="">
      <xdr:nvSpPr>
        <xdr:cNvPr id="572" name="Line 10711">
          <a:extLst>
            <a:ext uri="{FF2B5EF4-FFF2-40B4-BE49-F238E27FC236}">
              <a16:creationId xmlns:a16="http://schemas.microsoft.com/office/drawing/2014/main" id="{FC2F0805-289D-42BC-A308-82F9435BB1D2}"/>
            </a:ext>
          </a:extLst>
        </xdr:cNvPr>
        <xdr:cNvSpPr>
          <a:spLocks noChangeShapeType="1"/>
        </xdr:cNvSpPr>
      </xdr:nvSpPr>
      <xdr:spPr bwMode="auto">
        <a:xfrm>
          <a:off x="1485899" y="2066922"/>
          <a:ext cx="1104901" cy="19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11</xdr:row>
      <xdr:rowOff>152399</xdr:rowOff>
    </xdr:from>
    <xdr:to>
      <xdr:col>9</xdr:col>
      <xdr:colOff>238125</xdr:colOff>
      <xdr:row>11</xdr:row>
      <xdr:rowOff>161924</xdr:rowOff>
    </xdr:to>
    <xdr:sp macro="" textlink="">
      <xdr:nvSpPr>
        <xdr:cNvPr id="573" name="Line 10711">
          <a:extLst>
            <a:ext uri="{FF2B5EF4-FFF2-40B4-BE49-F238E27FC236}">
              <a16:creationId xmlns:a16="http://schemas.microsoft.com/office/drawing/2014/main" id="{7B72FBB6-04A5-4A46-AEE6-DAF9E12BE24A}"/>
            </a:ext>
          </a:extLst>
        </xdr:cNvPr>
        <xdr:cNvSpPr>
          <a:spLocks noChangeShapeType="1"/>
        </xdr:cNvSpPr>
      </xdr:nvSpPr>
      <xdr:spPr bwMode="auto">
        <a:xfrm>
          <a:off x="1609725" y="2457449"/>
          <a:ext cx="8572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57150</xdr:colOff>
      <xdr:row>13</xdr:row>
      <xdr:rowOff>104775</xdr:rowOff>
    </xdr:from>
    <xdr:to>
      <xdr:col>9</xdr:col>
      <xdr:colOff>238125</xdr:colOff>
      <xdr:row>13</xdr:row>
      <xdr:rowOff>114300</xdr:rowOff>
    </xdr:to>
    <xdr:sp macro="" textlink="">
      <xdr:nvSpPr>
        <xdr:cNvPr id="574" name="Line 10711">
          <a:extLst>
            <a:ext uri="{FF2B5EF4-FFF2-40B4-BE49-F238E27FC236}">
              <a16:creationId xmlns:a16="http://schemas.microsoft.com/office/drawing/2014/main" id="{066857D4-5809-47A9-9C9E-87BE5437B6AD}"/>
            </a:ext>
          </a:extLst>
        </xdr:cNvPr>
        <xdr:cNvSpPr>
          <a:spLocks noChangeShapeType="1"/>
        </xdr:cNvSpPr>
      </xdr:nvSpPr>
      <xdr:spPr bwMode="auto">
        <a:xfrm>
          <a:off x="1543050" y="2809875"/>
          <a:ext cx="92392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7</xdr:row>
      <xdr:rowOff>152400</xdr:rowOff>
    </xdr:from>
    <xdr:to>
      <xdr:col>12</xdr:col>
      <xdr:colOff>200024</xdr:colOff>
      <xdr:row>9</xdr:row>
      <xdr:rowOff>19050</xdr:rowOff>
    </xdr:to>
    <xdr:sp macro="" textlink="">
      <xdr:nvSpPr>
        <xdr:cNvPr id="575" name="Line 10711">
          <a:extLst>
            <a:ext uri="{FF2B5EF4-FFF2-40B4-BE49-F238E27FC236}">
              <a16:creationId xmlns:a16="http://schemas.microsoft.com/office/drawing/2014/main" id="{23647755-7F27-4B2F-ACE6-E859B73B05FD}"/>
            </a:ext>
          </a:extLst>
        </xdr:cNvPr>
        <xdr:cNvSpPr>
          <a:spLocks noChangeShapeType="1"/>
        </xdr:cNvSpPr>
      </xdr:nvSpPr>
      <xdr:spPr bwMode="auto">
        <a:xfrm>
          <a:off x="1990725" y="1647825"/>
          <a:ext cx="1181099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14</xdr:row>
      <xdr:rowOff>114299</xdr:rowOff>
    </xdr:from>
    <xdr:to>
      <xdr:col>9</xdr:col>
      <xdr:colOff>238125</xdr:colOff>
      <xdr:row>15</xdr:row>
      <xdr:rowOff>38099</xdr:rowOff>
    </xdr:to>
    <xdr:sp macro="" textlink="">
      <xdr:nvSpPr>
        <xdr:cNvPr id="576" name="Line 10711">
          <a:extLst>
            <a:ext uri="{FF2B5EF4-FFF2-40B4-BE49-F238E27FC236}">
              <a16:creationId xmlns:a16="http://schemas.microsoft.com/office/drawing/2014/main" id="{67505B5C-332A-4ECF-8C2E-F4A36AF571D2}"/>
            </a:ext>
          </a:extLst>
        </xdr:cNvPr>
        <xdr:cNvSpPr>
          <a:spLocks noChangeShapeType="1"/>
        </xdr:cNvSpPr>
      </xdr:nvSpPr>
      <xdr:spPr bwMode="auto">
        <a:xfrm flipV="1">
          <a:off x="2000250" y="3009899"/>
          <a:ext cx="466725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IN"/>
        </a:p>
      </xdr:txBody>
    </xdr:sp>
    <xdr:clientData/>
  </xdr:twoCellAnchor>
  <xdr:twoCellAnchor>
    <xdr:from>
      <xdr:col>14</xdr:col>
      <xdr:colOff>238124</xdr:colOff>
      <xdr:row>7</xdr:row>
      <xdr:rowOff>104775</xdr:rowOff>
    </xdr:from>
    <xdr:to>
      <xdr:col>17</xdr:col>
      <xdr:colOff>228598</xdr:colOff>
      <xdr:row>8</xdr:row>
      <xdr:rowOff>95250</xdr:rowOff>
    </xdr:to>
    <xdr:sp macro="" textlink="">
      <xdr:nvSpPr>
        <xdr:cNvPr id="577" name="Line 10711">
          <a:extLst>
            <a:ext uri="{FF2B5EF4-FFF2-40B4-BE49-F238E27FC236}">
              <a16:creationId xmlns:a16="http://schemas.microsoft.com/office/drawing/2014/main" id="{EA2818F3-E603-4B8D-9724-D1997E1CAF0E}"/>
            </a:ext>
          </a:extLst>
        </xdr:cNvPr>
        <xdr:cNvSpPr>
          <a:spLocks noChangeShapeType="1"/>
        </xdr:cNvSpPr>
      </xdr:nvSpPr>
      <xdr:spPr bwMode="auto">
        <a:xfrm flipH="1">
          <a:off x="3705224" y="1600200"/>
          <a:ext cx="733424" cy="180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238125</xdr:colOff>
      <xdr:row>174</xdr:row>
      <xdr:rowOff>161925</xdr:rowOff>
    </xdr:from>
    <xdr:to>
      <xdr:col>46</xdr:col>
      <xdr:colOff>0</xdr:colOff>
      <xdr:row>175</xdr:row>
      <xdr:rowOff>104775</xdr:rowOff>
    </xdr:to>
    <xdr:sp macro="" textlink="">
      <xdr:nvSpPr>
        <xdr:cNvPr id="578" name="Freeform 10695">
          <a:extLst>
            <a:ext uri="{FF2B5EF4-FFF2-40B4-BE49-F238E27FC236}">
              <a16:creationId xmlns:a16="http://schemas.microsoft.com/office/drawing/2014/main" id="{26D52C1B-D30C-4A12-B636-8CFDA21459C0}"/>
            </a:ext>
          </a:extLst>
        </xdr:cNvPr>
        <xdr:cNvSpPr>
          <a:spLocks/>
        </xdr:cNvSpPr>
      </xdr:nvSpPr>
      <xdr:spPr bwMode="auto">
        <a:xfrm>
          <a:off x="10391775" y="32718375"/>
          <a:ext cx="100012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194</xdr:row>
      <xdr:rowOff>152399</xdr:rowOff>
    </xdr:from>
    <xdr:to>
      <xdr:col>45</xdr:col>
      <xdr:colOff>238125</xdr:colOff>
      <xdr:row>195</xdr:row>
      <xdr:rowOff>104774</xdr:rowOff>
    </xdr:to>
    <xdr:sp macro="" textlink="">
      <xdr:nvSpPr>
        <xdr:cNvPr id="579" name="Freeform 10695">
          <a:extLst>
            <a:ext uri="{FF2B5EF4-FFF2-40B4-BE49-F238E27FC236}">
              <a16:creationId xmlns:a16="http://schemas.microsoft.com/office/drawing/2014/main" id="{6F363B2C-4B50-4F7A-BE10-AE8369177A8E}"/>
            </a:ext>
          </a:extLst>
        </xdr:cNvPr>
        <xdr:cNvSpPr>
          <a:spLocks/>
        </xdr:cNvSpPr>
      </xdr:nvSpPr>
      <xdr:spPr bwMode="auto">
        <a:xfrm>
          <a:off x="10391775" y="36404549"/>
          <a:ext cx="990600" cy="14287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234</xdr:row>
      <xdr:rowOff>142875</xdr:rowOff>
    </xdr:from>
    <xdr:to>
      <xdr:col>45</xdr:col>
      <xdr:colOff>238125</xdr:colOff>
      <xdr:row>235</xdr:row>
      <xdr:rowOff>104775</xdr:rowOff>
    </xdr:to>
    <xdr:sp macro="" textlink="">
      <xdr:nvSpPr>
        <xdr:cNvPr id="580" name="Freeform 10695">
          <a:extLst>
            <a:ext uri="{FF2B5EF4-FFF2-40B4-BE49-F238E27FC236}">
              <a16:creationId xmlns:a16="http://schemas.microsoft.com/office/drawing/2014/main" id="{84BEF899-721C-41E8-94DA-8A81D77DBD4B}"/>
            </a:ext>
          </a:extLst>
        </xdr:cNvPr>
        <xdr:cNvSpPr>
          <a:spLocks/>
        </xdr:cNvSpPr>
      </xdr:nvSpPr>
      <xdr:spPr bwMode="auto">
        <a:xfrm>
          <a:off x="10391775" y="4378642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254</xdr:row>
      <xdr:rowOff>161925</xdr:rowOff>
    </xdr:from>
    <xdr:to>
      <xdr:col>45</xdr:col>
      <xdr:colOff>228600</xdr:colOff>
      <xdr:row>255</xdr:row>
      <xdr:rowOff>104775</xdr:rowOff>
    </xdr:to>
    <xdr:sp macro="" textlink="">
      <xdr:nvSpPr>
        <xdr:cNvPr id="581" name="Freeform 10695">
          <a:extLst>
            <a:ext uri="{FF2B5EF4-FFF2-40B4-BE49-F238E27FC236}">
              <a16:creationId xmlns:a16="http://schemas.microsoft.com/office/drawing/2014/main" id="{D735B156-166F-42B1-9A29-5EFF24FB6C38}"/>
            </a:ext>
          </a:extLst>
        </xdr:cNvPr>
        <xdr:cNvSpPr>
          <a:spLocks/>
        </xdr:cNvSpPr>
      </xdr:nvSpPr>
      <xdr:spPr bwMode="auto">
        <a:xfrm>
          <a:off x="10391775" y="47501175"/>
          <a:ext cx="981075" cy="1333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284</xdr:row>
      <xdr:rowOff>142875</xdr:rowOff>
    </xdr:from>
    <xdr:to>
      <xdr:col>45</xdr:col>
      <xdr:colOff>238125</xdr:colOff>
      <xdr:row>285</xdr:row>
      <xdr:rowOff>123825</xdr:rowOff>
    </xdr:to>
    <xdr:sp macro="" textlink="">
      <xdr:nvSpPr>
        <xdr:cNvPr id="582" name="Freeform 10695">
          <a:extLst>
            <a:ext uri="{FF2B5EF4-FFF2-40B4-BE49-F238E27FC236}">
              <a16:creationId xmlns:a16="http://schemas.microsoft.com/office/drawing/2014/main" id="{D80DDAEF-0CFA-4200-80B9-0A9DF9F7A543}"/>
            </a:ext>
          </a:extLst>
        </xdr:cNvPr>
        <xdr:cNvSpPr>
          <a:spLocks/>
        </xdr:cNvSpPr>
      </xdr:nvSpPr>
      <xdr:spPr bwMode="auto">
        <a:xfrm>
          <a:off x="10391775" y="53178075"/>
          <a:ext cx="990600" cy="17145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274</xdr:row>
      <xdr:rowOff>171450</xdr:rowOff>
    </xdr:from>
    <xdr:to>
      <xdr:col>7</xdr:col>
      <xdr:colOff>0</xdr:colOff>
      <xdr:row>277</xdr:row>
      <xdr:rowOff>0</xdr:rowOff>
    </xdr:to>
    <xdr:sp macro="" textlink="">
      <xdr:nvSpPr>
        <xdr:cNvPr id="583" name="0/0">
          <a:extLst>
            <a:ext uri="{FF2B5EF4-FFF2-40B4-BE49-F238E27FC236}">
              <a16:creationId xmlns:a16="http://schemas.microsoft.com/office/drawing/2014/main" id="{6BF38654-D6FE-4B99-8B09-92E8126B14ED}"/>
            </a:ext>
          </a:extLst>
        </xdr:cNvPr>
        <xdr:cNvSpPr>
          <a:spLocks noChangeArrowheads="1"/>
        </xdr:cNvSpPr>
      </xdr:nvSpPr>
      <xdr:spPr bwMode="auto">
        <a:xfrm>
          <a:off x="1238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247649</xdr:colOff>
      <xdr:row>274</xdr:row>
      <xdr:rowOff>142875</xdr:rowOff>
    </xdr:from>
    <xdr:to>
      <xdr:col>10</xdr:col>
      <xdr:colOff>9525</xdr:colOff>
      <xdr:row>275</xdr:row>
      <xdr:rowOff>104775</xdr:rowOff>
    </xdr:to>
    <xdr:sp macro="" textlink="">
      <xdr:nvSpPr>
        <xdr:cNvPr id="584" name="Freeform 10695">
          <a:extLst>
            <a:ext uri="{FF2B5EF4-FFF2-40B4-BE49-F238E27FC236}">
              <a16:creationId xmlns:a16="http://schemas.microsoft.com/office/drawing/2014/main" id="{1A5F2310-D40A-4991-9798-F85F0AF61C45}"/>
            </a:ext>
          </a:extLst>
        </xdr:cNvPr>
        <xdr:cNvSpPr>
          <a:spLocks/>
        </xdr:cNvSpPr>
      </xdr:nvSpPr>
      <xdr:spPr bwMode="auto">
        <a:xfrm>
          <a:off x="1485899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274</xdr:row>
      <xdr:rowOff>171450</xdr:rowOff>
    </xdr:from>
    <xdr:to>
      <xdr:col>11</xdr:col>
      <xdr:colOff>0</xdr:colOff>
      <xdr:row>277</xdr:row>
      <xdr:rowOff>0</xdr:rowOff>
    </xdr:to>
    <xdr:sp macro="" textlink="">
      <xdr:nvSpPr>
        <xdr:cNvPr id="585" name="0/0">
          <a:extLst>
            <a:ext uri="{FF2B5EF4-FFF2-40B4-BE49-F238E27FC236}">
              <a16:creationId xmlns:a16="http://schemas.microsoft.com/office/drawing/2014/main" id="{58CF5A07-914F-4481-AF8C-688BF70AC841}"/>
            </a:ext>
          </a:extLst>
        </xdr:cNvPr>
        <xdr:cNvSpPr>
          <a:spLocks noChangeArrowheads="1"/>
        </xdr:cNvSpPr>
      </xdr:nvSpPr>
      <xdr:spPr bwMode="auto">
        <a:xfrm>
          <a:off x="22288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238125</xdr:colOff>
      <xdr:row>274</xdr:row>
      <xdr:rowOff>142875</xdr:rowOff>
    </xdr:from>
    <xdr:to>
      <xdr:col>14</xdr:col>
      <xdr:colOff>1</xdr:colOff>
      <xdr:row>275</xdr:row>
      <xdr:rowOff>104775</xdr:rowOff>
    </xdr:to>
    <xdr:sp macro="" textlink="">
      <xdr:nvSpPr>
        <xdr:cNvPr id="586" name="Freeform 10695">
          <a:extLst>
            <a:ext uri="{FF2B5EF4-FFF2-40B4-BE49-F238E27FC236}">
              <a16:creationId xmlns:a16="http://schemas.microsoft.com/office/drawing/2014/main" id="{E129C056-F1A3-4F5B-9592-7EF4A2E43609}"/>
            </a:ext>
          </a:extLst>
        </xdr:cNvPr>
        <xdr:cNvSpPr>
          <a:spLocks/>
        </xdr:cNvSpPr>
      </xdr:nvSpPr>
      <xdr:spPr bwMode="auto">
        <a:xfrm>
          <a:off x="2466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274</xdr:row>
      <xdr:rowOff>171450</xdr:rowOff>
    </xdr:from>
    <xdr:to>
      <xdr:col>15</xdr:col>
      <xdr:colOff>0</xdr:colOff>
      <xdr:row>277</xdr:row>
      <xdr:rowOff>0</xdr:rowOff>
    </xdr:to>
    <xdr:sp macro="" textlink="">
      <xdr:nvSpPr>
        <xdr:cNvPr id="587" name="0/0">
          <a:extLst>
            <a:ext uri="{FF2B5EF4-FFF2-40B4-BE49-F238E27FC236}">
              <a16:creationId xmlns:a16="http://schemas.microsoft.com/office/drawing/2014/main" id="{0B8CF939-FBA7-40DB-B515-D3BFCB8028BE}"/>
            </a:ext>
          </a:extLst>
        </xdr:cNvPr>
        <xdr:cNvSpPr>
          <a:spLocks noChangeArrowheads="1"/>
        </xdr:cNvSpPr>
      </xdr:nvSpPr>
      <xdr:spPr bwMode="auto">
        <a:xfrm>
          <a:off x="32194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274</xdr:row>
      <xdr:rowOff>142875</xdr:rowOff>
    </xdr:from>
    <xdr:to>
      <xdr:col>18</xdr:col>
      <xdr:colOff>1</xdr:colOff>
      <xdr:row>275</xdr:row>
      <xdr:rowOff>104775</xdr:rowOff>
    </xdr:to>
    <xdr:sp macro="" textlink="">
      <xdr:nvSpPr>
        <xdr:cNvPr id="588" name="Freeform 10695">
          <a:extLst>
            <a:ext uri="{FF2B5EF4-FFF2-40B4-BE49-F238E27FC236}">
              <a16:creationId xmlns:a16="http://schemas.microsoft.com/office/drawing/2014/main" id="{0C2A43AC-6AC0-4EF6-8421-E5D226F75377}"/>
            </a:ext>
          </a:extLst>
        </xdr:cNvPr>
        <xdr:cNvSpPr>
          <a:spLocks/>
        </xdr:cNvSpPr>
      </xdr:nvSpPr>
      <xdr:spPr bwMode="auto">
        <a:xfrm>
          <a:off x="34575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274</xdr:row>
      <xdr:rowOff>171450</xdr:rowOff>
    </xdr:from>
    <xdr:to>
      <xdr:col>19</xdr:col>
      <xdr:colOff>0</xdr:colOff>
      <xdr:row>277</xdr:row>
      <xdr:rowOff>0</xdr:rowOff>
    </xdr:to>
    <xdr:sp macro="" textlink="">
      <xdr:nvSpPr>
        <xdr:cNvPr id="589" name="0/0">
          <a:extLst>
            <a:ext uri="{FF2B5EF4-FFF2-40B4-BE49-F238E27FC236}">
              <a16:creationId xmlns:a16="http://schemas.microsoft.com/office/drawing/2014/main" id="{914551BA-7A19-4394-9479-E11D41F2E96F}"/>
            </a:ext>
          </a:extLst>
        </xdr:cNvPr>
        <xdr:cNvSpPr>
          <a:spLocks noChangeArrowheads="1"/>
        </xdr:cNvSpPr>
      </xdr:nvSpPr>
      <xdr:spPr bwMode="auto">
        <a:xfrm>
          <a:off x="4210050" y="512064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238125</xdr:colOff>
      <xdr:row>274</xdr:row>
      <xdr:rowOff>142875</xdr:rowOff>
    </xdr:from>
    <xdr:to>
      <xdr:col>22</xdr:col>
      <xdr:colOff>1</xdr:colOff>
      <xdr:row>275</xdr:row>
      <xdr:rowOff>104775</xdr:rowOff>
    </xdr:to>
    <xdr:sp macro="" textlink="">
      <xdr:nvSpPr>
        <xdr:cNvPr id="590" name="Freeform 10695">
          <a:extLst>
            <a:ext uri="{FF2B5EF4-FFF2-40B4-BE49-F238E27FC236}">
              <a16:creationId xmlns:a16="http://schemas.microsoft.com/office/drawing/2014/main" id="{D6269AAE-E0CB-474B-9BFD-29BF9EB30696}"/>
            </a:ext>
          </a:extLst>
        </xdr:cNvPr>
        <xdr:cNvSpPr>
          <a:spLocks/>
        </xdr:cNvSpPr>
      </xdr:nvSpPr>
      <xdr:spPr bwMode="auto">
        <a:xfrm>
          <a:off x="4448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274</xdr:row>
      <xdr:rowOff>171450</xdr:rowOff>
    </xdr:from>
    <xdr:to>
      <xdr:col>23</xdr:col>
      <xdr:colOff>0</xdr:colOff>
      <xdr:row>277</xdr:row>
      <xdr:rowOff>0</xdr:rowOff>
    </xdr:to>
    <xdr:sp macro="" textlink="">
      <xdr:nvSpPr>
        <xdr:cNvPr id="591" name="0/0">
          <a:extLst>
            <a:ext uri="{FF2B5EF4-FFF2-40B4-BE49-F238E27FC236}">
              <a16:creationId xmlns:a16="http://schemas.microsoft.com/office/drawing/2014/main" id="{AC33E806-3DBA-447C-92D0-788BF9EC7CE1}"/>
            </a:ext>
          </a:extLst>
        </xdr:cNvPr>
        <xdr:cNvSpPr>
          <a:spLocks noChangeArrowheads="1"/>
        </xdr:cNvSpPr>
      </xdr:nvSpPr>
      <xdr:spPr bwMode="auto">
        <a:xfrm>
          <a:off x="5200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238125</xdr:colOff>
      <xdr:row>274</xdr:row>
      <xdr:rowOff>142875</xdr:rowOff>
    </xdr:from>
    <xdr:to>
      <xdr:col>26</xdr:col>
      <xdr:colOff>1</xdr:colOff>
      <xdr:row>275</xdr:row>
      <xdr:rowOff>104775</xdr:rowOff>
    </xdr:to>
    <xdr:sp macro="" textlink="">
      <xdr:nvSpPr>
        <xdr:cNvPr id="592" name="Freeform 10695">
          <a:extLst>
            <a:ext uri="{FF2B5EF4-FFF2-40B4-BE49-F238E27FC236}">
              <a16:creationId xmlns:a16="http://schemas.microsoft.com/office/drawing/2014/main" id="{1293441A-C6D6-4201-977D-5F61918F1DAA}"/>
            </a:ext>
          </a:extLst>
        </xdr:cNvPr>
        <xdr:cNvSpPr>
          <a:spLocks/>
        </xdr:cNvSpPr>
      </xdr:nvSpPr>
      <xdr:spPr bwMode="auto">
        <a:xfrm>
          <a:off x="54387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274</xdr:row>
      <xdr:rowOff>171450</xdr:rowOff>
    </xdr:from>
    <xdr:to>
      <xdr:col>27</xdr:col>
      <xdr:colOff>0</xdr:colOff>
      <xdr:row>277</xdr:row>
      <xdr:rowOff>0</xdr:rowOff>
    </xdr:to>
    <xdr:sp macro="" textlink="">
      <xdr:nvSpPr>
        <xdr:cNvPr id="593" name="0/0">
          <a:extLst>
            <a:ext uri="{FF2B5EF4-FFF2-40B4-BE49-F238E27FC236}">
              <a16:creationId xmlns:a16="http://schemas.microsoft.com/office/drawing/2014/main" id="{E6365EA3-11AC-4927-819A-3A3A044B5ACB}"/>
            </a:ext>
          </a:extLst>
        </xdr:cNvPr>
        <xdr:cNvSpPr>
          <a:spLocks noChangeArrowheads="1"/>
        </xdr:cNvSpPr>
      </xdr:nvSpPr>
      <xdr:spPr bwMode="auto">
        <a:xfrm>
          <a:off x="61912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594" name="Freeform 10695">
          <a:extLst>
            <a:ext uri="{FF2B5EF4-FFF2-40B4-BE49-F238E27FC236}">
              <a16:creationId xmlns:a16="http://schemas.microsoft.com/office/drawing/2014/main" id="{8759F238-5789-4858-8B16-06761923CA3B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274</xdr:row>
      <xdr:rowOff>171450</xdr:rowOff>
    </xdr:from>
    <xdr:to>
      <xdr:col>31</xdr:col>
      <xdr:colOff>0</xdr:colOff>
      <xdr:row>277</xdr:row>
      <xdr:rowOff>0</xdr:rowOff>
    </xdr:to>
    <xdr:sp macro="" textlink="">
      <xdr:nvSpPr>
        <xdr:cNvPr id="595" name="0/0">
          <a:extLst>
            <a:ext uri="{FF2B5EF4-FFF2-40B4-BE49-F238E27FC236}">
              <a16:creationId xmlns:a16="http://schemas.microsoft.com/office/drawing/2014/main" id="{B867FF7A-5296-4667-A512-6F3786BEA2D0}"/>
            </a:ext>
          </a:extLst>
        </xdr:cNvPr>
        <xdr:cNvSpPr>
          <a:spLocks noChangeArrowheads="1"/>
        </xdr:cNvSpPr>
      </xdr:nvSpPr>
      <xdr:spPr bwMode="auto">
        <a:xfrm>
          <a:off x="71818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238125</xdr:colOff>
      <xdr:row>274</xdr:row>
      <xdr:rowOff>142875</xdr:rowOff>
    </xdr:from>
    <xdr:to>
      <xdr:col>34</xdr:col>
      <xdr:colOff>1</xdr:colOff>
      <xdr:row>275</xdr:row>
      <xdr:rowOff>104775</xdr:rowOff>
    </xdr:to>
    <xdr:sp macro="" textlink="">
      <xdr:nvSpPr>
        <xdr:cNvPr id="596" name="Freeform 10695">
          <a:extLst>
            <a:ext uri="{FF2B5EF4-FFF2-40B4-BE49-F238E27FC236}">
              <a16:creationId xmlns:a16="http://schemas.microsoft.com/office/drawing/2014/main" id="{5D0B92B5-E7A7-4475-A2B5-C588763AABB9}"/>
            </a:ext>
          </a:extLst>
        </xdr:cNvPr>
        <xdr:cNvSpPr>
          <a:spLocks/>
        </xdr:cNvSpPr>
      </xdr:nvSpPr>
      <xdr:spPr bwMode="auto">
        <a:xfrm>
          <a:off x="74199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0</xdr:colOff>
      <xdr:row>274</xdr:row>
      <xdr:rowOff>171450</xdr:rowOff>
    </xdr:from>
    <xdr:to>
      <xdr:col>35</xdr:col>
      <xdr:colOff>0</xdr:colOff>
      <xdr:row>277</xdr:row>
      <xdr:rowOff>0</xdr:rowOff>
    </xdr:to>
    <xdr:sp macro="" textlink="">
      <xdr:nvSpPr>
        <xdr:cNvPr id="597" name="0/0">
          <a:extLst>
            <a:ext uri="{FF2B5EF4-FFF2-40B4-BE49-F238E27FC236}">
              <a16:creationId xmlns:a16="http://schemas.microsoft.com/office/drawing/2014/main" id="{C4FC76E8-A507-4645-B1EE-8F70AE9E3D25}"/>
            </a:ext>
          </a:extLst>
        </xdr:cNvPr>
        <xdr:cNvSpPr>
          <a:spLocks noChangeArrowheads="1"/>
        </xdr:cNvSpPr>
      </xdr:nvSpPr>
      <xdr:spPr bwMode="auto">
        <a:xfrm>
          <a:off x="81724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238125</xdr:colOff>
      <xdr:row>274</xdr:row>
      <xdr:rowOff>152797</xdr:rowOff>
    </xdr:from>
    <xdr:to>
      <xdr:col>38</xdr:col>
      <xdr:colOff>1</xdr:colOff>
      <xdr:row>275</xdr:row>
      <xdr:rowOff>114697</xdr:rowOff>
    </xdr:to>
    <xdr:sp macro="" textlink="">
      <xdr:nvSpPr>
        <xdr:cNvPr id="598" name="Freeform 10695">
          <a:extLst>
            <a:ext uri="{FF2B5EF4-FFF2-40B4-BE49-F238E27FC236}">
              <a16:creationId xmlns:a16="http://schemas.microsoft.com/office/drawing/2014/main" id="{A283BED9-A38C-4791-BDF4-A2058C1F0216}"/>
            </a:ext>
          </a:extLst>
        </xdr:cNvPr>
        <xdr:cNvSpPr>
          <a:spLocks/>
        </xdr:cNvSpPr>
      </xdr:nvSpPr>
      <xdr:spPr bwMode="auto">
        <a:xfrm>
          <a:off x="8410575" y="51187747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274</xdr:row>
      <xdr:rowOff>171450</xdr:rowOff>
    </xdr:from>
    <xdr:to>
      <xdr:col>3</xdr:col>
      <xdr:colOff>0</xdr:colOff>
      <xdr:row>277</xdr:row>
      <xdr:rowOff>0</xdr:rowOff>
    </xdr:to>
    <xdr:sp macro="" textlink="">
      <xdr:nvSpPr>
        <xdr:cNvPr id="599" name="0/0">
          <a:extLst>
            <a:ext uri="{FF2B5EF4-FFF2-40B4-BE49-F238E27FC236}">
              <a16:creationId xmlns:a16="http://schemas.microsoft.com/office/drawing/2014/main" id="{56C27A1B-7D43-4326-8BAD-90EB7F4D3D03}"/>
            </a:ext>
          </a:extLst>
        </xdr:cNvPr>
        <xdr:cNvSpPr>
          <a:spLocks noChangeArrowheads="1"/>
        </xdr:cNvSpPr>
      </xdr:nvSpPr>
      <xdr:spPr bwMode="auto">
        <a:xfrm>
          <a:off x="247650" y="51206400"/>
          <a:ext cx="495300" cy="400050"/>
        </a:xfrm>
        <a:prstGeom prst="triangle">
          <a:avLst>
            <a:gd name="adj" fmla="val 50000"/>
          </a:avLst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274</xdr:row>
      <xdr:rowOff>142875</xdr:rowOff>
    </xdr:from>
    <xdr:to>
      <xdr:col>6</xdr:col>
      <xdr:colOff>9526</xdr:colOff>
      <xdr:row>275</xdr:row>
      <xdr:rowOff>104775</xdr:rowOff>
    </xdr:to>
    <xdr:sp macro="" textlink="">
      <xdr:nvSpPr>
        <xdr:cNvPr id="600" name="Freeform 10695">
          <a:extLst>
            <a:ext uri="{FF2B5EF4-FFF2-40B4-BE49-F238E27FC236}">
              <a16:creationId xmlns:a16="http://schemas.microsoft.com/office/drawing/2014/main" id="{E36778EE-795C-4F43-A78C-094DFA709F04}"/>
            </a:ext>
          </a:extLst>
        </xdr:cNvPr>
        <xdr:cNvSpPr>
          <a:spLocks/>
        </xdr:cNvSpPr>
      </xdr:nvSpPr>
      <xdr:spPr bwMode="auto">
        <a:xfrm>
          <a:off x="495300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0</xdr:colOff>
      <xdr:row>274</xdr:row>
      <xdr:rowOff>171450</xdr:rowOff>
    </xdr:from>
    <xdr:to>
      <xdr:col>39</xdr:col>
      <xdr:colOff>0</xdr:colOff>
      <xdr:row>277</xdr:row>
      <xdr:rowOff>0</xdr:rowOff>
    </xdr:to>
    <xdr:sp macro="" textlink="">
      <xdr:nvSpPr>
        <xdr:cNvPr id="601" name="0/0">
          <a:extLst>
            <a:ext uri="{FF2B5EF4-FFF2-40B4-BE49-F238E27FC236}">
              <a16:creationId xmlns:a16="http://schemas.microsoft.com/office/drawing/2014/main" id="{96DCF385-7AED-4565-8CB2-7C5F8769FDAA}"/>
            </a:ext>
          </a:extLst>
        </xdr:cNvPr>
        <xdr:cNvSpPr>
          <a:spLocks noChangeArrowheads="1"/>
        </xdr:cNvSpPr>
      </xdr:nvSpPr>
      <xdr:spPr bwMode="auto">
        <a:xfrm>
          <a:off x="91630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0</xdr:colOff>
      <xdr:row>274</xdr:row>
      <xdr:rowOff>171450</xdr:rowOff>
    </xdr:from>
    <xdr:to>
      <xdr:col>43</xdr:col>
      <xdr:colOff>0</xdr:colOff>
      <xdr:row>277</xdr:row>
      <xdr:rowOff>0</xdr:rowOff>
    </xdr:to>
    <xdr:sp macro="" textlink="">
      <xdr:nvSpPr>
        <xdr:cNvPr id="602" name="0/0">
          <a:extLst>
            <a:ext uri="{FF2B5EF4-FFF2-40B4-BE49-F238E27FC236}">
              <a16:creationId xmlns:a16="http://schemas.microsoft.com/office/drawing/2014/main" id="{D74AF765-E814-4C1A-AD64-27717DA428D5}"/>
            </a:ext>
          </a:extLst>
        </xdr:cNvPr>
        <xdr:cNvSpPr>
          <a:spLocks noChangeArrowheads="1"/>
        </xdr:cNvSpPr>
      </xdr:nvSpPr>
      <xdr:spPr bwMode="auto">
        <a:xfrm>
          <a:off x="10153650" y="512064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41</xdr:col>
      <xdr:colOff>238125</xdr:colOff>
      <xdr:row>274</xdr:row>
      <xdr:rowOff>171449</xdr:rowOff>
    </xdr:from>
    <xdr:to>
      <xdr:col>46</xdr:col>
      <xdr:colOff>0</xdr:colOff>
      <xdr:row>275</xdr:row>
      <xdr:rowOff>104774</xdr:rowOff>
    </xdr:to>
    <xdr:sp macro="" textlink="">
      <xdr:nvSpPr>
        <xdr:cNvPr id="603" name="Freeform 10695">
          <a:extLst>
            <a:ext uri="{FF2B5EF4-FFF2-40B4-BE49-F238E27FC236}">
              <a16:creationId xmlns:a16="http://schemas.microsoft.com/office/drawing/2014/main" id="{E051D133-0A1A-4756-B630-A56D7391529B}"/>
            </a:ext>
          </a:extLst>
        </xdr:cNvPr>
        <xdr:cNvSpPr>
          <a:spLocks/>
        </xdr:cNvSpPr>
      </xdr:nvSpPr>
      <xdr:spPr bwMode="auto">
        <a:xfrm>
          <a:off x="10391775" y="51206399"/>
          <a:ext cx="1000125" cy="123825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19844</xdr:colOff>
      <xdr:row>0</xdr:row>
      <xdr:rowOff>0</xdr:rowOff>
    </xdr:from>
    <xdr:to>
      <xdr:col>6</xdr:col>
      <xdr:colOff>39688</xdr:colOff>
      <xdr:row>4</xdr:row>
      <xdr:rowOff>114839</xdr:rowOff>
    </xdr:to>
    <xdr:pic>
      <xdr:nvPicPr>
        <xdr:cNvPr id="604" name="Graphic 797">
          <a:extLst>
            <a:ext uri="{FF2B5EF4-FFF2-40B4-BE49-F238E27FC236}">
              <a16:creationId xmlns:a16="http://schemas.microsoft.com/office/drawing/2014/main" id="{F087BFF9-8D1D-42AA-80EC-8802312DE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4" y="0"/>
          <a:ext cx="1505744" cy="876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152400</xdr:colOff>
      <xdr:row>10</xdr:row>
      <xdr:rowOff>85724</xdr:rowOff>
    </xdr:from>
    <xdr:to>
      <xdr:col>17</xdr:col>
      <xdr:colOff>228600</xdr:colOff>
      <xdr:row>10</xdr:row>
      <xdr:rowOff>114299</xdr:rowOff>
    </xdr:to>
    <xdr:sp macro="" textlink="">
      <xdr:nvSpPr>
        <xdr:cNvPr id="605" name="Line 10711">
          <a:extLst>
            <a:ext uri="{FF2B5EF4-FFF2-40B4-BE49-F238E27FC236}">
              <a16:creationId xmlns:a16="http://schemas.microsoft.com/office/drawing/2014/main" id="{7E40E28C-8B4F-4BA8-B70A-F7D971FFA44B}"/>
            </a:ext>
          </a:extLst>
        </xdr:cNvPr>
        <xdr:cNvSpPr>
          <a:spLocks noChangeShapeType="1"/>
        </xdr:cNvSpPr>
      </xdr:nvSpPr>
      <xdr:spPr bwMode="auto">
        <a:xfrm flipH="1" flipV="1">
          <a:off x="3867150" y="2162174"/>
          <a:ext cx="57150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12</xdr:row>
      <xdr:rowOff>66674</xdr:rowOff>
    </xdr:from>
    <xdr:to>
      <xdr:col>17</xdr:col>
      <xdr:colOff>200025</xdr:colOff>
      <xdr:row>12</xdr:row>
      <xdr:rowOff>123824</xdr:rowOff>
    </xdr:to>
    <xdr:sp macro="" textlink="">
      <xdr:nvSpPr>
        <xdr:cNvPr id="606" name="Line 10711">
          <a:extLst>
            <a:ext uri="{FF2B5EF4-FFF2-40B4-BE49-F238E27FC236}">
              <a16:creationId xmlns:a16="http://schemas.microsoft.com/office/drawing/2014/main" id="{AE1ABD89-8B96-4D1B-A43E-14DD39212408}"/>
            </a:ext>
          </a:extLst>
        </xdr:cNvPr>
        <xdr:cNvSpPr>
          <a:spLocks noChangeShapeType="1"/>
        </xdr:cNvSpPr>
      </xdr:nvSpPr>
      <xdr:spPr bwMode="auto">
        <a:xfrm flipH="1" flipV="1">
          <a:off x="3971925" y="2562224"/>
          <a:ext cx="438150" cy="57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35616</xdr:colOff>
      <xdr:row>23</xdr:row>
      <xdr:rowOff>133353</xdr:rowOff>
    </xdr:from>
    <xdr:to>
      <xdr:col>24</xdr:col>
      <xdr:colOff>82163</xdr:colOff>
      <xdr:row>30</xdr:row>
      <xdr:rowOff>95254</xdr:rowOff>
    </xdr:to>
    <xdr:sp macro="" textlink="">
      <xdr:nvSpPr>
        <xdr:cNvPr id="607" name="AutoShape 10734">
          <a:extLst>
            <a:ext uri="{FF2B5EF4-FFF2-40B4-BE49-F238E27FC236}">
              <a16:creationId xmlns:a16="http://schemas.microsoft.com/office/drawing/2014/main" id="{B4C5F805-186C-4C67-BD15-E22C3EA80090}"/>
            </a:ext>
          </a:extLst>
        </xdr:cNvPr>
        <xdr:cNvSpPr>
          <a:spLocks noChangeArrowheads="1"/>
        </xdr:cNvSpPr>
      </xdr:nvSpPr>
      <xdr:spPr bwMode="auto">
        <a:xfrm rot="5400000">
          <a:off x="5378602" y="5372642"/>
          <a:ext cx="1247776" cy="4654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219074</xdr:colOff>
      <xdr:row>33</xdr:row>
      <xdr:rowOff>142875</xdr:rowOff>
    </xdr:from>
    <xdr:to>
      <xdr:col>20</xdr:col>
      <xdr:colOff>57149</xdr:colOff>
      <xdr:row>40</xdr:row>
      <xdr:rowOff>19050</xdr:rowOff>
    </xdr:to>
    <xdr:sp macro="" textlink="">
      <xdr:nvSpPr>
        <xdr:cNvPr id="608" name="Lightning Bolt 607">
          <a:extLst>
            <a:ext uri="{FF2B5EF4-FFF2-40B4-BE49-F238E27FC236}">
              <a16:creationId xmlns:a16="http://schemas.microsoft.com/office/drawing/2014/main" id="{069B98E8-01C3-4195-A546-748AC2904606}"/>
            </a:ext>
          </a:extLst>
        </xdr:cNvPr>
        <xdr:cNvSpPr/>
      </xdr:nvSpPr>
      <xdr:spPr>
        <a:xfrm>
          <a:off x="4924424" y="66389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56322</xdr:colOff>
      <xdr:row>33</xdr:row>
      <xdr:rowOff>152400</xdr:rowOff>
    </xdr:from>
    <xdr:to>
      <xdr:col>20</xdr:col>
      <xdr:colOff>142047</xdr:colOff>
      <xdr:row>40</xdr:row>
      <xdr:rowOff>28575</xdr:rowOff>
    </xdr:to>
    <xdr:sp macro="" textlink="">
      <xdr:nvSpPr>
        <xdr:cNvPr id="609" name="Lightning Bolt 608">
          <a:extLst>
            <a:ext uri="{FF2B5EF4-FFF2-40B4-BE49-F238E27FC236}">
              <a16:creationId xmlns:a16="http://schemas.microsoft.com/office/drawing/2014/main" id="{7F16A2D0-A095-4807-86AF-BF50805BB581}"/>
            </a:ext>
          </a:extLst>
        </xdr:cNvPr>
        <xdr:cNvSpPr/>
      </xdr:nvSpPr>
      <xdr:spPr>
        <a:xfrm>
          <a:off x="5009322" y="66484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14</xdr:col>
      <xdr:colOff>9525</xdr:colOff>
      <xdr:row>6</xdr:row>
      <xdr:rowOff>123825</xdr:rowOff>
    </xdr:from>
    <xdr:to>
      <xdr:col>17</xdr:col>
      <xdr:colOff>28575</xdr:colOff>
      <xdr:row>7</xdr:row>
      <xdr:rowOff>180975</xdr:rowOff>
    </xdr:to>
    <xdr:sp macro="" textlink="">
      <xdr:nvSpPr>
        <xdr:cNvPr id="610" name="Line 10711">
          <a:extLst>
            <a:ext uri="{FF2B5EF4-FFF2-40B4-BE49-F238E27FC236}">
              <a16:creationId xmlns:a16="http://schemas.microsoft.com/office/drawing/2014/main" id="{B1707BA3-5711-4FA0-AD12-C1C676DA05E9}"/>
            </a:ext>
          </a:extLst>
        </xdr:cNvPr>
        <xdr:cNvSpPr>
          <a:spLocks noChangeShapeType="1"/>
        </xdr:cNvSpPr>
      </xdr:nvSpPr>
      <xdr:spPr bwMode="auto">
        <a:xfrm flipH="1">
          <a:off x="3476625" y="1419225"/>
          <a:ext cx="762000" cy="257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56737</xdr:colOff>
      <xdr:row>73</xdr:row>
      <xdr:rowOff>161925</xdr:rowOff>
    </xdr:from>
    <xdr:to>
      <xdr:col>8</xdr:col>
      <xdr:colOff>143290</xdr:colOff>
      <xdr:row>80</xdr:row>
      <xdr:rowOff>38100</xdr:rowOff>
    </xdr:to>
    <xdr:sp macro="" textlink="">
      <xdr:nvSpPr>
        <xdr:cNvPr id="611" name="Lightning Bolt 610">
          <a:extLst>
            <a:ext uri="{FF2B5EF4-FFF2-40B4-BE49-F238E27FC236}">
              <a16:creationId xmlns:a16="http://schemas.microsoft.com/office/drawing/2014/main" id="{ABA30276-F669-4ABF-A04E-C933E1D2FEF5}"/>
            </a:ext>
          </a:extLst>
        </xdr:cNvPr>
        <xdr:cNvSpPr/>
      </xdr:nvSpPr>
      <xdr:spPr>
        <a:xfrm>
          <a:off x="2037937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9525</xdr:colOff>
      <xdr:row>73</xdr:row>
      <xdr:rowOff>161925</xdr:rowOff>
    </xdr:from>
    <xdr:to>
      <xdr:col>20</xdr:col>
      <xdr:colOff>96078</xdr:colOff>
      <xdr:row>80</xdr:row>
      <xdr:rowOff>38100</xdr:rowOff>
    </xdr:to>
    <xdr:sp macro="" textlink="">
      <xdr:nvSpPr>
        <xdr:cNvPr id="612" name="Lightning Bolt 611">
          <a:extLst>
            <a:ext uri="{FF2B5EF4-FFF2-40B4-BE49-F238E27FC236}">
              <a16:creationId xmlns:a16="http://schemas.microsoft.com/office/drawing/2014/main" id="{B4F6773D-A77D-4C55-A683-8DCA32E3450E}"/>
            </a:ext>
          </a:extLst>
        </xdr:cNvPr>
        <xdr:cNvSpPr/>
      </xdr:nvSpPr>
      <xdr:spPr>
        <a:xfrm>
          <a:off x="4962525" y="14049375"/>
          <a:ext cx="86553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20</xdr:col>
      <xdr:colOff>19050</xdr:colOff>
      <xdr:row>83</xdr:row>
      <xdr:rowOff>161925</xdr:rowOff>
    </xdr:from>
    <xdr:to>
      <xdr:col>20</xdr:col>
      <xdr:colOff>104775</xdr:colOff>
      <xdr:row>90</xdr:row>
      <xdr:rowOff>38100</xdr:rowOff>
    </xdr:to>
    <xdr:sp macro="" textlink="">
      <xdr:nvSpPr>
        <xdr:cNvPr id="613" name="Lightning Bolt 612">
          <a:extLst>
            <a:ext uri="{FF2B5EF4-FFF2-40B4-BE49-F238E27FC236}">
              <a16:creationId xmlns:a16="http://schemas.microsoft.com/office/drawing/2014/main" id="{929C9FBB-E839-4041-ABB7-96625639CD36}"/>
            </a:ext>
          </a:extLst>
        </xdr:cNvPr>
        <xdr:cNvSpPr/>
      </xdr:nvSpPr>
      <xdr:spPr>
        <a:xfrm>
          <a:off x="4972050" y="158972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22</xdr:col>
      <xdr:colOff>0</xdr:colOff>
      <xdr:row>64</xdr:row>
      <xdr:rowOff>161925</xdr:rowOff>
    </xdr:from>
    <xdr:to>
      <xdr:col>26</xdr:col>
      <xdr:colOff>9526</xdr:colOff>
      <xdr:row>65</xdr:row>
      <xdr:rowOff>123825</xdr:rowOff>
    </xdr:to>
    <xdr:sp macro="" textlink="">
      <xdr:nvSpPr>
        <xdr:cNvPr id="614" name="Freeform 10695">
          <a:extLst>
            <a:ext uri="{FF2B5EF4-FFF2-40B4-BE49-F238E27FC236}">
              <a16:creationId xmlns:a16="http://schemas.microsoft.com/office/drawing/2014/main" id="{52A8C978-012A-4496-AEF9-8AA8CCD45691}"/>
            </a:ext>
          </a:extLst>
        </xdr:cNvPr>
        <xdr:cNvSpPr>
          <a:spLocks/>
        </xdr:cNvSpPr>
      </xdr:nvSpPr>
      <xdr:spPr bwMode="auto">
        <a:xfrm>
          <a:off x="5448300" y="123920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3727</xdr:colOff>
      <xdr:row>94</xdr:row>
      <xdr:rowOff>26508</xdr:rowOff>
    </xdr:from>
    <xdr:to>
      <xdr:col>16</xdr:col>
      <xdr:colOff>80754</xdr:colOff>
      <xdr:row>100</xdr:row>
      <xdr:rowOff>7460</xdr:rowOff>
    </xdr:to>
    <xdr:sp macro="" textlink="">
      <xdr:nvSpPr>
        <xdr:cNvPr id="615" name="AutoShape 10734">
          <a:extLst>
            <a:ext uri="{FF2B5EF4-FFF2-40B4-BE49-F238E27FC236}">
              <a16:creationId xmlns:a16="http://schemas.microsoft.com/office/drawing/2014/main" id="{A744D4D4-F7DB-4762-9230-3370D3A08D92}"/>
            </a:ext>
          </a:extLst>
        </xdr:cNvPr>
        <xdr:cNvSpPr>
          <a:spLocks noChangeArrowheads="1"/>
        </xdr:cNvSpPr>
      </xdr:nvSpPr>
      <xdr:spPr bwMode="auto">
        <a:xfrm rot="5400000">
          <a:off x="3471240" y="18295045"/>
          <a:ext cx="1066802" cy="77027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0</xdr:colOff>
      <xdr:row>94</xdr:row>
      <xdr:rowOff>142875</xdr:rowOff>
    </xdr:from>
    <xdr:to>
      <xdr:col>18</xdr:col>
      <xdr:colOff>9526</xdr:colOff>
      <xdr:row>95</xdr:row>
      <xdr:rowOff>104775</xdr:rowOff>
    </xdr:to>
    <xdr:sp macro="" textlink="">
      <xdr:nvSpPr>
        <xdr:cNvPr id="616" name="Freeform 10695">
          <a:extLst>
            <a:ext uri="{FF2B5EF4-FFF2-40B4-BE49-F238E27FC236}">
              <a16:creationId xmlns:a16="http://schemas.microsoft.com/office/drawing/2014/main" id="{2675A7FF-C478-40AF-85DE-140430E7F936}"/>
            </a:ext>
          </a:extLst>
        </xdr:cNvPr>
        <xdr:cNvSpPr>
          <a:spLocks/>
        </xdr:cNvSpPr>
      </xdr:nvSpPr>
      <xdr:spPr bwMode="auto">
        <a:xfrm>
          <a:off x="3467100" y="179165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238125</xdr:colOff>
      <xdr:row>94</xdr:row>
      <xdr:rowOff>95250</xdr:rowOff>
    </xdr:from>
    <xdr:to>
      <xdr:col>20</xdr:col>
      <xdr:colOff>76200</xdr:colOff>
      <xdr:row>100</xdr:row>
      <xdr:rowOff>161925</xdr:rowOff>
    </xdr:to>
    <xdr:sp macro="" textlink="">
      <xdr:nvSpPr>
        <xdr:cNvPr id="617" name="Lightning Bolt 616">
          <a:extLst>
            <a:ext uri="{FF2B5EF4-FFF2-40B4-BE49-F238E27FC236}">
              <a16:creationId xmlns:a16="http://schemas.microsoft.com/office/drawing/2014/main" id="{BF9E85E9-1823-4BA0-AED4-36BAE01BB89B}"/>
            </a:ext>
          </a:extLst>
        </xdr:cNvPr>
        <xdr:cNvSpPr/>
      </xdr:nvSpPr>
      <xdr:spPr>
        <a:xfrm>
          <a:off x="4943475" y="1786890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16</xdr:col>
      <xdr:colOff>76200</xdr:colOff>
      <xdr:row>104</xdr:row>
      <xdr:rowOff>47627</xdr:rowOff>
    </xdr:from>
    <xdr:to>
      <xdr:col>16</xdr:col>
      <xdr:colOff>152399</xdr:colOff>
      <xdr:row>110</xdr:row>
      <xdr:rowOff>28579</xdr:rowOff>
    </xdr:to>
    <xdr:sp macro="" textlink="">
      <xdr:nvSpPr>
        <xdr:cNvPr id="618" name="AutoShape 10734">
          <a:extLst>
            <a:ext uri="{FF2B5EF4-FFF2-40B4-BE49-F238E27FC236}">
              <a16:creationId xmlns:a16="http://schemas.microsoft.com/office/drawing/2014/main" id="{DFB7AF1E-E2A7-4944-B130-31C55672ED30}"/>
            </a:ext>
          </a:extLst>
        </xdr:cNvPr>
        <xdr:cNvSpPr>
          <a:spLocks noChangeArrowheads="1"/>
        </xdr:cNvSpPr>
      </xdr:nvSpPr>
      <xdr:spPr bwMode="auto">
        <a:xfrm rot="5400000">
          <a:off x="3543299" y="20164428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125894</xdr:colOff>
      <xdr:row>94</xdr:row>
      <xdr:rowOff>57150</xdr:rowOff>
    </xdr:from>
    <xdr:to>
      <xdr:col>16</xdr:col>
      <xdr:colOff>223631</xdr:colOff>
      <xdr:row>100</xdr:row>
      <xdr:rowOff>57150</xdr:rowOff>
    </xdr:to>
    <xdr:sp macro="" textlink="">
      <xdr:nvSpPr>
        <xdr:cNvPr id="619" name="Arrow: U-Turn 618">
          <a:extLst>
            <a:ext uri="{FF2B5EF4-FFF2-40B4-BE49-F238E27FC236}">
              <a16:creationId xmlns:a16="http://schemas.microsoft.com/office/drawing/2014/main" id="{3A46210C-3553-422F-A8FB-E288F582DD08}"/>
            </a:ext>
          </a:extLst>
        </xdr:cNvPr>
        <xdr:cNvSpPr/>
      </xdr:nvSpPr>
      <xdr:spPr>
        <a:xfrm>
          <a:off x="4088294" y="17830800"/>
          <a:ext cx="97737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64</xdr:row>
      <xdr:rowOff>95250</xdr:rowOff>
    </xdr:from>
    <xdr:to>
      <xdr:col>24</xdr:col>
      <xdr:colOff>161925</xdr:colOff>
      <xdr:row>70</xdr:row>
      <xdr:rowOff>95250</xdr:rowOff>
    </xdr:to>
    <xdr:sp macro="" textlink="">
      <xdr:nvSpPr>
        <xdr:cNvPr id="620" name="Arrow: U-Turn 619">
          <a:extLst>
            <a:ext uri="{FF2B5EF4-FFF2-40B4-BE49-F238E27FC236}">
              <a16:creationId xmlns:a16="http://schemas.microsoft.com/office/drawing/2014/main" id="{2B4D45D1-1CB7-41F5-AF10-036751D74BEB}"/>
            </a:ext>
          </a:extLst>
        </xdr:cNvPr>
        <xdr:cNvSpPr/>
      </xdr:nvSpPr>
      <xdr:spPr>
        <a:xfrm>
          <a:off x="5962650" y="12325350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180977</xdr:colOff>
      <xdr:row>15</xdr:row>
      <xdr:rowOff>38101</xdr:rowOff>
    </xdr:from>
    <xdr:to>
      <xdr:col>22</xdr:col>
      <xdr:colOff>76202</xdr:colOff>
      <xdr:row>20</xdr:row>
      <xdr:rowOff>171451</xdr:rowOff>
    </xdr:to>
    <xdr:sp macro="" textlink="">
      <xdr:nvSpPr>
        <xdr:cNvPr id="621" name="Arrow: U-Turn 620">
          <a:extLst>
            <a:ext uri="{FF2B5EF4-FFF2-40B4-BE49-F238E27FC236}">
              <a16:creationId xmlns:a16="http://schemas.microsoft.com/office/drawing/2014/main" id="{DE6041CC-A61B-4E99-9B1F-B314E52A72E2}"/>
            </a:ext>
          </a:extLst>
        </xdr:cNvPr>
        <xdr:cNvSpPr/>
      </xdr:nvSpPr>
      <xdr:spPr>
        <a:xfrm>
          <a:off x="5381627" y="3152776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19050</xdr:colOff>
      <xdr:row>124</xdr:row>
      <xdr:rowOff>66675</xdr:rowOff>
    </xdr:from>
    <xdr:to>
      <xdr:col>24</xdr:col>
      <xdr:colOff>161925</xdr:colOff>
      <xdr:row>130</xdr:row>
      <xdr:rowOff>66675</xdr:rowOff>
    </xdr:to>
    <xdr:sp macro="" textlink="">
      <xdr:nvSpPr>
        <xdr:cNvPr id="622" name="Arrow: U-Turn 621">
          <a:extLst>
            <a:ext uri="{FF2B5EF4-FFF2-40B4-BE49-F238E27FC236}">
              <a16:creationId xmlns:a16="http://schemas.microsoft.com/office/drawing/2014/main" id="{BE6C9DAB-677E-4BB4-98F1-61F5FD963465}"/>
            </a:ext>
          </a:extLst>
        </xdr:cNvPr>
        <xdr:cNvSpPr/>
      </xdr:nvSpPr>
      <xdr:spPr>
        <a:xfrm>
          <a:off x="5962650" y="23383875"/>
          <a:ext cx="142875" cy="1085850"/>
        </a:xfrm>
        <a:prstGeom prst="uturnArrow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28575</xdr:colOff>
      <xdr:row>13</xdr:row>
      <xdr:rowOff>76200</xdr:rowOff>
    </xdr:from>
    <xdr:to>
      <xdr:col>21</xdr:col>
      <xdr:colOff>219075</xdr:colOff>
      <xdr:row>13</xdr:row>
      <xdr:rowOff>95250</xdr:rowOff>
    </xdr:to>
    <xdr:sp macro="" textlink="">
      <xdr:nvSpPr>
        <xdr:cNvPr id="623" name="Line 10711">
          <a:extLst>
            <a:ext uri="{FF2B5EF4-FFF2-40B4-BE49-F238E27FC236}">
              <a16:creationId xmlns:a16="http://schemas.microsoft.com/office/drawing/2014/main" id="{3E1B80F8-024F-439F-A541-7E9C6ACF36C8}"/>
            </a:ext>
          </a:extLst>
        </xdr:cNvPr>
        <xdr:cNvSpPr>
          <a:spLocks noChangeShapeType="1"/>
        </xdr:cNvSpPr>
      </xdr:nvSpPr>
      <xdr:spPr bwMode="auto">
        <a:xfrm flipH="1" flipV="1">
          <a:off x="4981575" y="2781300"/>
          <a:ext cx="43815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104775</xdr:colOff>
      <xdr:row>134</xdr:row>
      <xdr:rowOff>0</xdr:rowOff>
    </xdr:from>
    <xdr:to>
      <xdr:col>3</xdr:col>
      <xdr:colOff>180974</xdr:colOff>
      <xdr:row>139</xdr:row>
      <xdr:rowOff>114302</xdr:rowOff>
    </xdr:to>
    <xdr:sp macro="" textlink="">
      <xdr:nvSpPr>
        <xdr:cNvPr id="624" name="AutoShape 10734">
          <a:extLst>
            <a:ext uri="{FF2B5EF4-FFF2-40B4-BE49-F238E27FC236}">
              <a16:creationId xmlns:a16="http://schemas.microsoft.com/office/drawing/2014/main" id="{A3A7B08B-C694-43F8-8E25-B8FA97231760}"/>
            </a:ext>
          </a:extLst>
        </xdr:cNvPr>
        <xdr:cNvSpPr>
          <a:spLocks noChangeArrowheads="1"/>
        </xdr:cNvSpPr>
      </xdr:nvSpPr>
      <xdr:spPr bwMode="auto">
        <a:xfrm rot="5400000">
          <a:off x="352424" y="25660351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219075</xdr:colOff>
      <xdr:row>134</xdr:row>
      <xdr:rowOff>28575</xdr:rowOff>
    </xdr:from>
    <xdr:to>
      <xdr:col>8</xdr:col>
      <xdr:colOff>57150</xdr:colOff>
      <xdr:row>140</xdr:row>
      <xdr:rowOff>95250</xdr:rowOff>
    </xdr:to>
    <xdr:sp macro="" textlink="">
      <xdr:nvSpPr>
        <xdr:cNvPr id="625" name="Lightning Bolt 624">
          <a:extLst>
            <a:ext uri="{FF2B5EF4-FFF2-40B4-BE49-F238E27FC236}">
              <a16:creationId xmlns:a16="http://schemas.microsoft.com/office/drawing/2014/main" id="{41D4B9FA-11B2-4E15-9263-2C704AAF70F8}"/>
            </a:ext>
          </a:extLst>
        </xdr:cNvPr>
        <xdr:cNvSpPr/>
      </xdr:nvSpPr>
      <xdr:spPr>
        <a:xfrm>
          <a:off x="1952625" y="2519362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57150</xdr:colOff>
      <xdr:row>134</xdr:row>
      <xdr:rowOff>47625</xdr:rowOff>
    </xdr:from>
    <xdr:to>
      <xdr:col>8</xdr:col>
      <xdr:colOff>142875</xdr:colOff>
      <xdr:row>140</xdr:row>
      <xdr:rowOff>114300</xdr:rowOff>
    </xdr:to>
    <xdr:sp macro="" textlink="">
      <xdr:nvSpPr>
        <xdr:cNvPr id="626" name="Lightning Bolt 625">
          <a:extLst>
            <a:ext uri="{FF2B5EF4-FFF2-40B4-BE49-F238E27FC236}">
              <a16:creationId xmlns:a16="http://schemas.microsoft.com/office/drawing/2014/main" id="{2B5F9E5E-743C-4C16-82AB-E8998B832150}"/>
            </a:ext>
          </a:extLst>
        </xdr:cNvPr>
        <xdr:cNvSpPr/>
      </xdr:nvSpPr>
      <xdr:spPr>
        <a:xfrm>
          <a:off x="2038350" y="25212675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9525</xdr:colOff>
      <xdr:row>134</xdr:row>
      <xdr:rowOff>85726</xdr:rowOff>
    </xdr:from>
    <xdr:to>
      <xdr:col>12</xdr:col>
      <xdr:colOff>95250</xdr:colOff>
      <xdr:row>140</xdr:row>
      <xdr:rowOff>123826</xdr:rowOff>
    </xdr:to>
    <xdr:sp macro="" textlink="">
      <xdr:nvSpPr>
        <xdr:cNvPr id="627" name="Lightning Bolt 626">
          <a:extLst>
            <a:ext uri="{FF2B5EF4-FFF2-40B4-BE49-F238E27FC236}">
              <a16:creationId xmlns:a16="http://schemas.microsoft.com/office/drawing/2014/main" id="{60B44F73-4265-43B6-8E52-90B93814ECD3}"/>
            </a:ext>
          </a:extLst>
        </xdr:cNvPr>
        <xdr:cNvSpPr/>
      </xdr:nvSpPr>
      <xdr:spPr>
        <a:xfrm>
          <a:off x="2981325" y="25250776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39</xdr:col>
      <xdr:colOff>228600</xdr:colOff>
      <xdr:row>134</xdr:row>
      <xdr:rowOff>0</xdr:rowOff>
    </xdr:from>
    <xdr:to>
      <xdr:col>40</xdr:col>
      <xdr:colOff>66675</xdr:colOff>
      <xdr:row>140</xdr:row>
      <xdr:rowOff>66675</xdr:rowOff>
    </xdr:to>
    <xdr:sp macro="" textlink="">
      <xdr:nvSpPr>
        <xdr:cNvPr id="628" name="Lightning Bolt 627">
          <a:extLst>
            <a:ext uri="{FF2B5EF4-FFF2-40B4-BE49-F238E27FC236}">
              <a16:creationId xmlns:a16="http://schemas.microsoft.com/office/drawing/2014/main" id="{995E6970-E892-4D89-9674-F7B5277841F6}"/>
            </a:ext>
          </a:extLst>
        </xdr:cNvPr>
        <xdr:cNvSpPr/>
      </xdr:nvSpPr>
      <xdr:spPr>
        <a:xfrm>
          <a:off x="9886950" y="25165050"/>
          <a:ext cx="85725" cy="115252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41</xdr:col>
      <xdr:colOff>238125</xdr:colOff>
      <xdr:row>164</xdr:row>
      <xdr:rowOff>142875</xdr:rowOff>
    </xdr:from>
    <xdr:to>
      <xdr:col>45</xdr:col>
      <xdr:colOff>238125</xdr:colOff>
      <xdr:row>165</xdr:row>
      <xdr:rowOff>104775</xdr:rowOff>
    </xdr:to>
    <xdr:sp macro="" textlink="">
      <xdr:nvSpPr>
        <xdr:cNvPr id="629" name="Freeform 10695">
          <a:extLst>
            <a:ext uri="{FF2B5EF4-FFF2-40B4-BE49-F238E27FC236}">
              <a16:creationId xmlns:a16="http://schemas.microsoft.com/office/drawing/2014/main" id="{FC0B7B42-DA45-4F10-9BC8-2EC9AB00FFE3}"/>
            </a:ext>
          </a:extLst>
        </xdr:cNvPr>
        <xdr:cNvSpPr>
          <a:spLocks/>
        </xdr:cNvSpPr>
      </xdr:nvSpPr>
      <xdr:spPr bwMode="auto">
        <a:xfrm>
          <a:off x="10391775" y="308514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184</xdr:row>
      <xdr:rowOff>142875</xdr:rowOff>
    </xdr:from>
    <xdr:to>
      <xdr:col>45</xdr:col>
      <xdr:colOff>238125</xdr:colOff>
      <xdr:row>185</xdr:row>
      <xdr:rowOff>104775</xdr:rowOff>
    </xdr:to>
    <xdr:sp macro="" textlink="">
      <xdr:nvSpPr>
        <xdr:cNvPr id="630" name="Freeform 10695">
          <a:extLst>
            <a:ext uri="{FF2B5EF4-FFF2-40B4-BE49-F238E27FC236}">
              <a16:creationId xmlns:a16="http://schemas.microsoft.com/office/drawing/2014/main" id="{A65D9021-D431-41C4-8C38-8FB10A3A9341}"/>
            </a:ext>
          </a:extLst>
        </xdr:cNvPr>
        <xdr:cNvSpPr>
          <a:spLocks/>
        </xdr:cNvSpPr>
      </xdr:nvSpPr>
      <xdr:spPr bwMode="auto">
        <a:xfrm>
          <a:off x="10391775" y="345471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204</xdr:row>
      <xdr:rowOff>142875</xdr:rowOff>
    </xdr:from>
    <xdr:to>
      <xdr:col>30</xdr:col>
      <xdr:colOff>1</xdr:colOff>
      <xdr:row>205</xdr:row>
      <xdr:rowOff>104775</xdr:rowOff>
    </xdr:to>
    <xdr:sp macro="" textlink="">
      <xdr:nvSpPr>
        <xdr:cNvPr id="631" name="Freeform 10695">
          <a:extLst>
            <a:ext uri="{FF2B5EF4-FFF2-40B4-BE49-F238E27FC236}">
              <a16:creationId xmlns:a16="http://schemas.microsoft.com/office/drawing/2014/main" id="{621C9763-2F37-499A-896F-D5E7CBFEFE71}"/>
            </a:ext>
          </a:extLst>
        </xdr:cNvPr>
        <xdr:cNvSpPr>
          <a:spLocks/>
        </xdr:cNvSpPr>
      </xdr:nvSpPr>
      <xdr:spPr bwMode="auto">
        <a:xfrm>
          <a:off x="6429375" y="382428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238125</xdr:colOff>
      <xdr:row>204</xdr:row>
      <xdr:rowOff>142875</xdr:rowOff>
    </xdr:from>
    <xdr:to>
      <xdr:col>45</xdr:col>
      <xdr:colOff>238125</xdr:colOff>
      <xdr:row>205</xdr:row>
      <xdr:rowOff>104775</xdr:rowOff>
    </xdr:to>
    <xdr:sp macro="" textlink="">
      <xdr:nvSpPr>
        <xdr:cNvPr id="632" name="Freeform 10695">
          <a:extLst>
            <a:ext uri="{FF2B5EF4-FFF2-40B4-BE49-F238E27FC236}">
              <a16:creationId xmlns:a16="http://schemas.microsoft.com/office/drawing/2014/main" id="{B26411E9-934D-41FA-90D8-434ED0397587}"/>
            </a:ext>
          </a:extLst>
        </xdr:cNvPr>
        <xdr:cNvSpPr>
          <a:spLocks/>
        </xdr:cNvSpPr>
      </xdr:nvSpPr>
      <xdr:spPr bwMode="auto">
        <a:xfrm>
          <a:off x="10391775" y="38242875"/>
          <a:ext cx="990600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224</xdr:row>
      <xdr:rowOff>142875</xdr:rowOff>
    </xdr:from>
    <xdr:to>
      <xdr:col>30</xdr:col>
      <xdr:colOff>1</xdr:colOff>
      <xdr:row>225</xdr:row>
      <xdr:rowOff>104775</xdr:rowOff>
    </xdr:to>
    <xdr:sp macro="" textlink="">
      <xdr:nvSpPr>
        <xdr:cNvPr id="633" name="Freeform 10695">
          <a:extLst>
            <a:ext uri="{FF2B5EF4-FFF2-40B4-BE49-F238E27FC236}">
              <a16:creationId xmlns:a16="http://schemas.microsoft.com/office/drawing/2014/main" id="{98E926E9-07AD-46D4-B548-8FA818118DA0}"/>
            </a:ext>
          </a:extLst>
        </xdr:cNvPr>
        <xdr:cNvSpPr>
          <a:spLocks/>
        </xdr:cNvSpPr>
      </xdr:nvSpPr>
      <xdr:spPr bwMode="auto">
        <a:xfrm>
          <a:off x="6429375" y="419385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244</xdr:row>
      <xdr:rowOff>142875</xdr:rowOff>
    </xdr:from>
    <xdr:to>
      <xdr:col>30</xdr:col>
      <xdr:colOff>1</xdr:colOff>
      <xdr:row>245</xdr:row>
      <xdr:rowOff>104775</xdr:rowOff>
    </xdr:to>
    <xdr:sp macro="" textlink="">
      <xdr:nvSpPr>
        <xdr:cNvPr id="634" name="Freeform 10695">
          <a:extLst>
            <a:ext uri="{FF2B5EF4-FFF2-40B4-BE49-F238E27FC236}">
              <a16:creationId xmlns:a16="http://schemas.microsoft.com/office/drawing/2014/main" id="{B8A41C36-6E2C-47C1-B427-01D283C22B8B}"/>
            </a:ext>
          </a:extLst>
        </xdr:cNvPr>
        <xdr:cNvSpPr>
          <a:spLocks/>
        </xdr:cNvSpPr>
      </xdr:nvSpPr>
      <xdr:spPr bwMode="auto">
        <a:xfrm>
          <a:off x="6429375" y="456342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254</xdr:row>
      <xdr:rowOff>142875</xdr:rowOff>
    </xdr:from>
    <xdr:to>
      <xdr:col>30</xdr:col>
      <xdr:colOff>1</xdr:colOff>
      <xdr:row>255</xdr:row>
      <xdr:rowOff>104775</xdr:rowOff>
    </xdr:to>
    <xdr:sp macro="" textlink="">
      <xdr:nvSpPr>
        <xdr:cNvPr id="635" name="Freeform 10695">
          <a:extLst>
            <a:ext uri="{FF2B5EF4-FFF2-40B4-BE49-F238E27FC236}">
              <a16:creationId xmlns:a16="http://schemas.microsoft.com/office/drawing/2014/main" id="{62B7573A-FA33-4A14-8BA8-9EDE6E856B12}"/>
            </a:ext>
          </a:extLst>
        </xdr:cNvPr>
        <xdr:cNvSpPr>
          <a:spLocks/>
        </xdr:cNvSpPr>
      </xdr:nvSpPr>
      <xdr:spPr bwMode="auto">
        <a:xfrm>
          <a:off x="6429375" y="474821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264</xdr:row>
      <xdr:rowOff>142875</xdr:rowOff>
    </xdr:from>
    <xdr:to>
      <xdr:col>30</xdr:col>
      <xdr:colOff>1</xdr:colOff>
      <xdr:row>265</xdr:row>
      <xdr:rowOff>104775</xdr:rowOff>
    </xdr:to>
    <xdr:sp macro="" textlink="">
      <xdr:nvSpPr>
        <xdr:cNvPr id="636" name="Freeform 10695">
          <a:extLst>
            <a:ext uri="{FF2B5EF4-FFF2-40B4-BE49-F238E27FC236}">
              <a16:creationId xmlns:a16="http://schemas.microsoft.com/office/drawing/2014/main" id="{0502E609-A580-4CE0-BADE-3821873D6C50}"/>
            </a:ext>
          </a:extLst>
        </xdr:cNvPr>
        <xdr:cNvSpPr>
          <a:spLocks/>
        </xdr:cNvSpPr>
      </xdr:nvSpPr>
      <xdr:spPr bwMode="auto">
        <a:xfrm>
          <a:off x="6429375" y="493299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274</xdr:row>
      <xdr:rowOff>142875</xdr:rowOff>
    </xdr:from>
    <xdr:to>
      <xdr:col>30</xdr:col>
      <xdr:colOff>1</xdr:colOff>
      <xdr:row>275</xdr:row>
      <xdr:rowOff>104775</xdr:rowOff>
    </xdr:to>
    <xdr:sp macro="" textlink="">
      <xdr:nvSpPr>
        <xdr:cNvPr id="637" name="Freeform 10695">
          <a:extLst>
            <a:ext uri="{FF2B5EF4-FFF2-40B4-BE49-F238E27FC236}">
              <a16:creationId xmlns:a16="http://schemas.microsoft.com/office/drawing/2014/main" id="{098236DD-1B06-4A27-BCD1-D2D0977E3909}"/>
            </a:ext>
          </a:extLst>
        </xdr:cNvPr>
        <xdr:cNvSpPr>
          <a:spLocks/>
        </xdr:cNvSpPr>
      </xdr:nvSpPr>
      <xdr:spPr bwMode="auto">
        <a:xfrm>
          <a:off x="64293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274</xdr:row>
      <xdr:rowOff>142875</xdr:rowOff>
    </xdr:from>
    <xdr:to>
      <xdr:col>42</xdr:col>
      <xdr:colOff>1</xdr:colOff>
      <xdr:row>275</xdr:row>
      <xdr:rowOff>104775</xdr:rowOff>
    </xdr:to>
    <xdr:sp macro="" textlink="">
      <xdr:nvSpPr>
        <xdr:cNvPr id="638" name="Freeform 10695">
          <a:extLst>
            <a:ext uri="{FF2B5EF4-FFF2-40B4-BE49-F238E27FC236}">
              <a16:creationId xmlns:a16="http://schemas.microsoft.com/office/drawing/2014/main" id="{51013A13-1F98-49DD-9F1A-43873641DD8E}"/>
            </a:ext>
          </a:extLst>
        </xdr:cNvPr>
        <xdr:cNvSpPr>
          <a:spLocks/>
        </xdr:cNvSpPr>
      </xdr:nvSpPr>
      <xdr:spPr bwMode="auto">
        <a:xfrm>
          <a:off x="9401175" y="511778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284</xdr:row>
      <xdr:rowOff>142875</xdr:rowOff>
    </xdr:from>
    <xdr:to>
      <xdr:col>18</xdr:col>
      <xdr:colOff>1</xdr:colOff>
      <xdr:row>285</xdr:row>
      <xdr:rowOff>104775</xdr:rowOff>
    </xdr:to>
    <xdr:sp macro="" textlink="">
      <xdr:nvSpPr>
        <xdr:cNvPr id="639" name="Freeform 10695">
          <a:extLst>
            <a:ext uri="{FF2B5EF4-FFF2-40B4-BE49-F238E27FC236}">
              <a16:creationId xmlns:a16="http://schemas.microsoft.com/office/drawing/2014/main" id="{9FD2FEB4-F7AC-4E27-9BBC-B7467DC33BD5}"/>
            </a:ext>
          </a:extLst>
        </xdr:cNvPr>
        <xdr:cNvSpPr>
          <a:spLocks/>
        </xdr:cNvSpPr>
      </xdr:nvSpPr>
      <xdr:spPr bwMode="auto">
        <a:xfrm>
          <a:off x="3457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284</xdr:row>
      <xdr:rowOff>142875</xdr:rowOff>
    </xdr:from>
    <xdr:to>
      <xdr:col>30</xdr:col>
      <xdr:colOff>1</xdr:colOff>
      <xdr:row>285</xdr:row>
      <xdr:rowOff>104775</xdr:rowOff>
    </xdr:to>
    <xdr:sp macro="" textlink="">
      <xdr:nvSpPr>
        <xdr:cNvPr id="640" name="Freeform 10695">
          <a:extLst>
            <a:ext uri="{FF2B5EF4-FFF2-40B4-BE49-F238E27FC236}">
              <a16:creationId xmlns:a16="http://schemas.microsoft.com/office/drawing/2014/main" id="{170C0641-801E-4842-B018-42555D3275E6}"/>
            </a:ext>
          </a:extLst>
        </xdr:cNvPr>
        <xdr:cNvSpPr>
          <a:spLocks/>
        </xdr:cNvSpPr>
      </xdr:nvSpPr>
      <xdr:spPr bwMode="auto">
        <a:xfrm>
          <a:off x="64293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238125</xdr:colOff>
      <xdr:row>284</xdr:row>
      <xdr:rowOff>142875</xdr:rowOff>
    </xdr:from>
    <xdr:to>
      <xdr:col>38</xdr:col>
      <xdr:colOff>1</xdr:colOff>
      <xdr:row>285</xdr:row>
      <xdr:rowOff>104775</xdr:rowOff>
    </xdr:to>
    <xdr:sp macro="" textlink="">
      <xdr:nvSpPr>
        <xdr:cNvPr id="641" name="Freeform 10695">
          <a:extLst>
            <a:ext uri="{FF2B5EF4-FFF2-40B4-BE49-F238E27FC236}">
              <a16:creationId xmlns:a16="http://schemas.microsoft.com/office/drawing/2014/main" id="{B4700150-7564-43D4-8010-915DD65EEF73}"/>
            </a:ext>
          </a:extLst>
        </xdr:cNvPr>
        <xdr:cNvSpPr>
          <a:spLocks/>
        </xdr:cNvSpPr>
      </xdr:nvSpPr>
      <xdr:spPr bwMode="auto">
        <a:xfrm>
          <a:off x="8410575" y="5317807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214</xdr:row>
      <xdr:rowOff>142875</xdr:rowOff>
    </xdr:from>
    <xdr:to>
      <xdr:col>30</xdr:col>
      <xdr:colOff>1</xdr:colOff>
      <xdr:row>215</xdr:row>
      <xdr:rowOff>104775</xdr:rowOff>
    </xdr:to>
    <xdr:sp macro="" textlink="">
      <xdr:nvSpPr>
        <xdr:cNvPr id="642" name="Freeform 10695">
          <a:extLst>
            <a:ext uri="{FF2B5EF4-FFF2-40B4-BE49-F238E27FC236}">
              <a16:creationId xmlns:a16="http://schemas.microsoft.com/office/drawing/2014/main" id="{DA6765B4-C8E4-492F-B4F2-6E163F2FA85A}"/>
            </a:ext>
          </a:extLst>
        </xdr:cNvPr>
        <xdr:cNvSpPr>
          <a:spLocks/>
        </xdr:cNvSpPr>
      </xdr:nvSpPr>
      <xdr:spPr bwMode="auto">
        <a:xfrm>
          <a:off x="6429375" y="400907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>
            <a:lumMod val="50000"/>
          </a:scheme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238125</xdr:colOff>
      <xdr:row>234</xdr:row>
      <xdr:rowOff>142875</xdr:rowOff>
    </xdr:from>
    <xdr:to>
      <xdr:col>30</xdr:col>
      <xdr:colOff>1</xdr:colOff>
      <xdr:row>235</xdr:row>
      <xdr:rowOff>104775</xdr:rowOff>
    </xdr:to>
    <xdr:sp macro="" textlink="">
      <xdr:nvSpPr>
        <xdr:cNvPr id="643" name="Freeform 10695">
          <a:extLst>
            <a:ext uri="{FF2B5EF4-FFF2-40B4-BE49-F238E27FC236}">
              <a16:creationId xmlns:a16="http://schemas.microsoft.com/office/drawing/2014/main" id="{FF95B1D8-0AE8-484D-AAE2-767BFB671F0E}"/>
            </a:ext>
          </a:extLst>
        </xdr:cNvPr>
        <xdr:cNvSpPr>
          <a:spLocks/>
        </xdr:cNvSpPr>
      </xdr:nvSpPr>
      <xdr:spPr bwMode="auto">
        <a:xfrm>
          <a:off x="6429375" y="437864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238125</xdr:colOff>
      <xdr:row>254</xdr:row>
      <xdr:rowOff>152400</xdr:rowOff>
    </xdr:from>
    <xdr:to>
      <xdr:col>42</xdr:col>
      <xdr:colOff>1</xdr:colOff>
      <xdr:row>255</xdr:row>
      <xdr:rowOff>114300</xdr:rowOff>
    </xdr:to>
    <xdr:sp macro="" textlink="">
      <xdr:nvSpPr>
        <xdr:cNvPr id="644" name="Freeform 10695">
          <a:extLst>
            <a:ext uri="{FF2B5EF4-FFF2-40B4-BE49-F238E27FC236}">
              <a16:creationId xmlns:a16="http://schemas.microsoft.com/office/drawing/2014/main" id="{22312F7D-3666-4046-8116-D7A8EF0100E7}"/>
            </a:ext>
          </a:extLst>
        </xdr:cNvPr>
        <xdr:cNvSpPr>
          <a:spLocks/>
        </xdr:cNvSpPr>
      </xdr:nvSpPr>
      <xdr:spPr bwMode="auto">
        <a:xfrm>
          <a:off x="9401175" y="47491650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47625</xdr:colOff>
      <xdr:row>144</xdr:row>
      <xdr:rowOff>47624</xdr:rowOff>
    </xdr:from>
    <xdr:to>
      <xdr:col>20</xdr:col>
      <xdr:colOff>93344</xdr:colOff>
      <xdr:row>150</xdr:row>
      <xdr:rowOff>95249</xdr:rowOff>
    </xdr:to>
    <xdr:sp macro="" textlink="">
      <xdr:nvSpPr>
        <xdr:cNvPr id="645" name="Rectangle 11590" descr="Light horizontal">
          <a:extLst>
            <a:ext uri="{FF2B5EF4-FFF2-40B4-BE49-F238E27FC236}">
              <a16:creationId xmlns:a16="http://schemas.microsoft.com/office/drawing/2014/main" id="{3C9B712C-9D87-452E-9397-272D6A87C760}"/>
            </a:ext>
          </a:extLst>
        </xdr:cNvPr>
        <xdr:cNvSpPr>
          <a:spLocks noChangeArrowheads="1"/>
        </xdr:cNvSpPr>
      </xdr:nvSpPr>
      <xdr:spPr bwMode="auto">
        <a:xfrm>
          <a:off x="5000625" y="27060524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57150</xdr:colOff>
      <xdr:row>144</xdr:row>
      <xdr:rowOff>0</xdr:rowOff>
    </xdr:from>
    <xdr:to>
      <xdr:col>31</xdr:col>
      <xdr:colOff>142875</xdr:colOff>
      <xdr:row>150</xdr:row>
      <xdr:rowOff>38100</xdr:rowOff>
    </xdr:to>
    <xdr:sp macro="" textlink="">
      <xdr:nvSpPr>
        <xdr:cNvPr id="646" name="Lightning Bolt 645">
          <a:extLst>
            <a:ext uri="{FF2B5EF4-FFF2-40B4-BE49-F238E27FC236}">
              <a16:creationId xmlns:a16="http://schemas.microsoft.com/office/drawing/2014/main" id="{3189586C-5A71-4515-990E-5219ABEFFF1D}"/>
            </a:ext>
          </a:extLst>
        </xdr:cNvPr>
        <xdr:cNvSpPr/>
      </xdr:nvSpPr>
      <xdr:spPr>
        <a:xfrm>
          <a:off x="7734300" y="2701290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11</xdr:col>
      <xdr:colOff>228600</xdr:colOff>
      <xdr:row>139</xdr:row>
      <xdr:rowOff>19050</xdr:rowOff>
    </xdr:from>
    <xdr:to>
      <xdr:col>12</xdr:col>
      <xdr:colOff>57150</xdr:colOff>
      <xdr:row>143</xdr:row>
      <xdr:rowOff>47625</xdr:rowOff>
    </xdr:to>
    <xdr:sp macro="" textlink="">
      <xdr:nvSpPr>
        <xdr:cNvPr id="647" name="Line 10711">
          <a:extLst>
            <a:ext uri="{FF2B5EF4-FFF2-40B4-BE49-F238E27FC236}">
              <a16:creationId xmlns:a16="http://schemas.microsoft.com/office/drawing/2014/main" id="{08D0ADE4-51E3-44CD-9C56-03709C864910}"/>
            </a:ext>
          </a:extLst>
        </xdr:cNvPr>
        <xdr:cNvSpPr>
          <a:spLocks noChangeShapeType="1"/>
        </xdr:cNvSpPr>
      </xdr:nvSpPr>
      <xdr:spPr bwMode="auto">
        <a:xfrm flipH="1">
          <a:off x="2952750" y="26136600"/>
          <a:ext cx="76200" cy="733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294</xdr:row>
      <xdr:rowOff>171450</xdr:rowOff>
    </xdr:from>
    <xdr:to>
      <xdr:col>7</xdr:col>
      <xdr:colOff>0</xdr:colOff>
      <xdr:row>297</xdr:row>
      <xdr:rowOff>0</xdr:rowOff>
    </xdr:to>
    <xdr:sp macro="" textlink="">
      <xdr:nvSpPr>
        <xdr:cNvPr id="648" name="0/0">
          <a:extLst>
            <a:ext uri="{FF2B5EF4-FFF2-40B4-BE49-F238E27FC236}">
              <a16:creationId xmlns:a16="http://schemas.microsoft.com/office/drawing/2014/main" id="{74A6BBD5-DDFC-433D-BAF8-42EF0DAAC406}"/>
            </a:ext>
          </a:extLst>
        </xdr:cNvPr>
        <xdr:cNvSpPr>
          <a:spLocks noChangeArrowheads="1"/>
        </xdr:cNvSpPr>
      </xdr:nvSpPr>
      <xdr:spPr bwMode="auto">
        <a:xfrm>
          <a:off x="12382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247649</xdr:colOff>
      <xdr:row>294</xdr:row>
      <xdr:rowOff>142875</xdr:rowOff>
    </xdr:from>
    <xdr:to>
      <xdr:col>10</xdr:col>
      <xdr:colOff>9525</xdr:colOff>
      <xdr:row>295</xdr:row>
      <xdr:rowOff>104775</xdr:rowOff>
    </xdr:to>
    <xdr:sp macro="" textlink="">
      <xdr:nvSpPr>
        <xdr:cNvPr id="649" name="Freeform 10695">
          <a:extLst>
            <a:ext uri="{FF2B5EF4-FFF2-40B4-BE49-F238E27FC236}">
              <a16:creationId xmlns:a16="http://schemas.microsoft.com/office/drawing/2014/main" id="{3C93F23E-C995-46AF-BF69-ED77BF060AC9}"/>
            </a:ext>
          </a:extLst>
        </xdr:cNvPr>
        <xdr:cNvSpPr>
          <a:spLocks/>
        </xdr:cNvSpPr>
      </xdr:nvSpPr>
      <xdr:spPr bwMode="auto">
        <a:xfrm>
          <a:off x="1485899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294</xdr:row>
      <xdr:rowOff>171450</xdr:rowOff>
    </xdr:from>
    <xdr:to>
      <xdr:col>11</xdr:col>
      <xdr:colOff>0</xdr:colOff>
      <xdr:row>297</xdr:row>
      <xdr:rowOff>0</xdr:rowOff>
    </xdr:to>
    <xdr:sp macro="" textlink="">
      <xdr:nvSpPr>
        <xdr:cNvPr id="650" name="0/0">
          <a:extLst>
            <a:ext uri="{FF2B5EF4-FFF2-40B4-BE49-F238E27FC236}">
              <a16:creationId xmlns:a16="http://schemas.microsoft.com/office/drawing/2014/main" id="{41A28ECA-25CD-416F-B743-64A31F768B9B}"/>
            </a:ext>
          </a:extLst>
        </xdr:cNvPr>
        <xdr:cNvSpPr>
          <a:spLocks noChangeArrowheads="1"/>
        </xdr:cNvSpPr>
      </xdr:nvSpPr>
      <xdr:spPr bwMode="auto">
        <a:xfrm>
          <a:off x="22288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238125</xdr:colOff>
      <xdr:row>294</xdr:row>
      <xdr:rowOff>142875</xdr:rowOff>
    </xdr:from>
    <xdr:to>
      <xdr:col>14</xdr:col>
      <xdr:colOff>1</xdr:colOff>
      <xdr:row>295</xdr:row>
      <xdr:rowOff>104775</xdr:rowOff>
    </xdr:to>
    <xdr:sp macro="" textlink="">
      <xdr:nvSpPr>
        <xdr:cNvPr id="651" name="Freeform 10695">
          <a:extLst>
            <a:ext uri="{FF2B5EF4-FFF2-40B4-BE49-F238E27FC236}">
              <a16:creationId xmlns:a16="http://schemas.microsoft.com/office/drawing/2014/main" id="{ABBDFA8C-5588-4E42-AF30-56D99A91AD33}"/>
            </a:ext>
          </a:extLst>
        </xdr:cNvPr>
        <xdr:cNvSpPr>
          <a:spLocks/>
        </xdr:cNvSpPr>
      </xdr:nvSpPr>
      <xdr:spPr bwMode="auto">
        <a:xfrm>
          <a:off x="24669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294</xdr:row>
      <xdr:rowOff>171450</xdr:rowOff>
    </xdr:from>
    <xdr:to>
      <xdr:col>15</xdr:col>
      <xdr:colOff>0</xdr:colOff>
      <xdr:row>297</xdr:row>
      <xdr:rowOff>0</xdr:rowOff>
    </xdr:to>
    <xdr:sp macro="" textlink="">
      <xdr:nvSpPr>
        <xdr:cNvPr id="652" name="0/0">
          <a:extLst>
            <a:ext uri="{FF2B5EF4-FFF2-40B4-BE49-F238E27FC236}">
              <a16:creationId xmlns:a16="http://schemas.microsoft.com/office/drawing/2014/main" id="{C6485438-35C7-4372-A9E7-7FCED1E09CC5}"/>
            </a:ext>
          </a:extLst>
        </xdr:cNvPr>
        <xdr:cNvSpPr>
          <a:spLocks noChangeArrowheads="1"/>
        </xdr:cNvSpPr>
      </xdr:nvSpPr>
      <xdr:spPr bwMode="auto">
        <a:xfrm>
          <a:off x="3219450" y="55054500"/>
          <a:ext cx="495300" cy="40005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3" name="Freeform 10695">
          <a:extLst>
            <a:ext uri="{FF2B5EF4-FFF2-40B4-BE49-F238E27FC236}">
              <a16:creationId xmlns:a16="http://schemas.microsoft.com/office/drawing/2014/main" id="{158D7D3A-31C6-430A-9FA7-0B6512BD9E49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294</xdr:row>
      <xdr:rowOff>171450</xdr:rowOff>
    </xdr:from>
    <xdr:to>
      <xdr:col>19</xdr:col>
      <xdr:colOff>0</xdr:colOff>
      <xdr:row>297</xdr:row>
      <xdr:rowOff>0</xdr:rowOff>
    </xdr:to>
    <xdr:sp macro="" textlink="">
      <xdr:nvSpPr>
        <xdr:cNvPr id="654" name="0/0">
          <a:extLst>
            <a:ext uri="{FF2B5EF4-FFF2-40B4-BE49-F238E27FC236}">
              <a16:creationId xmlns:a16="http://schemas.microsoft.com/office/drawing/2014/main" id="{E860ECE0-EB9D-4D85-BF78-2CD9BD719A6F}"/>
            </a:ext>
          </a:extLst>
        </xdr:cNvPr>
        <xdr:cNvSpPr>
          <a:spLocks noChangeArrowheads="1"/>
        </xdr:cNvSpPr>
      </xdr:nvSpPr>
      <xdr:spPr bwMode="auto">
        <a:xfrm>
          <a:off x="42100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294</xdr:row>
      <xdr:rowOff>171450</xdr:rowOff>
    </xdr:from>
    <xdr:to>
      <xdr:col>3</xdr:col>
      <xdr:colOff>0</xdr:colOff>
      <xdr:row>297</xdr:row>
      <xdr:rowOff>0</xdr:rowOff>
    </xdr:to>
    <xdr:sp macro="" textlink="">
      <xdr:nvSpPr>
        <xdr:cNvPr id="655" name="0/0">
          <a:extLst>
            <a:ext uri="{FF2B5EF4-FFF2-40B4-BE49-F238E27FC236}">
              <a16:creationId xmlns:a16="http://schemas.microsoft.com/office/drawing/2014/main" id="{1FC0B95F-F944-4069-B2B8-D5389715CDD1}"/>
            </a:ext>
          </a:extLst>
        </xdr:cNvPr>
        <xdr:cNvSpPr>
          <a:spLocks noChangeArrowheads="1"/>
        </xdr:cNvSpPr>
      </xdr:nvSpPr>
      <xdr:spPr bwMode="auto">
        <a:xfrm>
          <a:off x="247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294</xdr:row>
      <xdr:rowOff>142875</xdr:rowOff>
    </xdr:from>
    <xdr:to>
      <xdr:col>6</xdr:col>
      <xdr:colOff>9526</xdr:colOff>
      <xdr:row>295</xdr:row>
      <xdr:rowOff>104775</xdr:rowOff>
    </xdr:to>
    <xdr:sp macro="" textlink="">
      <xdr:nvSpPr>
        <xdr:cNvPr id="656" name="Freeform 10695">
          <a:extLst>
            <a:ext uri="{FF2B5EF4-FFF2-40B4-BE49-F238E27FC236}">
              <a16:creationId xmlns:a16="http://schemas.microsoft.com/office/drawing/2014/main" id="{BD764113-7913-4D04-BA54-8C29044749B0}"/>
            </a:ext>
          </a:extLst>
        </xdr:cNvPr>
        <xdr:cNvSpPr>
          <a:spLocks/>
        </xdr:cNvSpPr>
      </xdr:nvSpPr>
      <xdr:spPr bwMode="auto">
        <a:xfrm>
          <a:off x="495300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238125</xdr:colOff>
      <xdr:row>294</xdr:row>
      <xdr:rowOff>142875</xdr:rowOff>
    </xdr:from>
    <xdr:to>
      <xdr:col>18</xdr:col>
      <xdr:colOff>1</xdr:colOff>
      <xdr:row>295</xdr:row>
      <xdr:rowOff>104775</xdr:rowOff>
    </xdr:to>
    <xdr:sp macro="" textlink="">
      <xdr:nvSpPr>
        <xdr:cNvPr id="657" name="Freeform 10695">
          <a:extLst>
            <a:ext uri="{FF2B5EF4-FFF2-40B4-BE49-F238E27FC236}">
              <a16:creationId xmlns:a16="http://schemas.microsoft.com/office/drawing/2014/main" id="{69E91749-FADC-45DE-AE34-A36D27419AB3}"/>
            </a:ext>
          </a:extLst>
        </xdr:cNvPr>
        <xdr:cNvSpPr>
          <a:spLocks/>
        </xdr:cNvSpPr>
      </xdr:nvSpPr>
      <xdr:spPr bwMode="auto">
        <a:xfrm>
          <a:off x="3457575" y="55025925"/>
          <a:ext cx="1000126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9525</xdr:colOff>
      <xdr:row>183</xdr:row>
      <xdr:rowOff>152401</xdr:rowOff>
    </xdr:from>
    <xdr:to>
      <xdr:col>28</xdr:col>
      <xdr:colOff>85724</xdr:colOff>
      <xdr:row>189</xdr:row>
      <xdr:rowOff>76203</xdr:rowOff>
    </xdr:to>
    <xdr:sp macro="" textlink="">
      <xdr:nvSpPr>
        <xdr:cNvPr id="658" name="AutoShape 10734">
          <a:extLst>
            <a:ext uri="{FF2B5EF4-FFF2-40B4-BE49-F238E27FC236}">
              <a16:creationId xmlns:a16="http://schemas.microsoft.com/office/drawing/2014/main" id="{549F277D-874C-4E27-B0E3-1E3C51065089}"/>
            </a:ext>
          </a:extLst>
        </xdr:cNvPr>
        <xdr:cNvSpPr>
          <a:spLocks noChangeArrowheads="1"/>
        </xdr:cNvSpPr>
      </xdr:nvSpPr>
      <xdr:spPr bwMode="auto">
        <a:xfrm rot="5400000">
          <a:off x="6448424" y="348615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57150</xdr:colOff>
      <xdr:row>204</xdr:row>
      <xdr:rowOff>66676</xdr:rowOff>
    </xdr:from>
    <xdr:to>
      <xdr:col>20</xdr:col>
      <xdr:colOff>114299</xdr:colOff>
      <xdr:row>209</xdr:row>
      <xdr:rowOff>133348</xdr:rowOff>
    </xdr:to>
    <xdr:sp macro="" textlink="">
      <xdr:nvSpPr>
        <xdr:cNvPr id="659" name="AutoShape 10732">
          <a:extLst>
            <a:ext uri="{FF2B5EF4-FFF2-40B4-BE49-F238E27FC236}">
              <a16:creationId xmlns:a16="http://schemas.microsoft.com/office/drawing/2014/main" id="{F27518A5-7EBE-4C3F-8CD5-67F9F84FB130}"/>
            </a:ext>
          </a:extLst>
        </xdr:cNvPr>
        <xdr:cNvSpPr>
          <a:spLocks noChangeArrowheads="1"/>
        </xdr:cNvSpPr>
      </xdr:nvSpPr>
      <xdr:spPr bwMode="auto">
        <a:xfrm rot="5400000">
          <a:off x="4529139" y="38647687"/>
          <a:ext cx="1019172" cy="57149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50006</xdr:colOff>
      <xdr:row>223</xdr:row>
      <xdr:rowOff>171450</xdr:rowOff>
    </xdr:from>
    <xdr:to>
      <xdr:col>27</xdr:col>
      <xdr:colOff>135731</xdr:colOff>
      <xdr:row>230</xdr:row>
      <xdr:rowOff>19050</xdr:rowOff>
    </xdr:to>
    <xdr:sp macro="" textlink="">
      <xdr:nvSpPr>
        <xdr:cNvPr id="660" name="Lightning Bolt 659">
          <a:extLst>
            <a:ext uri="{FF2B5EF4-FFF2-40B4-BE49-F238E27FC236}">
              <a16:creationId xmlns:a16="http://schemas.microsoft.com/office/drawing/2014/main" id="{365F9DCF-7009-4BE6-95F4-3894D5DE63B4}"/>
            </a:ext>
          </a:extLst>
        </xdr:cNvPr>
        <xdr:cNvSpPr/>
      </xdr:nvSpPr>
      <xdr:spPr>
        <a:xfrm>
          <a:off x="6736556" y="417766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95250</xdr:colOff>
      <xdr:row>224</xdr:row>
      <xdr:rowOff>28575</xdr:rowOff>
    </xdr:from>
    <xdr:to>
      <xdr:col>44</xdr:col>
      <xdr:colOff>180975</xdr:colOff>
      <xdr:row>230</xdr:row>
      <xdr:rowOff>66675</xdr:rowOff>
    </xdr:to>
    <xdr:sp macro="" textlink="">
      <xdr:nvSpPr>
        <xdr:cNvPr id="661" name="Lightning Bolt 660">
          <a:extLst>
            <a:ext uri="{FF2B5EF4-FFF2-40B4-BE49-F238E27FC236}">
              <a16:creationId xmlns:a16="http://schemas.microsoft.com/office/drawing/2014/main" id="{73A6CD9B-F2A0-4958-82DE-EDF716E3D37E}"/>
            </a:ext>
          </a:extLst>
        </xdr:cNvPr>
        <xdr:cNvSpPr/>
      </xdr:nvSpPr>
      <xdr:spPr>
        <a:xfrm>
          <a:off x="10991850" y="418242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44</xdr:col>
      <xdr:colOff>9525</xdr:colOff>
      <xdr:row>224</xdr:row>
      <xdr:rowOff>47625</xdr:rowOff>
    </xdr:from>
    <xdr:to>
      <xdr:col>44</xdr:col>
      <xdr:colOff>95250</xdr:colOff>
      <xdr:row>230</xdr:row>
      <xdr:rowOff>85725</xdr:rowOff>
    </xdr:to>
    <xdr:sp macro="" textlink="">
      <xdr:nvSpPr>
        <xdr:cNvPr id="662" name="Lightning Bolt 661">
          <a:extLst>
            <a:ext uri="{FF2B5EF4-FFF2-40B4-BE49-F238E27FC236}">
              <a16:creationId xmlns:a16="http://schemas.microsoft.com/office/drawing/2014/main" id="{95E998EF-0497-420A-A720-0D971DCF33A4}"/>
            </a:ext>
          </a:extLst>
        </xdr:cNvPr>
        <xdr:cNvSpPr/>
      </xdr:nvSpPr>
      <xdr:spPr>
        <a:xfrm>
          <a:off x="10906125" y="418433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228600</xdr:colOff>
      <xdr:row>234</xdr:row>
      <xdr:rowOff>57151</xdr:rowOff>
    </xdr:from>
    <xdr:to>
      <xdr:col>8</xdr:col>
      <xdr:colOff>57149</xdr:colOff>
      <xdr:row>240</xdr:row>
      <xdr:rowOff>38103</xdr:rowOff>
    </xdr:to>
    <xdr:sp macro="" textlink="">
      <xdr:nvSpPr>
        <xdr:cNvPr id="663" name="AutoShape 10734">
          <a:extLst>
            <a:ext uri="{FF2B5EF4-FFF2-40B4-BE49-F238E27FC236}">
              <a16:creationId xmlns:a16="http://schemas.microsoft.com/office/drawing/2014/main" id="{850BB027-7194-4502-8BDF-2E712054EB2F}"/>
            </a:ext>
          </a:extLst>
        </xdr:cNvPr>
        <xdr:cNvSpPr>
          <a:spLocks noChangeArrowheads="1"/>
        </xdr:cNvSpPr>
      </xdr:nvSpPr>
      <xdr:spPr bwMode="auto">
        <a:xfrm rot="5400000">
          <a:off x="1466849" y="44196002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95250</xdr:colOff>
      <xdr:row>234</xdr:row>
      <xdr:rowOff>38100</xdr:rowOff>
    </xdr:from>
    <xdr:to>
      <xdr:col>8</xdr:col>
      <xdr:colOff>140969</xdr:colOff>
      <xdr:row>240</xdr:row>
      <xdr:rowOff>85725</xdr:rowOff>
    </xdr:to>
    <xdr:sp macro="" textlink="">
      <xdr:nvSpPr>
        <xdr:cNvPr id="664" name="Rectangle 11590" descr="Light horizontal">
          <a:extLst>
            <a:ext uri="{FF2B5EF4-FFF2-40B4-BE49-F238E27FC236}">
              <a16:creationId xmlns:a16="http://schemas.microsoft.com/office/drawing/2014/main" id="{500D53B5-E4FD-494F-8795-C400093B7C1A}"/>
            </a:ext>
          </a:extLst>
        </xdr:cNvPr>
        <xdr:cNvSpPr>
          <a:spLocks noChangeArrowheads="1"/>
        </xdr:cNvSpPr>
      </xdr:nvSpPr>
      <xdr:spPr bwMode="auto">
        <a:xfrm>
          <a:off x="2076450" y="43681650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39</xdr:col>
      <xdr:colOff>238125</xdr:colOff>
      <xdr:row>234</xdr:row>
      <xdr:rowOff>76200</xdr:rowOff>
    </xdr:from>
    <xdr:to>
      <xdr:col>40</xdr:col>
      <xdr:colOff>76200</xdr:colOff>
      <xdr:row>240</xdr:row>
      <xdr:rowOff>114300</xdr:rowOff>
    </xdr:to>
    <xdr:sp macro="" textlink="">
      <xdr:nvSpPr>
        <xdr:cNvPr id="665" name="Lightning Bolt 664">
          <a:extLst>
            <a:ext uri="{FF2B5EF4-FFF2-40B4-BE49-F238E27FC236}">
              <a16:creationId xmlns:a16="http://schemas.microsoft.com/office/drawing/2014/main" id="{232873DA-466A-430B-A5B7-E53118C4FDBE}"/>
            </a:ext>
          </a:extLst>
        </xdr:cNvPr>
        <xdr:cNvSpPr/>
      </xdr:nvSpPr>
      <xdr:spPr>
        <a:xfrm>
          <a:off x="9896475" y="437197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9525</xdr:colOff>
      <xdr:row>244</xdr:row>
      <xdr:rowOff>28575</xdr:rowOff>
    </xdr:from>
    <xdr:to>
      <xdr:col>8</xdr:col>
      <xdr:colOff>95250</xdr:colOff>
      <xdr:row>250</xdr:row>
      <xdr:rowOff>66675</xdr:rowOff>
    </xdr:to>
    <xdr:sp macro="" textlink="">
      <xdr:nvSpPr>
        <xdr:cNvPr id="666" name="Lightning Bolt 665">
          <a:extLst>
            <a:ext uri="{FF2B5EF4-FFF2-40B4-BE49-F238E27FC236}">
              <a16:creationId xmlns:a16="http://schemas.microsoft.com/office/drawing/2014/main" id="{2D03112B-4E7A-432E-8EEA-F3B433D59E39}"/>
            </a:ext>
          </a:extLst>
        </xdr:cNvPr>
        <xdr:cNvSpPr/>
      </xdr:nvSpPr>
      <xdr:spPr>
        <a:xfrm>
          <a:off x="1990725" y="455199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19</xdr:col>
      <xdr:colOff>209550</xdr:colOff>
      <xdr:row>244</xdr:row>
      <xdr:rowOff>19050</xdr:rowOff>
    </xdr:from>
    <xdr:to>
      <xdr:col>20</xdr:col>
      <xdr:colOff>47625</xdr:colOff>
      <xdr:row>250</xdr:row>
      <xdr:rowOff>57150</xdr:rowOff>
    </xdr:to>
    <xdr:sp macro="" textlink="">
      <xdr:nvSpPr>
        <xdr:cNvPr id="667" name="Lightning Bolt 666">
          <a:extLst>
            <a:ext uri="{FF2B5EF4-FFF2-40B4-BE49-F238E27FC236}">
              <a16:creationId xmlns:a16="http://schemas.microsoft.com/office/drawing/2014/main" id="{CF7EC6D4-9DAE-4411-BC81-83E9C707C528}"/>
            </a:ext>
          </a:extLst>
        </xdr:cNvPr>
        <xdr:cNvSpPr/>
      </xdr:nvSpPr>
      <xdr:spPr>
        <a:xfrm>
          <a:off x="4914900" y="45510450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35</xdr:col>
      <xdr:colOff>219075</xdr:colOff>
      <xdr:row>284</xdr:row>
      <xdr:rowOff>28576</xdr:rowOff>
    </xdr:from>
    <xdr:to>
      <xdr:col>36</xdr:col>
      <xdr:colOff>47624</xdr:colOff>
      <xdr:row>290</xdr:row>
      <xdr:rowOff>9528</xdr:rowOff>
    </xdr:to>
    <xdr:sp macro="" textlink="">
      <xdr:nvSpPr>
        <xdr:cNvPr id="668" name="AutoShape 10734">
          <a:extLst>
            <a:ext uri="{FF2B5EF4-FFF2-40B4-BE49-F238E27FC236}">
              <a16:creationId xmlns:a16="http://schemas.microsoft.com/office/drawing/2014/main" id="{8204118C-68EE-4DBF-A27B-4B318E2CE33F}"/>
            </a:ext>
          </a:extLst>
        </xdr:cNvPr>
        <xdr:cNvSpPr>
          <a:spLocks noChangeArrowheads="1"/>
        </xdr:cNvSpPr>
      </xdr:nvSpPr>
      <xdr:spPr bwMode="auto">
        <a:xfrm rot="5400000">
          <a:off x="8391524" y="53559077"/>
          <a:ext cx="1066802" cy="76199"/>
        </a:xfrm>
        <a:prstGeom prst="rightArrow">
          <a:avLst>
            <a:gd name="adj1" fmla="val 50000"/>
            <a:gd name="adj2" fmla="val 934363"/>
          </a:avLst>
        </a:prstGeom>
        <a:solidFill>
          <a:srgbClr val="9999FF"/>
        </a:solidFill>
        <a:ln w="9525" algn="ctr">
          <a:solidFill>
            <a:srgbClr val="9999FF"/>
          </a:solidFill>
          <a:miter lim="800000"/>
          <a:headEnd/>
          <a:tailEnd/>
        </a:ln>
      </xdr:spPr>
    </xdr:sp>
    <xdr:clientData/>
  </xdr:twoCellAnchor>
  <xdr:twoCellAnchor>
    <xdr:from>
      <xdr:col>36</xdr:col>
      <xdr:colOff>85725</xdr:colOff>
      <xdr:row>284</xdr:row>
      <xdr:rowOff>9525</xdr:rowOff>
    </xdr:from>
    <xdr:to>
      <xdr:col>36</xdr:col>
      <xdr:colOff>131444</xdr:colOff>
      <xdr:row>290</xdr:row>
      <xdr:rowOff>57150</xdr:rowOff>
    </xdr:to>
    <xdr:sp macro="" textlink="">
      <xdr:nvSpPr>
        <xdr:cNvPr id="669" name="Rectangle 11590" descr="Light horizontal">
          <a:extLst>
            <a:ext uri="{FF2B5EF4-FFF2-40B4-BE49-F238E27FC236}">
              <a16:creationId xmlns:a16="http://schemas.microsoft.com/office/drawing/2014/main" id="{EABCFFDF-403F-420C-91E1-316E3E0A2285}"/>
            </a:ext>
          </a:extLst>
        </xdr:cNvPr>
        <xdr:cNvSpPr>
          <a:spLocks noChangeArrowheads="1"/>
        </xdr:cNvSpPr>
      </xdr:nvSpPr>
      <xdr:spPr bwMode="auto">
        <a:xfrm>
          <a:off x="9001125" y="53044725"/>
          <a:ext cx="45719" cy="1133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9525</xdr:colOff>
      <xdr:row>294</xdr:row>
      <xdr:rowOff>85725</xdr:rowOff>
    </xdr:from>
    <xdr:to>
      <xdr:col>4</xdr:col>
      <xdr:colOff>95250</xdr:colOff>
      <xdr:row>300</xdr:row>
      <xdr:rowOff>123825</xdr:rowOff>
    </xdr:to>
    <xdr:sp macro="" textlink="">
      <xdr:nvSpPr>
        <xdr:cNvPr id="670" name="Lightning Bolt 669">
          <a:extLst>
            <a:ext uri="{FF2B5EF4-FFF2-40B4-BE49-F238E27FC236}">
              <a16:creationId xmlns:a16="http://schemas.microsoft.com/office/drawing/2014/main" id="{68616E7C-0A1C-48FD-BDF5-F8BF401985CF}"/>
            </a:ext>
          </a:extLst>
        </xdr:cNvPr>
        <xdr:cNvSpPr/>
      </xdr:nvSpPr>
      <xdr:spPr>
        <a:xfrm>
          <a:off x="1000125" y="549687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8</xdr:col>
      <xdr:colOff>0</xdr:colOff>
      <xdr:row>284</xdr:row>
      <xdr:rowOff>47625</xdr:rowOff>
    </xdr:from>
    <xdr:to>
      <xdr:col>8</xdr:col>
      <xdr:colOff>85725</xdr:colOff>
      <xdr:row>290</xdr:row>
      <xdr:rowOff>85725</xdr:rowOff>
    </xdr:to>
    <xdr:sp macro="" textlink="">
      <xdr:nvSpPr>
        <xdr:cNvPr id="671" name="Lightning Bolt 670">
          <a:extLst>
            <a:ext uri="{FF2B5EF4-FFF2-40B4-BE49-F238E27FC236}">
              <a16:creationId xmlns:a16="http://schemas.microsoft.com/office/drawing/2014/main" id="{A7F495E9-CDDB-4AEB-A103-AF03EE01FB1C}"/>
            </a:ext>
          </a:extLst>
        </xdr:cNvPr>
        <xdr:cNvSpPr/>
      </xdr:nvSpPr>
      <xdr:spPr>
        <a:xfrm>
          <a:off x="1981200" y="5308282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284</xdr:row>
      <xdr:rowOff>66675</xdr:rowOff>
    </xdr:from>
    <xdr:to>
      <xdr:col>12</xdr:col>
      <xdr:colOff>85725</xdr:colOff>
      <xdr:row>290</xdr:row>
      <xdr:rowOff>104775</xdr:rowOff>
    </xdr:to>
    <xdr:sp macro="" textlink="">
      <xdr:nvSpPr>
        <xdr:cNvPr id="672" name="Lightning Bolt 671">
          <a:extLst>
            <a:ext uri="{FF2B5EF4-FFF2-40B4-BE49-F238E27FC236}">
              <a16:creationId xmlns:a16="http://schemas.microsoft.com/office/drawing/2014/main" id="{AEDBE357-8A06-462C-BC74-B3DEDDA1712E}"/>
            </a:ext>
          </a:extLst>
        </xdr:cNvPr>
        <xdr:cNvSpPr/>
      </xdr:nvSpPr>
      <xdr:spPr>
        <a:xfrm>
          <a:off x="2971800" y="53101875"/>
          <a:ext cx="85725" cy="1123950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IN"/>
        </a:p>
      </xdr:txBody>
    </xdr:sp>
    <xdr:clientData/>
  </xdr:twoCellAnchor>
  <xdr:twoCellAnchor>
    <xdr:from>
      <xdr:col>7</xdr:col>
      <xdr:colOff>85724</xdr:colOff>
      <xdr:row>289</xdr:row>
      <xdr:rowOff>28575</xdr:rowOff>
    </xdr:from>
    <xdr:to>
      <xdr:col>8</xdr:col>
      <xdr:colOff>38099</xdr:colOff>
      <xdr:row>291</xdr:row>
      <xdr:rowOff>57150</xdr:rowOff>
    </xdr:to>
    <xdr:sp macro="" textlink="">
      <xdr:nvSpPr>
        <xdr:cNvPr id="673" name="Line 10711">
          <a:extLst>
            <a:ext uri="{FF2B5EF4-FFF2-40B4-BE49-F238E27FC236}">
              <a16:creationId xmlns:a16="http://schemas.microsoft.com/office/drawing/2014/main" id="{3497643D-4530-4B0E-B65C-CB96D5ED208F}"/>
            </a:ext>
          </a:extLst>
        </xdr:cNvPr>
        <xdr:cNvSpPr>
          <a:spLocks noChangeShapeType="1"/>
        </xdr:cNvSpPr>
      </xdr:nvSpPr>
      <xdr:spPr bwMode="auto">
        <a:xfrm flipH="1">
          <a:off x="1819274" y="54016275"/>
          <a:ext cx="200025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226</xdr:row>
      <xdr:rowOff>0</xdr:rowOff>
    </xdr:from>
    <xdr:to>
      <xdr:col>11</xdr:col>
      <xdr:colOff>190501</xdr:colOff>
      <xdr:row>227</xdr:row>
      <xdr:rowOff>114299</xdr:rowOff>
    </xdr:to>
    <xdr:sp macro="" textlink="">
      <xdr:nvSpPr>
        <xdr:cNvPr id="674" name="Minus 382">
          <a:extLst>
            <a:ext uri="{FF2B5EF4-FFF2-40B4-BE49-F238E27FC236}">
              <a16:creationId xmlns:a16="http://schemas.microsoft.com/office/drawing/2014/main" id="{4B19BC11-AF60-4D30-9DA8-09A399EDE6AA}"/>
            </a:ext>
          </a:extLst>
        </xdr:cNvPr>
        <xdr:cNvSpPr/>
      </xdr:nvSpPr>
      <xdr:spPr>
        <a:xfrm>
          <a:off x="2724151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226</xdr:row>
      <xdr:rowOff>0</xdr:rowOff>
    </xdr:from>
    <xdr:to>
      <xdr:col>15</xdr:col>
      <xdr:colOff>190500</xdr:colOff>
      <xdr:row>227</xdr:row>
      <xdr:rowOff>114299</xdr:rowOff>
    </xdr:to>
    <xdr:sp macro="" textlink="">
      <xdr:nvSpPr>
        <xdr:cNvPr id="675" name="Minus 382">
          <a:extLst>
            <a:ext uri="{FF2B5EF4-FFF2-40B4-BE49-F238E27FC236}">
              <a16:creationId xmlns:a16="http://schemas.microsoft.com/office/drawing/2014/main" id="{4C92FD0B-698C-45AC-9B63-944B1B9BA444}"/>
            </a:ext>
          </a:extLst>
        </xdr:cNvPr>
        <xdr:cNvSpPr/>
      </xdr:nvSpPr>
      <xdr:spPr>
        <a:xfrm>
          <a:off x="3714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0</xdr:colOff>
      <xdr:row>10</xdr:row>
      <xdr:rowOff>0</xdr:rowOff>
    </xdr:from>
    <xdr:to>
      <xdr:col>12</xdr:col>
      <xdr:colOff>190500</xdr:colOff>
      <xdr:row>11</xdr:row>
      <xdr:rowOff>78580</xdr:rowOff>
    </xdr:to>
    <xdr:sp macro="" textlink="">
      <xdr:nvSpPr>
        <xdr:cNvPr id="676" name="Minus 382">
          <a:extLst>
            <a:ext uri="{FF2B5EF4-FFF2-40B4-BE49-F238E27FC236}">
              <a16:creationId xmlns:a16="http://schemas.microsoft.com/office/drawing/2014/main" id="{0E386540-B904-40D3-B9AB-087CFDE605BA}"/>
            </a:ext>
          </a:extLst>
        </xdr:cNvPr>
        <xdr:cNvSpPr/>
      </xdr:nvSpPr>
      <xdr:spPr>
        <a:xfrm>
          <a:off x="2971800" y="2076450"/>
          <a:ext cx="190500" cy="307180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TW</a:t>
          </a: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190500</xdr:colOff>
      <xdr:row>27</xdr:row>
      <xdr:rowOff>114299</xdr:rowOff>
    </xdr:to>
    <xdr:sp macro="" textlink="">
      <xdr:nvSpPr>
        <xdr:cNvPr id="677" name="Minus 382">
          <a:extLst>
            <a:ext uri="{FF2B5EF4-FFF2-40B4-BE49-F238E27FC236}">
              <a16:creationId xmlns:a16="http://schemas.microsoft.com/office/drawing/2014/main" id="{4A065381-26F4-41A5-B393-58059079199F}"/>
            </a:ext>
          </a:extLst>
        </xdr:cNvPr>
        <xdr:cNvSpPr/>
      </xdr:nvSpPr>
      <xdr:spPr>
        <a:xfrm>
          <a:off x="742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7</xdr:col>
      <xdr:colOff>190500</xdr:colOff>
      <xdr:row>27</xdr:row>
      <xdr:rowOff>114299</xdr:rowOff>
    </xdr:to>
    <xdr:sp macro="" textlink="">
      <xdr:nvSpPr>
        <xdr:cNvPr id="678" name="Minus 382">
          <a:extLst>
            <a:ext uri="{FF2B5EF4-FFF2-40B4-BE49-F238E27FC236}">
              <a16:creationId xmlns:a16="http://schemas.microsoft.com/office/drawing/2014/main" id="{086C03A9-4040-43BD-9BA0-11FF023824BD}"/>
            </a:ext>
          </a:extLst>
        </xdr:cNvPr>
        <xdr:cNvSpPr/>
      </xdr:nvSpPr>
      <xdr:spPr>
        <a:xfrm>
          <a:off x="1733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190500</xdr:colOff>
      <xdr:row>27</xdr:row>
      <xdr:rowOff>114299</xdr:rowOff>
    </xdr:to>
    <xdr:sp macro="" textlink="">
      <xdr:nvSpPr>
        <xdr:cNvPr id="679" name="Minus 382">
          <a:extLst>
            <a:ext uri="{FF2B5EF4-FFF2-40B4-BE49-F238E27FC236}">
              <a16:creationId xmlns:a16="http://schemas.microsoft.com/office/drawing/2014/main" id="{4F1594F7-42C3-456B-BD9E-C6D70438F82C}"/>
            </a:ext>
          </a:extLst>
        </xdr:cNvPr>
        <xdr:cNvSpPr/>
      </xdr:nvSpPr>
      <xdr:spPr>
        <a:xfrm>
          <a:off x="2724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15</xdr:col>
      <xdr:colOff>190500</xdr:colOff>
      <xdr:row>27</xdr:row>
      <xdr:rowOff>114299</xdr:rowOff>
    </xdr:to>
    <xdr:sp macro="" textlink="">
      <xdr:nvSpPr>
        <xdr:cNvPr id="680" name="Minus 382">
          <a:extLst>
            <a:ext uri="{FF2B5EF4-FFF2-40B4-BE49-F238E27FC236}">
              <a16:creationId xmlns:a16="http://schemas.microsoft.com/office/drawing/2014/main" id="{12F28D3B-82C0-44B6-8809-C1F4448CF079}"/>
            </a:ext>
          </a:extLst>
        </xdr:cNvPr>
        <xdr:cNvSpPr/>
      </xdr:nvSpPr>
      <xdr:spPr>
        <a:xfrm>
          <a:off x="3714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</xdr:row>
      <xdr:rowOff>0</xdr:rowOff>
    </xdr:from>
    <xdr:to>
      <xdr:col>19</xdr:col>
      <xdr:colOff>190500</xdr:colOff>
      <xdr:row>27</xdr:row>
      <xdr:rowOff>114299</xdr:rowOff>
    </xdr:to>
    <xdr:sp macro="" textlink="">
      <xdr:nvSpPr>
        <xdr:cNvPr id="681" name="Minus 382">
          <a:extLst>
            <a:ext uri="{FF2B5EF4-FFF2-40B4-BE49-F238E27FC236}">
              <a16:creationId xmlns:a16="http://schemas.microsoft.com/office/drawing/2014/main" id="{3F6B020A-10F5-468A-9C36-A29851AD63E1}"/>
            </a:ext>
          </a:extLst>
        </xdr:cNvPr>
        <xdr:cNvSpPr/>
      </xdr:nvSpPr>
      <xdr:spPr>
        <a:xfrm>
          <a:off x="47053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</xdr:row>
      <xdr:rowOff>0</xdr:rowOff>
    </xdr:from>
    <xdr:to>
      <xdr:col>23</xdr:col>
      <xdr:colOff>190500</xdr:colOff>
      <xdr:row>27</xdr:row>
      <xdr:rowOff>114299</xdr:rowOff>
    </xdr:to>
    <xdr:sp macro="" textlink="">
      <xdr:nvSpPr>
        <xdr:cNvPr id="682" name="Minus 382">
          <a:extLst>
            <a:ext uri="{FF2B5EF4-FFF2-40B4-BE49-F238E27FC236}">
              <a16:creationId xmlns:a16="http://schemas.microsoft.com/office/drawing/2014/main" id="{BDBE5F1A-CC36-4982-B3EF-0467A926C669}"/>
            </a:ext>
          </a:extLst>
        </xdr:cNvPr>
        <xdr:cNvSpPr/>
      </xdr:nvSpPr>
      <xdr:spPr>
        <a:xfrm>
          <a:off x="56959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190500</xdr:colOff>
      <xdr:row>27</xdr:row>
      <xdr:rowOff>114299</xdr:rowOff>
    </xdr:to>
    <xdr:sp macro="" textlink="">
      <xdr:nvSpPr>
        <xdr:cNvPr id="683" name="Minus 382">
          <a:extLst>
            <a:ext uri="{FF2B5EF4-FFF2-40B4-BE49-F238E27FC236}">
              <a16:creationId xmlns:a16="http://schemas.microsoft.com/office/drawing/2014/main" id="{DD902548-9EE5-4A84-A6D9-BC0143781DE7}"/>
            </a:ext>
          </a:extLst>
        </xdr:cNvPr>
        <xdr:cNvSpPr/>
      </xdr:nvSpPr>
      <xdr:spPr>
        <a:xfrm>
          <a:off x="66865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</xdr:row>
      <xdr:rowOff>0</xdr:rowOff>
    </xdr:from>
    <xdr:to>
      <xdr:col>31</xdr:col>
      <xdr:colOff>190500</xdr:colOff>
      <xdr:row>27</xdr:row>
      <xdr:rowOff>114299</xdr:rowOff>
    </xdr:to>
    <xdr:sp macro="" textlink="">
      <xdr:nvSpPr>
        <xdr:cNvPr id="684" name="Minus 382">
          <a:extLst>
            <a:ext uri="{FF2B5EF4-FFF2-40B4-BE49-F238E27FC236}">
              <a16:creationId xmlns:a16="http://schemas.microsoft.com/office/drawing/2014/main" id="{DE628B3D-4C92-4263-8603-B6E1B3457BA6}"/>
            </a:ext>
          </a:extLst>
        </xdr:cNvPr>
        <xdr:cNvSpPr/>
      </xdr:nvSpPr>
      <xdr:spPr>
        <a:xfrm>
          <a:off x="76771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</xdr:row>
      <xdr:rowOff>0</xdr:rowOff>
    </xdr:from>
    <xdr:to>
      <xdr:col>35</xdr:col>
      <xdr:colOff>190500</xdr:colOff>
      <xdr:row>27</xdr:row>
      <xdr:rowOff>114299</xdr:rowOff>
    </xdr:to>
    <xdr:sp macro="" textlink="">
      <xdr:nvSpPr>
        <xdr:cNvPr id="685" name="Minus 382">
          <a:extLst>
            <a:ext uri="{FF2B5EF4-FFF2-40B4-BE49-F238E27FC236}">
              <a16:creationId xmlns:a16="http://schemas.microsoft.com/office/drawing/2014/main" id="{0BA1D282-59DA-4A5B-9E7D-5BD5BC6F1AFE}"/>
            </a:ext>
          </a:extLst>
        </xdr:cNvPr>
        <xdr:cNvSpPr/>
      </xdr:nvSpPr>
      <xdr:spPr>
        <a:xfrm>
          <a:off x="8667750" y="5219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</xdr:row>
      <xdr:rowOff>0</xdr:rowOff>
    </xdr:from>
    <xdr:to>
      <xdr:col>39</xdr:col>
      <xdr:colOff>190500</xdr:colOff>
      <xdr:row>27</xdr:row>
      <xdr:rowOff>114299</xdr:rowOff>
    </xdr:to>
    <xdr:sp macro="" textlink="">
      <xdr:nvSpPr>
        <xdr:cNvPr id="686" name="Minus 382">
          <a:extLst>
            <a:ext uri="{FF2B5EF4-FFF2-40B4-BE49-F238E27FC236}">
              <a16:creationId xmlns:a16="http://schemas.microsoft.com/office/drawing/2014/main" id="{9C9C6034-746D-4E8C-9B40-CA904028BB12}"/>
            </a:ext>
          </a:extLst>
        </xdr:cNvPr>
        <xdr:cNvSpPr/>
      </xdr:nvSpPr>
      <xdr:spPr>
        <a:xfrm>
          <a:off x="96583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</xdr:row>
      <xdr:rowOff>0</xdr:rowOff>
    </xdr:from>
    <xdr:to>
      <xdr:col>43</xdr:col>
      <xdr:colOff>190500</xdr:colOff>
      <xdr:row>27</xdr:row>
      <xdr:rowOff>114299</xdr:rowOff>
    </xdr:to>
    <xdr:sp macro="" textlink="">
      <xdr:nvSpPr>
        <xdr:cNvPr id="687" name="Minus 382">
          <a:extLst>
            <a:ext uri="{FF2B5EF4-FFF2-40B4-BE49-F238E27FC236}">
              <a16:creationId xmlns:a16="http://schemas.microsoft.com/office/drawing/2014/main" id="{F0D1B7BF-70A0-4BB8-B310-2D1CF7CECBB4}"/>
            </a:ext>
          </a:extLst>
        </xdr:cNvPr>
        <xdr:cNvSpPr/>
      </xdr:nvSpPr>
      <xdr:spPr>
        <a:xfrm>
          <a:off x="10648950" y="5219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36</xdr:row>
      <xdr:rowOff>0</xdr:rowOff>
    </xdr:from>
    <xdr:to>
      <xdr:col>3</xdr:col>
      <xdr:colOff>190500</xdr:colOff>
      <xdr:row>37</xdr:row>
      <xdr:rowOff>114299</xdr:rowOff>
    </xdr:to>
    <xdr:sp macro="" textlink="">
      <xdr:nvSpPr>
        <xdr:cNvPr id="688" name="Minus 382">
          <a:extLst>
            <a:ext uri="{FF2B5EF4-FFF2-40B4-BE49-F238E27FC236}">
              <a16:creationId xmlns:a16="http://schemas.microsoft.com/office/drawing/2014/main" id="{3152497F-A11F-4758-A903-CC84DBAF3657}"/>
            </a:ext>
          </a:extLst>
        </xdr:cNvPr>
        <xdr:cNvSpPr/>
      </xdr:nvSpPr>
      <xdr:spPr>
        <a:xfrm>
          <a:off x="742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7</xdr:col>
      <xdr:colOff>190500</xdr:colOff>
      <xdr:row>37</xdr:row>
      <xdr:rowOff>114299</xdr:rowOff>
    </xdr:to>
    <xdr:sp macro="" textlink="">
      <xdr:nvSpPr>
        <xdr:cNvPr id="689" name="Minus 382">
          <a:extLst>
            <a:ext uri="{FF2B5EF4-FFF2-40B4-BE49-F238E27FC236}">
              <a16:creationId xmlns:a16="http://schemas.microsoft.com/office/drawing/2014/main" id="{210CB8B3-BC86-48FF-B2D6-EA56CF49C015}"/>
            </a:ext>
          </a:extLst>
        </xdr:cNvPr>
        <xdr:cNvSpPr/>
      </xdr:nvSpPr>
      <xdr:spPr>
        <a:xfrm>
          <a:off x="1733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11</xdr:col>
      <xdr:colOff>190500</xdr:colOff>
      <xdr:row>37</xdr:row>
      <xdr:rowOff>114299</xdr:rowOff>
    </xdr:to>
    <xdr:sp macro="" textlink="">
      <xdr:nvSpPr>
        <xdr:cNvPr id="690" name="Minus 382">
          <a:extLst>
            <a:ext uri="{FF2B5EF4-FFF2-40B4-BE49-F238E27FC236}">
              <a16:creationId xmlns:a16="http://schemas.microsoft.com/office/drawing/2014/main" id="{2111AC44-90DC-4B41-BB39-396E68BFA117}"/>
            </a:ext>
          </a:extLst>
        </xdr:cNvPr>
        <xdr:cNvSpPr/>
      </xdr:nvSpPr>
      <xdr:spPr>
        <a:xfrm>
          <a:off x="2724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36</xdr:row>
      <xdr:rowOff>0</xdr:rowOff>
    </xdr:from>
    <xdr:to>
      <xdr:col>15</xdr:col>
      <xdr:colOff>190500</xdr:colOff>
      <xdr:row>37</xdr:row>
      <xdr:rowOff>114299</xdr:rowOff>
    </xdr:to>
    <xdr:sp macro="" textlink="">
      <xdr:nvSpPr>
        <xdr:cNvPr id="691" name="Minus 382">
          <a:extLst>
            <a:ext uri="{FF2B5EF4-FFF2-40B4-BE49-F238E27FC236}">
              <a16:creationId xmlns:a16="http://schemas.microsoft.com/office/drawing/2014/main" id="{82E1E0EA-F49E-4AE2-A020-6BAF6A89685C}"/>
            </a:ext>
          </a:extLst>
        </xdr:cNvPr>
        <xdr:cNvSpPr/>
      </xdr:nvSpPr>
      <xdr:spPr>
        <a:xfrm>
          <a:off x="3714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19</xdr:col>
      <xdr:colOff>190500</xdr:colOff>
      <xdr:row>37</xdr:row>
      <xdr:rowOff>114299</xdr:rowOff>
    </xdr:to>
    <xdr:sp macro="" textlink="">
      <xdr:nvSpPr>
        <xdr:cNvPr id="692" name="Minus 382">
          <a:extLst>
            <a:ext uri="{FF2B5EF4-FFF2-40B4-BE49-F238E27FC236}">
              <a16:creationId xmlns:a16="http://schemas.microsoft.com/office/drawing/2014/main" id="{7CF71178-21D2-48FA-B2EE-3FCB61CCE350}"/>
            </a:ext>
          </a:extLst>
        </xdr:cNvPr>
        <xdr:cNvSpPr/>
      </xdr:nvSpPr>
      <xdr:spPr>
        <a:xfrm>
          <a:off x="4705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36</xdr:row>
      <xdr:rowOff>0</xdr:rowOff>
    </xdr:from>
    <xdr:to>
      <xdr:col>23</xdr:col>
      <xdr:colOff>190500</xdr:colOff>
      <xdr:row>37</xdr:row>
      <xdr:rowOff>114299</xdr:rowOff>
    </xdr:to>
    <xdr:sp macro="" textlink="">
      <xdr:nvSpPr>
        <xdr:cNvPr id="693" name="Minus 382">
          <a:extLst>
            <a:ext uri="{FF2B5EF4-FFF2-40B4-BE49-F238E27FC236}">
              <a16:creationId xmlns:a16="http://schemas.microsoft.com/office/drawing/2014/main" id="{CE3B1F26-D600-47FC-83FA-A6F3460AD948}"/>
            </a:ext>
          </a:extLst>
        </xdr:cNvPr>
        <xdr:cNvSpPr/>
      </xdr:nvSpPr>
      <xdr:spPr>
        <a:xfrm>
          <a:off x="5695950" y="7067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36</xdr:row>
      <xdr:rowOff>0</xdr:rowOff>
    </xdr:from>
    <xdr:to>
      <xdr:col>27</xdr:col>
      <xdr:colOff>190500</xdr:colOff>
      <xdr:row>37</xdr:row>
      <xdr:rowOff>114299</xdr:rowOff>
    </xdr:to>
    <xdr:sp macro="" textlink="">
      <xdr:nvSpPr>
        <xdr:cNvPr id="694" name="Minus 382">
          <a:extLst>
            <a:ext uri="{FF2B5EF4-FFF2-40B4-BE49-F238E27FC236}">
              <a16:creationId xmlns:a16="http://schemas.microsoft.com/office/drawing/2014/main" id="{2D5D4674-AED4-4649-B779-562C9636E852}"/>
            </a:ext>
          </a:extLst>
        </xdr:cNvPr>
        <xdr:cNvSpPr/>
      </xdr:nvSpPr>
      <xdr:spPr>
        <a:xfrm>
          <a:off x="66865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36</xdr:row>
      <xdr:rowOff>0</xdr:rowOff>
    </xdr:from>
    <xdr:to>
      <xdr:col>31</xdr:col>
      <xdr:colOff>190500</xdr:colOff>
      <xdr:row>37</xdr:row>
      <xdr:rowOff>114299</xdr:rowOff>
    </xdr:to>
    <xdr:sp macro="" textlink="">
      <xdr:nvSpPr>
        <xdr:cNvPr id="695" name="Minus 382">
          <a:extLst>
            <a:ext uri="{FF2B5EF4-FFF2-40B4-BE49-F238E27FC236}">
              <a16:creationId xmlns:a16="http://schemas.microsoft.com/office/drawing/2014/main" id="{7C2ED069-E235-4DA5-97FD-9DC0C0700695}"/>
            </a:ext>
          </a:extLst>
        </xdr:cNvPr>
        <xdr:cNvSpPr/>
      </xdr:nvSpPr>
      <xdr:spPr>
        <a:xfrm>
          <a:off x="76771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36</xdr:row>
      <xdr:rowOff>0</xdr:rowOff>
    </xdr:from>
    <xdr:to>
      <xdr:col>35</xdr:col>
      <xdr:colOff>190500</xdr:colOff>
      <xdr:row>37</xdr:row>
      <xdr:rowOff>114299</xdr:rowOff>
    </xdr:to>
    <xdr:sp macro="" textlink="">
      <xdr:nvSpPr>
        <xdr:cNvPr id="696" name="Minus 382">
          <a:extLst>
            <a:ext uri="{FF2B5EF4-FFF2-40B4-BE49-F238E27FC236}">
              <a16:creationId xmlns:a16="http://schemas.microsoft.com/office/drawing/2014/main" id="{40AA4F77-8CDC-42A1-89B9-6ABB912A132E}"/>
            </a:ext>
          </a:extLst>
        </xdr:cNvPr>
        <xdr:cNvSpPr/>
      </xdr:nvSpPr>
      <xdr:spPr>
        <a:xfrm>
          <a:off x="86677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36</xdr:row>
      <xdr:rowOff>0</xdr:rowOff>
    </xdr:from>
    <xdr:to>
      <xdr:col>39</xdr:col>
      <xdr:colOff>190500</xdr:colOff>
      <xdr:row>37</xdr:row>
      <xdr:rowOff>114299</xdr:rowOff>
    </xdr:to>
    <xdr:sp macro="" textlink="">
      <xdr:nvSpPr>
        <xdr:cNvPr id="697" name="Minus 382">
          <a:extLst>
            <a:ext uri="{FF2B5EF4-FFF2-40B4-BE49-F238E27FC236}">
              <a16:creationId xmlns:a16="http://schemas.microsoft.com/office/drawing/2014/main" id="{43988F91-7F25-45A8-9D59-39D3199BA23E}"/>
            </a:ext>
          </a:extLst>
        </xdr:cNvPr>
        <xdr:cNvSpPr/>
      </xdr:nvSpPr>
      <xdr:spPr>
        <a:xfrm>
          <a:off x="96583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36</xdr:row>
      <xdr:rowOff>0</xdr:rowOff>
    </xdr:from>
    <xdr:to>
      <xdr:col>43</xdr:col>
      <xdr:colOff>190500</xdr:colOff>
      <xdr:row>37</xdr:row>
      <xdr:rowOff>114299</xdr:rowOff>
    </xdr:to>
    <xdr:sp macro="" textlink="">
      <xdr:nvSpPr>
        <xdr:cNvPr id="698" name="Minus 382">
          <a:extLst>
            <a:ext uri="{FF2B5EF4-FFF2-40B4-BE49-F238E27FC236}">
              <a16:creationId xmlns:a16="http://schemas.microsoft.com/office/drawing/2014/main" id="{422B7B6E-2170-48F5-9B56-01E0C6521116}"/>
            </a:ext>
          </a:extLst>
        </xdr:cNvPr>
        <xdr:cNvSpPr/>
      </xdr:nvSpPr>
      <xdr:spPr>
        <a:xfrm>
          <a:off x="10648950" y="7067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3</xdr:col>
      <xdr:colOff>190500</xdr:colOff>
      <xdr:row>47</xdr:row>
      <xdr:rowOff>114299</xdr:rowOff>
    </xdr:to>
    <xdr:sp macro="" textlink="">
      <xdr:nvSpPr>
        <xdr:cNvPr id="699" name="Minus 382">
          <a:extLst>
            <a:ext uri="{FF2B5EF4-FFF2-40B4-BE49-F238E27FC236}">
              <a16:creationId xmlns:a16="http://schemas.microsoft.com/office/drawing/2014/main" id="{AB9C01EB-E052-47E6-90B7-1A9330BBCB52}"/>
            </a:ext>
          </a:extLst>
        </xdr:cNvPr>
        <xdr:cNvSpPr/>
      </xdr:nvSpPr>
      <xdr:spPr>
        <a:xfrm>
          <a:off x="742950" y="8915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190500</xdr:colOff>
      <xdr:row>47</xdr:row>
      <xdr:rowOff>114299</xdr:rowOff>
    </xdr:to>
    <xdr:sp macro="" textlink="">
      <xdr:nvSpPr>
        <xdr:cNvPr id="700" name="Minus 382">
          <a:extLst>
            <a:ext uri="{FF2B5EF4-FFF2-40B4-BE49-F238E27FC236}">
              <a16:creationId xmlns:a16="http://schemas.microsoft.com/office/drawing/2014/main" id="{50EF0477-049A-41C8-9EA4-4766374DDF6E}"/>
            </a:ext>
          </a:extLst>
        </xdr:cNvPr>
        <xdr:cNvSpPr/>
      </xdr:nvSpPr>
      <xdr:spPr>
        <a:xfrm>
          <a:off x="1733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46</xdr:row>
      <xdr:rowOff>0</xdr:rowOff>
    </xdr:from>
    <xdr:to>
      <xdr:col>11</xdr:col>
      <xdr:colOff>190500</xdr:colOff>
      <xdr:row>47</xdr:row>
      <xdr:rowOff>114299</xdr:rowOff>
    </xdr:to>
    <xdr:sp macro="" textlink="">
      <xdr:nvSpPr>
        <xdr:cNvPr id="701" name="Minus 382">
          <a:extLst>
            <a:ext uri="{FF2B5EF4-FFF2-40B4-BE49-F238E27FC236}">
              <a16:creationId xmlns:a16="http://schemas.microsoft.com/office/drawing/2014/main" id="{E85C1701-7F0A-4553-93B0-DF79665E3697}"/>
            </a:ext>
          </a:extLst>
        </xdr:cNvPr>
        <xdr:cNvSpPr/>
      </xdr:nvSpPr>
      <xdr:spPr>
        <a:xfrm>
          <a:off x="2724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46</xdr:row>
      <xdr:rowOff>0</xdr:rowOff>
    </xdr:from>
    <xdr:to>
      <xdr:col>15</xdr:col>
      <xdr:colOff>190500</xdr:colOff>
      <xdr:row>47</xdr:row>
      <xdr:rowOff>114299</xdr:rowOff>
    </xdr:to>
    <xdr:sp macro="" textlink="">
      <xdr:nvSpPr>
        <xdr:cNvPr id="702" name="Minus 382">
          <a:extLst>
            <a:ext uri="{FF2B5EF4-FFF2-40B4-BE49-F238E27FC236}">
              <a16:creationId xmlns:a16="http://schemas.microsoft.com/office/drawing/2014/main" id="{26C26579-5F44-4DE2-B770-3A286BABBE92}"/>
            </a:ext>
          </a:extLst>
        </xdr:cNvPr>
        <xdr:cNvSpPr/>
      </xdr:nvSpPr>
      <xdr:spPr>
        <a:xfrm>
          <a:off x="3714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19</xdr:col>
      <xdr:colOff>190500</xdr:colOff>
      <xdr:row>47</xdr:row>
      <xdr:rowOff>114299</xdr:rowOff>
    </xdr:to>
    <xdr:sp macro="" textlink="">
      <xdr:nvSpPr>
        <xdr:cNvPr id="703" name="Minus 382">
          <a:extLst>
            <a:ext uri="{FF2B5EF4-FFF2-40B4-BE49-F238E27FC236}">
              <a16:creationId xmlns:a16="http://schemas.microsoft.com/office/drawing/2014/main" id="{59CD5C36-1A43-4FC7-9D4F-EC53704C7045}"/>
            </a:ext>
          </a:extLst>
        </xdr:cNvPr>
        <xdr:cNvSpPr/>
      </xdr:nvSpPr>
      <xdr:spPr>
        <a:xfrm>
          <a:off x="4705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23</xdr:col>
      <xdr:colOff>190500</xdr:colOff>
      <xdr:row>47</xdr:row>
      <xdr:rowOff>114299</xdr:rowOff>
    </xdr:to>
    <xdr:sp macro="" textlink="">
      <xdr:nvSpPr>
        <xdr:cNvPr id="704" name="Minus 382">
          <a:extLst>
            <a:ext uri="{FF2B5EF4-FFF2-40B4-BE49-F238E27FC236}">
              <a16:creationId xmlns:a16="http://schemas.microsoft.com/office/drawing/2014/main" id="{EE34CB95-C41A-4253-9B2A-F4889744ABFD}"/>
            </a:ext>
          </a:extLst>
        </xdr:cNvPr>
        <xdr:cNvSpPr/>
      </xdr:nvSpPr>
      <xdr:spPr>
        <a:xfrm>
          <a:off x="5695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46</xdr:row>
      <xdr:rowOff>0</xdr:rowOff>
    </xdr:from>
    <xdr:to>
      <xdr:col>27</xdr:col>
      <xdr:colOff>190500</xdr:colOff>
      <xdr:row>47</xdr:row>
      <xdr:rowOff>114299</xdr:rowOff>
    </xdr:to>
    <xdr:sp macro="" textlink="">
      <xdr:nvSpPr>
        <xdr:cNvPr id="705" name="Minus 382">
          <a:extLst>
            <a:ext uri="{FF2B5EF4-FFF2-40B4-BE49-F238E27FC236}">
              <a16:creationId xmlns:a16="http://schemas.microsoft.com/office/drawing/2014/main" id="{FB5C65DE-A944-46AD-A668-B8E63DAE0024}"/>
            </a:ext>
          </a:extLst>
        </xdr:cNvPr>
        <xdr:cNvSpPr/>
      </xdr:nvSpPr>
      <xdr:spPr>
        <a:xfrm>
          <a:off x="66865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31</xdr:col>
      <xdr:colOff>190500</xdr:colOff>
      <xdr:row>47</xdr:row>
      <xdr:rowOff>114299</xdr:rowOff>
    </xdr:to>
    <xdr:sp macro="" textlink="">
      <xdr:nvSpPr>
        <xdr:cNvPr id="706" name="Minus 382">
          <a:extLst>
            <a:ext uri="{FF2B5EF4-FFF2-40B4-BE49-F238E27FC236}">
              <a16:creationId xmlns:a16="http://schemas.microsoft.com/office/drawing/2014/main" id="{12BD7B7B-173A-4526-8C9E-A5E289F9B6DF}"/>
            </a:ext>
          </a:extLst>
        </xdr:cNvPr>
        <xdr:cNvSpPr/>
      </xdr:nvSpPr>
      <xdr:spPr>
        <a:xfrm>
          <a:off x="76771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46</xdr:row>
      <xdr:rowOff>0</xdr:rowOff>
    </xdr:from>
    <xdr:to>
      <xdr:col>35</xdr:col>
      <xdr:colOff>190500</xdr:colOff>
      <xdr:row>47</xdr:row>
      <xdr:rowOff>114299</xdr:rowOff>
    </xdr:to>
    <xdr:sp macro="" textlink="">
      <xdr:nvSpPr>
        <xdr:cNvPr id="707" name="Minus 382">
          <a:extLst>
            <a:ext uri="{FF2B5EF4-FFF2-40B4-BE49-F238E27FC236}">
              <a16:creationId xmlns:a16="http://schemas.microsoft.com/office/drawing/2014/main" id="{7577FDCC-F60D-493E-B4DB-1DD3B0415D93}"/>
            </a:ext>
          </a:extLst>
        </xdr:cNvPr>
        <xdr:cNvSpPr/>
      </xdr:nvSpPr>
      <xdr:spPr>
        <a:xfrm>
          <a:off x="86677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46</xdr:row>
      <xdr:rowOff>0</xdr:rowOff>
    </xdr:from>
    <xdr:to>
      <xdr:col>39</xdr:col>
      <xdr:colOff>190500</xdr:colOff>
      <xdr:row>47</xdr:row>
      <xdr:rowOff>114299</xdr:rowOff>
    </xdr:to>
    <xdr:sp macro="" textlink="">
      <xdr:nvSpPr>
        <xdr:cNvPr id="708" name="Minus 382">
          <a:extLst>
            <a:ext uri="{FF2B5EF4-FFF2-40B4-BE49-F238E27FC236}">
              <a16:creationId xmlns:a16="http://schemas.microsoft.com/office/drawing/2014/main" id="{B96C80B5-A13A-4387-BDD0-4B8F4C8E3AD7}"/>
            </a:ext>
          </a:extLst>
        </xdr:cNvPr>
        <xdr:cNvSpPr/>
      </xdr:nvSpPr>
      <xdr:spPr>
        <a:xfrm>
          <a:off x="96583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46</xdr:row>
      <xdr:rowOff>0</xdr:rowOff>
    </xdr:from>
    <xdr:to>
      <xdr:col>43</xdr:col>
      <xdr:colOff>190500</xdr:colOff>
      <xdr:row>47</xdr:row>
      <xdr:rowOff>114299</xdr:rowOff>
    </xdr:to>
    <xdr:sp macro="" textlink="">
      <xdr:nvSpPr>
        <xdr:cNvPr id="709" name="Minus 382">
          <a:extLst>
            <a:ext uri="{FF2B5EF4-FFF2-40B4-BE49-F238E27FC236}">
              <a16:creationId xmlns:a16="http://schemas.microsoft.com/office/drawing/2014/main" id="{E278F793-3BF4-44B3-A1BB-7747FA49D634}"/>
            </a:ext>
          </a:extLst>
        </xdr:cNvPr>
        <xdr:cNvSpPr/>
      </xdr:nvSpPr>
      <xdr:spPr>
        <a:xfrm>
          <a:off x="10648950" y="89154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190500</xdr:colOff>
      <xdr:row>57</xdr:row>
      <xdr:rowOff>114299</xdr:rowOff>
    </xdr:to>
    <xdr:sp macro="" textlink="">
      <xdr:nvSpPr>
        <xdr:cNvPr id="710" name="Minus 382">
          <a:extLst>
            <a:ext uri="{FF2B5EF4-FFF2-40B4-BE49-F238E27FC236}">
              <a16:creationId xmlns:a16="http://schemas.microsoft.com/office/drawing/2014/main" id="{F94A849A-1324-46BA-B215-A15B9409B047}"/>
            </a:ext>
          </a:extLst>
        </xdr:cNvPr>
        <xdr:cNvSpPr/>
      </xdr:nvSpPr>
      <xdr:spPr>
        <a:xfrm>
          <a:off x="742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56</xdr:row>
      <xdr:rowOff>0</xdr:rowOff>
    </xdr:from>
    <xdr:to>
      <xdr:col>7</xdr:col>
      <xdr:colOff>190500</xdr:colOff>
      <xdr:row>57</xdr:row>
      <xdr:rowOff>114299</xdr:rowOff>
    </xdr:to>
    <xdr:sp macro="" textlink="">
      <xdr:nvSpPr>
        <xdr:cNvPr id="711" name="Minus 382">
          <a:extLst>
            <a:ext uri="{FF2B5EF4-FFF2-40B4-BE49-F238E27FC236}">
              <a16:creationId xmlns:a16="http://schemas.microsoft.com/office/drawing/2014/main" id="{6B7894B0-9EBA-412D-8DDE-EFD6C47B88E3}"/>
            </a:ext>
          </a:extLst>
        </xdr:cNvPr>
        <xdr:cNvSpPr/>
      </xdr:nvSpPr>
      <xdr:spPr>
        <a:xfrm>
          <a:off x="1733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56</xdr:row>
      <xdr:rowOff>0</xdr:rowOff>
    </xdr:from>
    <xdr:to>
      <xdr:col>11</xdr:col>
      <xdr:colOff>190500</xdr:colOff>
      <xdr:row>57</xdr:row>
      <xdr:rowOff>114299</xdr:rowOff>
    </xdr:to>
    <xdr:sp macro="" textlink="">
      <xdr:nvSpPr>
        <xdr:cNvPr id="712" name="Minus 382">
          <a:extLst>
            <a:ext uri="{FF2B5EF4-FFF2-40B4-BE49-F238E27FC236}">
              <a16:creationId xmlns:a16="http://schemas.microsoft.com/office/drawing/2014/main" id="{A1278DC2-6B6D-4151-8B4B-11D4699FC991}"/>
            </a:ext>
          </a:extLst>
        </xdr:cNvPr>
        <xdr:cNvSpPr/>
      </xdr:nvSpPr>
      <xdr:spPr>
        <a:xfrm>
          <a:off x="2724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56</xdr:row>
      <xdr:rowOff>0</xdr:rowOff>
    </xdr:from>
    <xdr:to>
      <xdr:col>15</xdr:col>
      <xdr:colOff>190500</xdr:colOff>
      <xdr:row>57</xdr:row>
      <xdr:rowOff>114299</xdr:rowOff>
    </xdr:to>
    <xdr:sp macro="" textlink="">
      <xdr:nvSpPr>
        <xdr:cNvPr id="713" name="Minus 382">
          <a:extLst>
            <a:ext uri="{FF2B5EF4-FFF2-40B4-BE49-F238E27FC236}">
              <a16:creationId xmlns:a16="http://schemas.microsoft.com/office/drawing/2014/main" id="{A9432CF9-F4C1-484E-B02C-BB08E824AB7C}"/>
            </a:ext>
          </a:extLst>
        </xdr:cNvPr>
        <xdr:cNvSpPr/>
      </xdr:nvSpPr>
      <xdr:spPr>
        <a:xfrm>
          <a:off x="3714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56</xdr:row>
      <xdr:rowOff>0</xdr:rowOff>
    </xdr:from>
    <xdr:to>
      <xdr:col>19</xdr:col>
      <xdr:colOff>190500</xdr:colOff>
      <xdr:row>57</xdr:row>
      <xdr:rowOff>114299</xdr:rowOff>
    </xdr:to>
    <xdr:sp macro="" textlink="">
      <xdr:nvSpPr>
        <xdr:cNvPr id="714" name="Minus 382">
          <a:extLst>
            <a:ext uri="{FF2B5EF4-FFF2-40B4-BE49-F238E27FC236}">
              <a16:creationId xmlns:a16="http://schemas.microsoft.com/office/drawing/2014/main" id="{F294C5FB-B4E6-44BE-A54C-D893091BFBB5}"/>
            </a:ext>
          </a:extLst>
        </xdr:cNvPr>
        <xdr:cNvSpPr/>
      </xdr:nvSpPr>
      <xdr:spPr>
        <a:xfrm>
          <a:off x="4705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56</xdr:row>
      <xdr:rowOff>0</xdr:rowOff>
    </xdr:from>
    <xdr:to>
      <xdr:col>23</xdr:col>
      <xdr:colOff>190500</xdr:colOff>
      <xdr:row>57</xdr:row>
      <xdr:rowOff>114299</xdr:rowOff>
    </xdr:to>
    <xdr:sp macro="" textlink="">
      <xdr:nvSpPr>
        <xdr:cNvPr id="715" name="Minus 382">
          <a:extLst>
            <a:ext uri="{FF2B5EF4-FFF2-40B4-BE49-F238E27FC236}">
              <a16:creationId xmlns:a16="http://schemas.microsoft.com/office/drawing/2014/main" id="{E25BFA32-B61A-4283-A137-6EA53959112F}"/>
            </a:ext>
          </a:extLst>
        </xdr:cNvPr>
        <xdr:cNvSpPr/>
      </xdr:nvSpPr>
      <xdr:spPr>
        <a:xfrm>
          <a:off x="5695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56</xdr:row>
      <xdr:rowOff>0</xdr:rowOff>
    </xdr:from>
    <xdr:to>
      <xdr:col>27</xdr:col>
      <xdr:colOff>190500</xdr:colOff>
      <xdr:row>57</xdr:row>
      <xdr:rowOff>114299</xdr:rowOff>
    </xdr:to>
    <xdr:sp macro="" textlink="">
      <xdr:nvSpPr>
        <xdr:cNvPr id="716" name="Minus 382">
          <a:extLst>
            <a:ext uri="{FF2B5EF4-FFF2-40B4-BE49-F238E27FC236}">
              <a16:creationId xmlns:a16="http://schemas.microsoft.com/office/drawing/2014/main" id="{F57B6E17-1D7F-475D-AA4C-03AE1328A1B2}"/>
            </a:ext>
          </a:extLst>
        </xdr:cNvPr>
        <xdr:cNvSpPr/>
      </xdr:nvSpPr>
      <xdr:spPr>
        <a:xfrm>
          <a:off x="66865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56</xdr:row>
      <xdr:rowOff>0</xdr:rowOff>
    </xdr:from>
    <xdr:to>
      <xdr:col>31</xdr:col>
      <xdr:colOff>190500</xdr:colOff>
      <xdr:row>57</xdr:row>
      <xdr:rowOff>114299</xdr:rowOff>
    </xdr:to>
    <xdr:sp macro="" textlink="">
      <xdr:nvSpPr>
        <xdr:cNvPr id="717" name="Minus 382">
          <a:extLst>
            <a:ext uri="{FF2B5EF4-FFF2-40B4-BE49-F238E27FC236}">
              <a16:creationId xmlns:a16="http://schemas.microsoft.com/office/drawing/2014/main" id="{E7C6F4AB-6AAC-4B38-A008-03D5559C2432}"/>
            </a:ext>
          </a:extLst>
        </xdr:cNvPr>
        <xdr:cNvSpPr/>
      </xdr:nvSpPr>
      <xdr:spPr>
        <a:xfrm>
          <a:off x="76771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56</xdr:row>
      <xdr:rowOff>0</xdr:rowOff>
    </xdr:from>
    <xdr:to>
      <xdr:col>35</xdr:col>
      <xdr:colOff>190500</xdr:colOff>
      <xdr:row>57</xdr:row>
      <xdr:rowOff>114299</xdr:rowOff>
    </xdr:to>
    <xdr:sp macro="" textlink="">
      <xdr:nvSpPr>
        <xdr:cNvPr id="718" name="Minus 382">
          <a:extLst>
            <a:ext uri="{FF2B5EF4-FFF2-40B4-BE49-F238E27FC236}">
              <a16:creationId xmlns:a16="http://schemas.microsoft.com/office/drawing/2014/main" id="{7DCC3374-228E-46E0-B54B-1613AAD4B90A}"/>
            </a:ext>
          </a:extLst>
        </xdr:cNvPr>
        <xdr:cNvSpPr/>
      </xdr:nvSpPr>
      <xdr:spPr>
        <a:xfrm>
          <a:off x="86677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56</xdr:row>
      <xdr:rowOff>0</xdr:rowOff>
    </xdr:from>
    <xdr:to>
      <xdr:col>39</xdr:col>
      <xdr:colOff>190500</xdr:colOff>
      <xdr:row>57</xdr:row>
      <xdr:rowOff>114299</xdr:rowOff>
    </xdr:to>
    <xdr:sp macro="" textlink="">
      <xdr:nvSpPr>
        <xdr:cNvPr id="719" name="Minus 382">
          <a:extLst>
            <a:ext uri="{FF2B5EF4-FFF2-40B4-BE49-F238E27FC236}">
              <a16:creationId xmlns:a16="http://schemas.microsoft.com/office/drawing/2014/main" id="{62BB3A33-CB38-4854-BFBD-0CCB8BCAD965}"/>
            </a:ext>
          </a:extLst>
        </xdr:cNvPr>
        <xdr:cNvSpPr/>
      </xdr:nvSpPr>
      <xdr:spPr>
        <a:xfrm>
          <a:off x="96583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56</xdr:row>
      <xdr:rowOff>0</xdr:rowOff>
    </xdr:from>
    <xdr:to>
      <xdr:col>43</xdr:col>
      <xdr:colOff>190500</xdr:colOff>
      <xdr:row>57</xdr:row>
      <xdr:rowOff>114299</xdr:rowOff>
    </xdr:to>
    <xdr:sp macro="" textlink="">
      <xdr:nvSpPr>
        <xdr:cNvPr id="720" name="Minus 382">
          <a:extLst>
            <a:ext uri="{FF2B5EF4-FFF2-40B4-BE49-F238E27FC236}">
              <a16:creationId xmlns:a16="http://schemas.microsoft.com/office/drawing/2014/main" id="{788CAC5A-06BA-44BA-8D0E-5A6BDDCB337E}"/>
            </a:ext>
          </a:extLst>
        </xdr:cNvPr>
        <xdr:cNvSpPr/>
      </xdr:nvSpPr>
      <xdr:spPr>
        <a:xfrm>
          <a:off x="10648950" y="107632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3</xdr:col>
      <xdr:colOff>190500</xdr:colOff>
      <xdr:row>67</xdr:row>
      <xdr:rowOff>114299</xdr:rowOff>
    </xdr:to>
    <xdr:sp macro="" textlink="">
      <xdr:nvSpPr>
        <xdr:cNvPr id="721" name="Minus 382">
          <a:extLst>
            <a:ext uri="{FF2B5EF4-FFF2-40B4-BE49-F238E27FC236}">
              <a16:creationId xmlns:a16="http://schemas.microsoft.com/office/drawing/2014/main" id="{882FB648-67FA-4F8A-A0E1-C74997B53683}"/>
            </a:ext>
          </a:extLst>
        </xdr:cNvPr>
        <xdr:cNvSpPr/>
      </xdr:nvSpPr>
      <xdr:spPr>
        <a:xfrm>
          <a:off x="742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66</xdr:row>
      <xdr:rowOff>0</xdr:rowOff>
    </xdr:from>
    <xdr:to>
      <xdr:col>7</xdr:col>
      <xdr:colOff>190500</xdr:colOff>
      <xdr:row>67</xdr:row>
      <xdr:rowOff>114299</xdr:rowOff>
    </xdr:to>
    <xdr:sp macro="" textlink="">
      <xdr:nvSpPr>
        <xdr:cNvPr id="722" name="Minus 382">
          <a:extLst>
            <a:ext uri="{FF2B5EF4-FFF2-40B4-BE49-F238E27FC236}">
              <a16:creationId xmlns:a16="http://schemas.microsoft.com/office/drawing/2014/main" id="{CE8ACBD6-375B-4072-892C-2B20686C5541}"/>
            </a:ext>
          </a:extLst>
        </xdr:cNvPr>
        <xdr:cNvSpPr/>
      </xdr:nvSpPr>
      <xdr:spPr>
        <a:xfrm>
          <a:off x="1733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66</xdr:row>
      <xdr:rowOff>0</xdr:rowOff>
    </xdr:from>
    <xdr:to>
      <xdr:col>11</xdr:col>
      <xdr:colOff>190500</xdr:colOff>
      <xdr:row>67</xdr:row>
      <xdr:rowOff>114299</xdr:rowOff>
    </xdr:to>
    <xdr:sp macro="" textlink="">
      <xdr:nvSpPr>
        <xdr:cNvPr id="723" name="Minus 382">
          <a:extLst>
            <a:ext uri="{FF2B5EF4-FFF2-40B4-BE49-F238E27FC236}">
              <a16:creationId xmlns:a16="http://schemas.microsoft.com/office/drawing/2014/main" id="{7E543F26-C553-41D3-9751-48AEEA95543F}"/>
            </a:ext>
          </a:extLst>
        </xdr:cNvPr>
        <xdr:cNvSpPr/>
      </xdr:nvSpPr>
      <xdr:spPr>
        <a:xfrm>
          <a:off x="2724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66</xdr:row>
      <xdr:rowOff>0</xdr:rowOff>
    </xdr:from>
    <xdr:to>
      <xdr:col>15</xdr:col>
      <xdr:colOff>190500</xdr:colOff>
      <xdr:row>67</xdr:row>
      <xdr:rowOff>114299</xdr:rowOff>
    </xdr:to>
    <xdr:sp macro="" textlink="">
      <xdr:nvSpPr>
        <xdr:cNvPr id="724" name="Minus 382">
          <a:extLst>
            <a:ext uri="{FF2B5EF4-FFF2-40B4-BE49-F238E27FC236}">
              <a16:creationId xmlns:a16="http://schemas.microsoft.com/office/drawing/2014/main" id="{6D88E09A-55DA-4F9A-AB88-6FBAEB5F81FE}"/>
            </a:ext>
          </a:extLst>
        </xdr:cNvPr>
        <xdr:cNvSpPr/>
      </xdr:nvSpPr>
      <xdr:spPr>
        <a:xfrm>
          <a:off x="3714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66</xdr:row>
      <xdr:rowOff>0</xdr:rowOff>
    </xdr:from>
    <xdr:to>
      <xdr:col>19</xdr:col>
      <xdr:colOff>190500</xdr:colOff>
      <xdr:row>67</xdr:row>
      <xdr:rowOff>114299</xdr:rowOff>
    </xdr:to>
    <xdr:sp macro="" textlink="">
      <xdr:nvSpPr>
        <xdr:cNvPr id="725" name="Minus 382">
          <a:extLst>
            <a:ext uri="{FF2B5EF4-FFF2-40B4-BE49-F238E27FC236}">
              <a16:creationId xmlns:a16="http://schemas.microsoft.com/office/drawing/2014/main" id="{DCE386C9-C4F4-499E-A78A-CEE27F1DE9EB}"/>
            </a:ext>
          </a:extLst>
        </xdr:cNvPr>
        <xdr:cNvSpPr/>
      </xdr:nvSpPr>
      <xdr:spPr>
        <a:xfrm>
          <a:off x="4705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190500</xdr:colOff>
      <xdr:row>67</xdr:row>
      <xdr:rowOff>114299</xdr:rowOff>
    </xdr:to>
    <xdr:sp macro="" textlink="">
      <xdr:nvSpPr>
        <xdr:cNvPr id="726" name="Minus 382">
          <a:extLst>
            <a:ext uri="{FF2B5EF4-FFF2-40B4-BE49-F238E27FC236}">
              <a16:creationId xmlns:a16="http://schemas.microsoft.com/office/drawing/2014/main" id="{48586039-B4E7-40BB-8EB6-62388CB55F6B}"/>
            </a:ext>
          </a:extLst>
        </xdr:cNvPr>
        <xdr:cNvSpPr/>
      </xdr:nvSpPr>
      <xdr:spPr>
        <a:xfrm>
          <a:off x="5695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66</xdr:row>
      <xdr:rowOff>0</xdr:rowOff>
    </xdr:from>
    <xdr:to>
      <xdr:col>27</xdr:col>
      <xdr:colOff>190500</xdr:colOff>
      <xdr:row>67</xdr:row>
      <xdr:rowOff>114299</xdr:rowOff>
    </xdr:to>
    <xdr:sp macro="" textlink="">
      <xdr:nvSpPr>
        <xdr:cNvPr id="727" name="Minus 382">
          <a:extLst>
            <a:ext uri="{FF2B5EF4-FFF2-40B4-BE49-F238E27FC236}">
              <a16:creationId xmlns:a16="http://schemas.microsoft.com/office/drawing/2014/main" id="{32031BC3-16DD-49F1-8FF9-3F89884B84CB}"/>
            </a:ext>
          </a:extLst>
        </xdr:cNvPr>
        <xdr:cNvSpPr/>
      </xdr:nvSpPr>
      <xdr:spPr>
        <a:xfrm>
          <a:off x="66865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66</xdr:row>
      <xdr:rowOff>0</xdr:rowOff>
    </xdr:from>
    <xdr:to>
      <xdr:col>31</xdr:col>
      <xdr:colOff>190500</xdr:colOff>
      <xdr:row>67</xdr:row>
      <xdr:rowOff>114299</xdr:rowOff>
    </xdr:to>
    <xdr:sp macro="" textlink="">
      <xdr:nvSpPr>
        <xdr:cNvPr id="728" name="Minus 382">
          <a:extLst>
            <a:ext uri="{FF2B5EF4-FFF2-40B4-BE49-F238E27FC236}">
              <a16:creationId xmlns:a16="http://schemas.microsoft.com/office/drawing/2014/main" id="{D3BDE620-0CB7-4759-AA95-BA7333FF31D8}"/>
            </a:ext>
          </a:extLst>
        </xdr:cNvPr>
        <xdr:cNvSpPr/>
      </xdr:nvSpPr>
      <xdr:spPr>
        <a:xfrm>
          <a:off x="76771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66</xdr:row>
      <xdr:rowOff>0</xdr:rowOff>
    </xdr:from>
    <xdr:to>
      <xdr:col>35</xdr:col>
      <xdr:colOff>190500</xdr:colOff>
      <xdr:row>67</xdr:row>
      <xdr:rowOff>114299</xdr:rowOff>
    </xdr:to>
    <xdr:sp macro="" textlink="">
      <xdr:nvSpPr>
        <xdr:cNvPr id="729" name="Minus 382">
          <a:extLst>
            <a:ext uri="{FF2B5EF4-FFF2-40B4-BE49-F238E27FC236}">
              <a16:creationId xmlns:a16="http://schemas.microsoft.com/office/drawing/2014/main" id="{D6AF4597-1899-4CA8-8D5A-5B77EF1BF9B6}"/>
            </a:ext>
          </a:extLst>
        </xdr:cNvPr>
        <xdr:cNvSpPr/>
      </xdr:nvSpPr>
      <xdr:spPr>
        <a:xfrm>
          <a:off x="86677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66</xdr:row>
      <xdr:rowOff>0</xdr:rowOff>
    </xdr:from>
    <xdr:to>
      <xdr:col>39</xdr:col>
      <xdr:colOff>190500</xdr:colOff>
      <xdr:row>67</xdr:row>
      <xdr:rowOff>114299</xdr:rowOff>
    </xdr:to>
    <xdr:sp macro="" textlink="">
      <xdr:nvSpPr>
        <xdr:cNvPr id="730" name="Minus 382">
          <a:extLst>
            <a:ext uri="{FF2B5EF4-FFF2-40B4-BE49-F238E27FC236}">
              <a16:creationId xmlns:a16="http://schemas.microsoft.com/office/drawing/2014/main" id="{962ADFAC-FB3B-4DDD-B972-B49996EE45C1}"/>
            </a:ext>
          </a:extLst>
        </xdr:cNvPr>
        <xdr:cNvSpPr/>
      </xdr:nvSpPr>
      <xdr:spPr>
        <a:xfrm>
          <a:off x="96583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66</xdr:row>
      <xdr:rowOff>0</xdr:rowOff>
    </xdr:from>
    <xdr:to>
      <xdr:col>43</xdr:col>
      <xdr:colOff>190500</xdr:colOff>
      <xdr:row>67</xdr:row>
      <xdr:rowOff>114299</xdr:rowOff>
    </xdr:to>
    <xdr:sp macro="" textlink="">
      <xdr:nvSpPr>
        <xdr:cNvPr id="731" name="Minus 382">
          <a:extLst>
            <a:ext uri="{FF2B5EF4-FFF2-40B4-BE49-F238E27FC236}">
              <a16:creationId xmlns:a16="http://schemas.microsoft.com/office/drawing/2014/main" id="{E98689BA-2217-4CBB-A040-42A58EB65DC7}"/>
            </a:ext>
          </a:extLst>
        </xdr:cNvPr>
        <xdr:cNvSpPr/>
      </xdr:nvSpPr>
      <xdr:spPr>
        <a:xfrm>
          <a:off x="10648950" y="12611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76</xdr:row>
      <xdr:rowOff>0</xdr:rowOff>
    </xdr:from>
    <xdr:to>
      <xdr:col>3</xdr:col>
      <xdr:colOff>190500</xdr:colOff>
      <xdr:row>77</xdr:row>
      <xdr:rowOff>114299</xdr:rowOff>
    </xdr:to>
    <xdr:sp macro="" textlink="">
      <xdr:nvSpPr>
        <xdr:cNvPr id="732" name="Minus 382">
          <a:extLst>
            <a:ext uri="{FF2B5EF4-FFF2-40B4-BE49-F238E27FC236}">
              <a16:creationId xmlns:a16="http://schemas.microsoft.com/office/drawing/2014/main" id="{508B75AD-F19E-43CA-89BB-2B1DF23FBE73}"/>
            </a:ext>
          </a:extLst>
        </xdr:cNvPr>
        <xdr:cNvSpPr/>
      </xdr:nvSpPr>
      <xdr:spPr>
        <a:xfrm>
          <a:off x="7429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76</xdr:row>
      <xdr:rowOff>0</xdr:rowOff>
    </xdr:from>
    <xdr:to>
      <xdr:col>7</xdr:col>
      <xdr:colOff>190500</xdr:colOff>
      <xdr:row>77</xdr:row>
      <xdr:rowOff>114299</xdr:rowOff>
    </xdr:to>
    <xdr:sp macro="" textlink="">
      <xdr:nvSpPr>
        <xdr:cNvPr id="733" name="Minus 382">
          <a:extLst>
            <a:ext uri="{FF2B5EF4-FFF2-40B4-BE49-F238E27FC236}">
              <a16:creationId xmlns:a16="http://schemas.microsoft.com/office/drawing/2014/main" id="{362F6CF2-2001-4671-90B1-42C72028F0EB}"/>
            </a:ext>
          </a:extLst>
        </xdr:cNvPr>
        <xdr:cNvSpPr/>
      </xdr:nvSpPr>
      <xdr:spPr>
        <a:xfrm>
          <a:off x="17335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76</xdr:row>
      <xdr:rowOff>0</xdr:rowOff>
    </xdr:from>
    <xdr:to>
      <xdr:col>11</xdr:col>
      <xdr:colOff>190500</xdr:colOff>
      <xdr:row>77</xdr:row>
      <xdr:rowOff>114299</xdr:rowOff>
    </xdr:to>
    <xdr:sp macro="" textlink="">
      <xdr:nvSpPr>
        <xdr:cNvPr id="734" name="Minus 382">
          <a:extLst>
            <a:ext uri="{FF2B5EF4-FFF2-40B4-BE49-F238E27FC236}">
              <a16:creationId xmlns:a16="http://schemas.microsoft.com/office/drawing/2014/main" id="{52D09879-3B7B-40AA-876D-365A477E190B}"/>
            </a:ext>
          </a:extLst>
        </xdr:cNvPr>
        <xdr:cNvSpPr/>
      </xdr:nvSpPr>
      <xdr:spPr>
        <a:xfrm>
          <a:off x="2724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76</xdr:row>
      <xdr:rowOff>0</xdr:rowOff>
    </xdr:from>
    <xdr:to>
      <xdr:col>15</xdr:col>
      <xdr:colOff>190500</xdr:colOff>
      <xdr:row>77</xdr:row>
      <xdr:rowOff>114299</xdr:rowOff>
    </xdr:to>
    <xdr:sp macro="" textlink="">
      <xdr:nvSpPr>
        <xdr:cNvPr id="735" name="Minus 382">
          <a:extLst>
            <a:ext uri="{FF2B5EF4-FFF2-40B4-BE49-F238E27FC236}">
              <a16:creationId xmlns:a16="http://schemas.microsoft.com/office/drawing/2014/main" id="{567CB61C-5FFA-4F64-B052-990074DC0FE3}"/>
            </a:ext>
          </a:extLst>
        </xdr:cNvPr>
        <xdr:cNvSpPr/>
      </xdr:nvSpPr>
      <xdr:spPr>
        <a:xfrm>
          <a:off x="37147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76</xdr:row>
      <xdr:rowOff>0</xdr:rowOff>
    </xdr:from>
    <xdr:to>
      <xdr:col>19</xdr:col>
      <xdr:colOff>190500</xdr:colOff>
      <xdr:row>77</xdr:row>
      <xdr:rowOff>114299</xdr:rowOff>
    </xdr:to>
    <xdr:sp macro="" textlink="">
      <xdr:nvSpPr>
        <xdr:cNvPr id="736" name="Minus 382">
          <a:extLst>
            <a:ext uri="{FF2B5EF4-FFF2-40B4-BE49-F238E27FC236}">
              <a16:creationId xmlns:a16="http://schemas.microsoft.com/office/drawing/2014/main" id="{B00DE2A4-892B-4A77-A2BC-A688BAE40901}"/>
            </a:ext>
          </a:extLst>
        </xdr:cNvPr>
        <xdr:cNvSpPr/>
      </xdr:nvSpPr>
      <xdr:spPr>
        <a:xfrm>
          <a:off x="47053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76</xdr:row>
      <xdr:rowOff>0</xdr:rowOff>
    </xdr:from>
    <xdr:to>
      <xdr:col>23</xdr:col>
      <xdr:colOff>190500</xdr:colOff>
      <xdr:row>77</xdr:row>
      <xdr:rowOff>114299</xdr:rowOff>
    </xdr:to>
    <xdr:sp macro="" textlink="">
      <xdr:nvSpPr>
        <xdr:cNvPr id="737" name="Minus 382">
          <a:extLst>
            <a:ext uri="{FF2B5EF4-FFF2-40B4-BE49-F238E27FC236}">
              <a16:creationId xmlns:a16="http://schemas.microsoft.com/office/drawing/2014/main" id="{1B485AC5-1578-4156-91E9-990AAFA46173}"/>
            </a:ext>
          </a:extLst>
        </xdr:cNvPr>
        <xdr:cNvSpPr/>
      </xdr:nvSpPr>
      <xdr:spPr>
        <a:xfrm>
          <a:off x="5695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76</xdr:row>
      <xdr:rowOff>0</xdr:rowOff>
    </xdr:from>
    <xdr:to>
      <xdr:col>27</xdr:col>
      <xdr:colOff>190500</xdr:colOff>
      <xdr:row>77</xdr:row>
      <xdr:rowOff>114299</xdr:rowOff>
    </xdr:to>
    <xdr:sp macro="" textlink="">
      <xdr:nvSpPr>
        <xdr:cNvPr id="738" name="Minus 382">
          <a:extLst>
            <a:ext uri="{FF2B5EF4-FFF2-40B4-BE49-F238E27FC236}">
              <a16:creationId xmlns:a16="http://schemas.microsoft.com/office/drawing/2014/main" id="{F0B15563-5529-4763-BA25-BD8354523F92}"/>
            </a:ext>
          </a:extLst>
        </xdr:cNvPr>
        <xdr:cNvSpPr/>
      </xdr:nvSpPr>
      <xdr:spPr>
        <a:xfrm>
          <a:off x="66865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76</xdr:row>
      <xdr:rowOff>0</xdr:rowOff>
    </xdr:from>
    <xdr:to>
      <xdr:col>31</xdr:col>
      <xdr:colOff>190500</xdr:colOff>
      <xdr:row>77</xdr:row>
      <xdr:rowOff>114299</xdr:rowOff>
    </xdr:to>
    <xdr:sp macro="" textlink="">
      <xdr:nvSpPr>
        <xdr:cNvPr id="739" name="Minus 382">
          <a:extLst>
            <a:ext uri="{FF2B5EF4-FFF2-40B4-BE49-F238E27FC236}">
              <a16:creationId xmlns:a16="http://schemas.microsoft.com/office/drawing/2014/main" id="{FDAD79B8-D1FA-4D90-8CAA-BD8B064BE78A}"/>
            </a:ext>
          </a:extLst>
        </xdr:cNvPr>
        <xdr:cNvSpPr/>
      </xdr:nvSpPr>
      <xdr:spPr>
        <a:xfrm>
          <a:off x="76771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76</xdr:row>
      <xdr:rowOff>0</xdr:rowOff>
    </xdr:from>
    <xdr:to>
      <xdr:col>35</xdr:col>
      <xdr:colOff>190500</xdr:colOff>
      <xdr:row>77</xdr:row>
      <xdr:rowOff>114299</xdr:rowOff>
    </xdr:to>
    <xdr:sp macro="" textlink="">
      <xdr:nvSpPr>
        <xdr:cNvPr id="740" name="Minus 382">
          <a:extLst>
            <a:ext uri="{FF2B5EF4-FFF2-40B4-BE49-F238E27FC236}">
              <a16:creationId xmlns:a16="http://schemas.microsoft.com/office/drawing/2014/main" id="{B48F64E6-ACA9-4199-89EB-005AB42343E3}"/>
            </a:ext>
          </a:extLst>
        </xdr:cNvPr>
        <xdr:cNvSpPr/>
      </xdr:nvSpPr>
      <xdr:spPr>
        <a:xfrm>
          <a:off x="86677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76</xdr:row>
      <xdr:rowOff>0</xdr:rowOff>
    </xdr:from>
    <xdr:to>
      <xdr:col>39</xdr:col>
      <xdr:colOff>190500</xdr:colOff>
      <xdr:row>77</xdr:row>
      <xdr:rowOff>114299</xdr:rowOff>
    </xdr:to>
    <xdr:sp macro="" textlink="">
      <xdr:nvSpPr>
        <xdr:cNvPr id="741" name="Minus 382">
          <a:extLst>
            <a:ext uri="{FF2B5EF4-FFF2-40B4-BE49-F238E27FC236}">
              <a16:creationId xmlns:a16="http://schemas.microsoft.com/office/drawing/2014/main" id="{2A08B219-E191-494F-A614-29E3780FE9B5}"/>
            </a:ext>
          </a:extLst>
        </xdr:cNvPr>
        <xdr:cNvSpPr/>
      </xdr:nvSpPr>
      <xdr:spPr>
        <a:xfrm>
          <a:off x="9658350" y="14458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76</xdr:row>
      <xdr:rowOff>0</xdr:rowOff>
    </xdr:from>
    <xdr:to>
      <xdr:col>43</xdr:col>
      <xdr:colOff>190500</xdr:colOff>
      <xdr:row>77</xdr:row>
      <xdr:rowOff>114299</xdr:rowOff>
    </xdr:to>
    <xdr:sp macro="" textlink="">
      <xdr:nvSpPr>
        <xdr:cNvPr id="742" name="Minus 382">
          <a:extLst>
            <a:ext uri="{FF2B5EF4-FFF2-40B4-BE49-F238E27FC236}">
              <a16:creationId xmlns:a16="http://schemas.microsoft.com/office/drawing/2014/main" id="{E35B6CC3-220C-48BD-B3EF-BB96056EFD05}"/>
            </a:ext>
          </a:extLst>
        </xdr:cNvPr>
        <xdr:cNvSpPr/>
      </xdr:nvSpPr>
      <xdr:spPr>
        <a:xfrm>
          <a:off x="10648950" y="14458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190500</xdr:colOff>
      <xdr:row>87</xdr:row>
      <xdr:rowOff>114299</xdr:rowOff>
    </xdr:to>
    <xdr:sp macro="" textlink="">
      <xdr:nvSpPr>
        <xdr:cNvPr id="743" name="Minus 382">
          <a:extLst>
            <a:ext uri="{FF2B5EF4-FFF2-40B4-BE49-F238E27FC236}">
              <a16:creationId xmlns:a16="http://schemas.microsoft.com/office/drawing/2014/main" id="{91F2CFB7-4C7D-4C3F-B8B3-27D9C7C2E74B}"/>
            </a:ext>
          </a:extLst>
        </xdr:cNvPr>
        <xdr:cNvSpPr/>
      </xdr:nvSpPr>
      <xdr:spPr>
        <a:xfrm>
          <a:off x="7429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86</xdr:row>
      <xdr:rowOff>0</xdr:rowOff>
    </xdr:from>
    <xdr:to>
      <xdr:col>7</xdr:col>
      <xdr:colOff>190500</xdr:colOff>
      <xdr:row>87</xdr:row>
      <xdr:rowOff>114299</xdr:rowOff>
    </xdr:to>
    <xdr:sp macro="" textlink="">
      <xdr:nvSpPr>
        <xdr:cNvPr id="744" name="Minus 382">
          <a:extLst>
            <a:ext uri="{FF2B5EF4-FFF2-40B4-BE49-F238E27FC236}">
              <a16:creationId xmlns:a16="http://schemas.microsoft.com/office/drawing/2014/main" id="{DA7BA7BE-1F9B-4A7E-B81A-A97EA0172392}"/>
            </a:ext>
          </a:extLst>
        </xdr:cNvPr>
        <xdr:cNvSpPr/>
      </xdr:nvSpPr>
      <xdr:spPr>
        <a:xfrm>
          <a:off x="17335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190500</xdr:colOff>
      <xdr:row>87</xdr:row>
      <xdr:rowOff>114299</xdr:rowOff>
    </xdr:to>
    <xdr:sp macro="" textlink="">
      <xdr:nvSpPr>
        <xdr:cNvPr id="745" name="Minus 382">
          <a:extLst>
            <a:ext uri="{FF2B5EF4-FFF2-40B4-BE49-F238E27FC236}">
              <a16:creationId xmlns:a16="http://schemas.microsoft.com/office/drawing/2014/main" id="{6805E81F-43AF-4AEE-BD59-9785C80BE373}"/>
            </a:ext>
          </a:extLst>
        </xdr:cNvPr>
        <xdr:cNvSpPr/>
      </xdr:nvSpPr>
      <xdr:spPr>
        <a:xfrm>
          <a:off x="27241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86</xdr:row>
      <xdr:rowOff>0</xdr:rowOff>
    </xdr:from>
    <xdr:to>
      <xdr:col>15</xdr:col>
      <xdr:colOff>190500</xdr:colOff>
      <xdr:row>87</xdr:row>
      <xdr:rowOff>114299</xdr:rowOff>
    </xdr:to>
    <xdr:sp macro="" textlink="">
      <xdr:nvSpPr>
        <xdr:cNvPr id="746" name="Minus 382">
          <a:extLst>
            <a:ext uri="{FF2B5EF4-FFF2-40B4-BE49-F238E27FC236}">
              <a16:creationId xmlns:a16="http://schemas.microsoft.com/office/drawing/2014/main" id="{4F67BB91-9012-49ED-8A2D-293AC916D79D}"/>
            </a:ext>
          </a:extLst>
        </xdr:cNvPr>
        <xdr:cNvSpPr/>
      </xdr:nvSpPr>
      <xdr:spPr>
        <a:xfrm>
          <a:off x="3714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86</xdr:row>
      <xdr:rowOff>0</xdr:rowOff>
    </xdr:from>
    <xdr:to>
      <xdr:col>19</xdr:col>
      <xdr:colOff>190500</xdr:colOff>
      <xdr:row>87</xdr:row>
      <xdr:rowOff>114299</xdr:rowOff>
    </xdr:to>
    <xdr:sp macro="" textlink="">
      <xdr:nvSpPr>
        <xdr:cNvPr id="747" name="Minus 382">
          <a:extLst>
            <a:ext uri="{FF2B5EF4-FFF2-40B4-BE49-F238E27FC236}">
              <a16:creationId xmlns:a16="http://schemas.microsoft.com/office/drawing/2014/main" id="{E24876E2-624F-4E2C-8386-1E0161E4BDDB}"/>
            </a:ext>
          </a:extLst>
        </xdr:cNvPr>
        <xdr:cNvSpPr/>
      </xdr:nvSpPr>
      <xdr:spPr>
        <a:xfrm>
          <a:off x="4705350" y="163068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86</xdr:row>
      <xdr:rowOff>0</xdr:rowOff>
    </xdr:from>
    <xdr:to>
      <xdr:col>23</xdr:col>
      <xdr:colOff>190500</xdr:colOff>
      <xdr:row>87</xdr:row>
      <xdr:rowOff>114299</xdr:rowOff>
    </xdr:to>
    <xdr:sp macro="" textlink="">
      <xdr:nvSpPr>
        <xdr:cNvPr id="748" name="Minus 382">
          <a:extLst>
            <a:ext uri="{FF2B5EF4-FFF2-40B4-BE49-F238E27FC236}">
              <a16:creationId xmlns:a16="http://schemas.microsoft.com/office/drawing/2014/main" id="{9DEB39C0-21D4-4FE3-BD70-8CAB86A17333}"/>
            </a:ext>
          </a:extLst>
        </xdr:cNvPr>
        <xdr:cNvSpPr/>
      </xdr:nvSpPr>
      <xdr:spPr>
        <a:xfrm>
          <a:off x="5695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86</xdr:row>
      <xdr:rowOff>0</xdr:rowOff>
    </xdr:from>
    <xdr:to>
      <xdr:col>27</xdr:col>
      <xdr:colOff>190500</xdr:colOff>
      <xdr:row>87</xdr:row>
      <xdr:rowOff>114299</xdr:rowOff>
    </xdr:to>
    <xdr:sp macro="" textlink="">
      <xdr:nvSpPr>
        <xdr:cNvPr id="749" name="Minus 382">
          <a:extLst>
            <a:ext uri="{FF2B5EF4-FFF2-40B4-BE49-F238E27FC236}">
              <a16:creationId xmlns:a16="http://schemas.microsoft.com/office/drawing/2014/main" id="{DBDE2BBD-01F1-466C-A1B8-66C4440A30AC}"/>
            </a:ext>
          </a:extLst>
        </xdr:cNvPr>
        <xdr:cNvSpPr/>
      </xdr:nvSpPr>
      <xdr:spPr>
        <a:xfrm>
          <a:off x="66865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86</xdr:row>
      <xdr:rowOff>0</xdr:rowOff>
    </xdr:from>
    <xdr:to>
      <xdr:col>31</xdr:col>
      <xdr:colOff>190500</xdr:colOff>
      <xdr:row>87</xdr:row>
      <xdr:rowOff>114299</xdr:rowOff>
    </xdr:to>
    <xdr:sp macro="" textlink="">
      <xdr:nvSpPr>
        <xdr:cNvPr id="750" name="Minus 382">
          <a:extLst>
            <a:ext uri="{FF2B5EF4-FFF2-40B4-BE49-F238E27FC236}">
              <a16:creationId xmlns:a16="http://schemas.microsoft.com/office/drawing/2014/main" id="{B31FC6B2-E10F-4D2F-8AC6-0C33DE0643C6}"/>
            </a:ext>
          </a:extLst>
        </xdr:cNvPr>
        <xdr:cNvSpPr/>
      </xdr:nvSpPr>
      <xdr:spPr>
        <a:xfrm>
          <a:off x="76771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86</xdr:row>
      <xdr:rowOff>0</xdr:rowOff>
    </xdr:from>
    <xdr:to>
      <xdr:col>35</xdr:col>
      <xdr:colOff>190500</xdr:colOff>
      <xdr:row>87</xdr:row>
      <xdr:rowOff>114299</xdr:rowOff>
    </xdr:to>
    <xdr:sp macro="" textlink="">
      <xdr:nvSpPr>
        <xdr:cNvPr id="751" name="Minus 382">
          <a:extLst>
            <a:ext uri="{FF2B5EF4-FFF2-40B4-BE49-F238E27FC236}">
              <a16:creationId xmlns:a16="http://schemas.microsoft.com/office/drawing/2014/main" id="{5D8A0684-489E-42D8-939E-17A5BA5C6DB6}"/>
            </a:ext>
          </a:extLst>
        </xdr:cNvPr>
        <xdr:cNvSpPr/>
      </xdr:nvSpPr>
      <xdr:spPr>
        <a:xfrm>
          <a:off x="86677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86</xdr:row>
      <xdr:rowOff>0</xdr:rowOff>
    </xdr:from>
    <xdr:to>
      <xdr:col>39</xdr:col>
      <xdr:colOff>190500</xdr:colOff>
      <xdr:row>87</xdr:row>
      <xdr:rowOff>114299</xdr:rowOff>
    </xdr:to>
    <xdr:sp macro="" textlink="">
      <xdr:nvSpPr>
        <xdr:cNvPr id="752" name="Minus 382">
          <a:extLst>
            <a:ext uri="{FF2B5EF4-FFF2-40B4-BE49-F238E27FC236}">
              <a16:creationId xmlns:a16="http://schemas.microsoft.com/office/drawing/2014/main" id="{CE5EBEA1-B95B-45FF-96E9-1A8E79467957}"/>
            </a:ext>
          </a:extLst>
        </xdr:cNvPr>
        <xdr:cNvSpPr/>
      </xdr:nvSpPr>
      <xdr:spPr>
        <a:xfrm>
          <a:off x="96583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86</xdr:row>
      <xdr:rowOff>0</xdr:rowOff>
    </xdr:from>
    <xdr:to>
      <xdr:col>43</xdr:col>
      <xdr:colOff>190500</xdr:colOff>
      <xdr:row>87</xdr:row>
      <xdr:rowOff>114299</xdr:rowOff>
    </xdr:to>
    <xdr:sp macro="" textlink="">
      <xdr:nvSpPr>
        <xdr:cNvPr id="753" name="Minus 382">
          <a:extLst>
            <a:ext uri="{FF2B5EF4-FFF2-40B4-BE49-F238E27FC236}">
              <a16:creationId xmlns:a16="http://schemas.microsoft.com/office/drawing/2014/main" id="{0E84CA6F-D080-453B-865F-9194A2AF14DB}"/>
            </a:ext>
          </a:extLst>
        </xdr:cNvPr>
        <xdr:cNvSpPr/>
      </xdr:nvSpPr>
      <xdr:spPr>
        <a:xfrm>
          <a:off x="10648950" y="163068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96</xdr:row>
      <xdr:rowOff>0</xdr:rowOff>
    </xdr:from>
    <xdr:to>
      <xdr:col>43</xdr:col>
      <xdr:colOff>190500</xdr:colOff>
      <xdr:row>97</xdr:row>
      <xdr:rowOff>114299</xdr:rowOff>
    </xdr:to>
    <xdr:sp macro="" textlink="">
      <xdr:nvSpPr>
        <xdr:cNvPr id="754" name="Minus 382">
          <a:extLst>
            <a:ext uri="{FF2B5EF4-FFF2-40B4-BE49-F238E27FC236}">
              <a16:creationId xmlns:a16="http://schemas.microsoft.com/office/drawing/2014/main" id="{FBD50F1E-5E6A-48E4-9BED-3C344428D943}"/>
            </a:ext>
          </a:extLst>
        </xdr:cNvPr>
        <xdr:cNvSpPr/>
      </xdr:nvSpPr>
      <xdr:spPr>
        <a:xfrm>
          <a:off x="10648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190500</xdr:colOff>
      <xdr:row>97</xdr:row>
      <xdr:rowOff>114299</xdr:rowOff>
    </xdr:to>
    <xdr:sp macro="" textlink="">
      <xdr:nvSpPr>
        <xdr:cNvPr id="755" name="Minus 382">
          <a:extLst>
            <a:ext uri="{FF2B5EF4-FFF2-40B4-BE49-F238E27FC236}">
              <a16:creationId xmlns:a16="http://schemas.microsoft.com/office/drawing/2014/main" id="{61BD66A3-3E04-4EEF-A290-D9049F134D67}"/>
            </a:ext>
          </a:extLst>
        </xdr:cNvPr>
        <xdr:cNvSpPr/>
      </xdr:nvSpPr>
      <xdr:spPr>
        <a:xfrm>
          <a:off x="7429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96</xdr:row>
      <xdr:rowOff>0</xdr:rowOff>
    </xdr:from>
    <xdr:to>
      <xdr:col>7</xdr:col>
      <xdr:colOff>190500</xdr:colOff>
      <xdr:row>97</xdr:row>
      <xdr:rowOff>114299</xdr:rowOff>
    </xdr:to>
    <xdr:sp macro="" textlink="">
      <xdr:nvSpPr>
        <xdr:cNvPr id="756" name="Minus 382">
          <a:extLst>
            <a:ext uri="{FF2B5EF4-FFF2-40B4-BE49-F238E27FC236}">
              <a16:creationId xmlns:a16="http://schemas.microsoft.com/office/drawing/2014/main" id="{E2DD6BE0-2E15-425A-9DDA-62D55AAB7943}"/>
            </a:ext>
          </a:extLst>
        </xdr:cNvPr>
        <xdr:cNvSpPr/>
      </xdr:nvSpPr>
      <xdr:spPr>
        <a:xfrm>
          <a:off x="1733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96</xdr:row>
      <xdr:rowOff>0</xdr:rowOff>
    </xdr:from>
    <xdr:to>
      <xdr:col>11</xdr:col>
      <xdr:colOff>190500</xdr:colOff>
      <xdr:row>97</xdr:row>
      <xdr:rowOff>114299</xdr:rowOff>
    </xdr:to>
    <xdr:sp macro="" textlink="">
      <xdr:nvSpPr>
        <xdr:cNvPr id="757" name="Minus 382">
          <a:extLst>
            <a:ext uri="{FF2B5EF4-FFF2-40B4-BE49-F238E27FC236}">
              <a16:creationId xmlns:a16="http://schemas.microsoft.com/office/drawing/2014/main" id="{31B6A84A-B023-46C4-9E3E-938F6EEA1157}"/>
            </a:ext>
          </a:extLst>
        </xdr:cNvPr>
        <xdr:cNvSpPr/>
      </xdr:nvSpPr>
      <xdr:spPr>
        <a:xfrm>
          <a:off x="2724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15</xdr:col>
      <xdr:colOff>190500</xdr:colOff>
      <xdr:row>97</xdr:row>
      <xdr:rowOff>114299</xdr:rowOff>
    </xdr:to>
    <xdr:sp macro="" textlink="">
      <xdr:nvSpPr>
        <xdr:cNvPr id="758" name="Minus 382">
          <a:extLst>
            <a:ext uri="{FF2B5EF4-FFF2-40B4-BE49-F238E27FC236}">
              <a16:creationId xmlns:a16="http://schemas.microsoft.com/office/drawing/2014/main" id="{CE952CB7-0C91-4822-A2BC-B0F85B0948C3}"/>
            </a:ext>
          </a:extLst>
        </xdr:cNvPr>
        <xdr:cNvSpPr/>
      </xdr:nvSpPr>
      <xdr:spPr>
        <a:xfrm>
          <a:off x="37147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96</xdr:row>
      <xdr:rowOff>0</xdr:rowOff>
    </xdr:from>
    <xdr:to>
      <xdr:col>19</xdr:col>
      <xdr:colOff>190500</xdr:colOff>
      <xdr:row>97</xdr:row>
      <xdr:rowOff>114299</xdr:rowOff>
    </xdr:to>
    <xdr:sp macro="" textlink="">
      <xdr:nvSpPr>
        <xdr:cNvPr id="759" name="Minus 382">
          <a:extLst>
            <a:ext uri="{FF2B5EF4-FFF2-40B4-BE49-F238E27FC236}">
              <a16:creationId xmlns:a16="http://schemas.microsoft.com/office/drawing/2014/main" id="{078B1AFB-419C-4B0C-BB5C-875303D21238}"/>
            </a:ext>
          </a:extLst>
        </xdr:cNvPr>
        <xdr:cNvSpPr/>
      </xdr:nvSpPr>
      <xdr:spPr>
        <a:xfrm>
          <a:off x="47053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96</xdr:row>
      <xdr:rowOff>0</xdr:rowOff>
    </xdr:from>
    <xdr:to>
      <xdr:col>23</xdr:col>
      <xdr:colOff>190500</xdr:colOff>
      <xdr:row>97</xdr:row>
      <xdr:rowOff>114299</xdr:rowOff>
    </xdr:to>
    <xdr:sp macro="" textlink="">
      <xdr:nvSpPr>
        <xdr:cNvPr id="760" name="Minus 382">
          <a:extLst>
            <a:ext uri="{FF2B5EF4-FFF2-40B4-BE49-F238E27FC236}">
              <a16:creationId xmlns:a16="http://schemas.microsoft.com/office/drawing/2014/main" id="{2FD43252-37E4-46BD-8129-0F43C9D0D8BB}"/>
            </a:ext>
          </a:extLst>
        </xdr:cNvPr>
        <xdr:cNvSpPr/>
      </xdr:nvSpPr>
      <xdr:spPr>
        <a:xfrm>
          <a:off x="5695950" y="181546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96</xdr:row>
      <xdr:rowOff>0</xdr:rowOff>
    </xdr:from>
    <xdr:to>
      <xdr:col>27</xdr:col>
      <xdr:colOff>190500</xdr:colOff>
      <xdr:row>97</xdr:row>
      <xdr:rowOff>114299</xdr:rowOff>
    </xdr:to>
    <xdr:sp macro="" textlink="">
      <xdr:nvSpPr>
        <xdr:cNvPr id="761" name="Minus 382">
          <a:extLst>
            <a:ext uri="{FF2B5EF4-FFF2-40B4-BE49-F238E27FC236}">
              <a16:creationId xmlns:a16="http://schemas.microsoft.com/office/drawing/2014/main" id="{F8F2CBCE-D2E6-449B-B5DA-B56B601A96F5}"/>
            </a:ext>
          </a:extLst>
        </xdr:cNvPr>
        <xdr:cNvSpPr/>
      </xdr:nvSpPr>
      <xdr:spPr>
        <a:xfrm>
          <a:off x="66865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96</xdr:row>
      <xdr:rowOff>0</xdr:rowOff>
    </xdr:from>
    <xdr:to>
      <xdr:col>31</xdr:col>
      <xdr:colOff>190500</xdr:colOff>
      <xdr:row>97</xdr:row>
      <xdr:rowOff>114299</xdr:rowOff>
    </xdr:to>
    <xdr:sp macro="" textlink="">
      <xdr:nvSpPr>
        <xdr:cNvPr id="762" name="Minus 382">
          <a:extLst>
            <a:ext uri="{FF2B5EF4-FFF2-40B4-BE49-F238E27FC236}">
              <a16:creationId xmlns:a16="http://schemas.microsoft.com/office/drawing/2014/main" id="{554393A0-BA24-44FD-9BFC-8346D8C6AC5D}"/>
            </a:ext>
          </a:extLst>
        </xdr:cNvPr>
        <xdr:cNvSpPr/>
      </xdr:nvSpPr>
      <xdr:spPr>
        <a:xfrm>
          <a:off x="76771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96</xdr:row>
      <xdr:rowOff>0</xdr:rowOff>
    </xdr:from>
    <xdr:to>
      <xdr:col>35</xdr:col>
      <xdr:colOff>190500</xdr:colOff>
      <xdr:row>97</xdr:row>
      <xdr:rowOff>114299</xdr:rowOff>
    </xdr:to>
    <xdr:sp macro="" textlink="">
      <xdr:nvSpPr>
        <xdr:cNvPr id="763" name="Minus 382">
          <a:extLst>
            <a:ext uri="{FF2B5EF4-FFF2-40B4-BE49-F238E27FC236}">
              <a16:creationId xmlns:a16="http://schemas.microsoft.com/office/drawing/2014/main" id="{CED2E7E8-3E40-47BC-9E41-EFE542F52841}"/>
            </a:ext>
          </a:extLst>
        </xdr:cNvPr>
        <xdr:cNvSpPr/>
      </xdr:nvSpPr>
      <xdr:spPr>
        <a:xfrm>
          <a:off x="86677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96</xdr:row>
      <xdr:rowOff>0</xdr:rowOff>
    </xdr:from>
    <xdr:to>
      <xdr:col>39</xdr:col>
      <xdr:colOff>190500</xdr:colOff>
      <xdr:row>97</xdr:row>
      <xdr:rowOff>114299</xdr:rowOff>
    </xdr:to>
    <xdr:sp macro="" textlink="">
      <xdr:nvSpPr>
        <xdr:cNvPr id="764" name="Minus 382">
          <a:extLst>
            <a:ext uri="{FF2B5EF4-FFF2-40B4-BE49-F238E27FC236}">
              <a16:creationId xmlns:a16="http://schemas.microsoft.com/office/drawing/2014/main" id="{F8F2824C-8EED-4681-A25E-393FEAD92281}"/>
            </a:ext>
          </a:extLst>
        </xdr:cNvPr>
        <xdr:cNvSpPr/>
      </xdr:nvSpPr>
      <xdr:spPr>
        <a:xfrm>
          <a:off x="9658350" y="181546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190500</xdr:colOff>
      <xdr:row>107</xdr:row>
      <xdr:rowOff>114299</xdr:rowOff>
    </xdr:to>
    <xdr:sp macro="" textlink="">
      <xdr:nvSpPr>
        <xdr:cNvPr id="765" name="Minus 382">
          <a:extLst>
            <a:ext uri="{FF2B5EF4-FFF2-40B4-BE49-F238E27FC236}">
              <a16:creationId xmlns:a16="http://schemas.microsoft.com/office/drawing/2014/main" id="{FCF46C6E-51F7-4D57-AC69-F3E691BB6627}"/>
            </a:ext>
          </a:extLst>
        </xdr:cNvPr>
        <xdr:cNvSpPr/>
      </xdr:nvSpPr>
      <xdr:spPr>
        <a:xfrm>
          <a:off x="7429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106</xdr:row>
      <xdr:rowOff>0</xdr:rowOff>
    </xdr:from>
    <xdr:to>
      <xdr:col>7</xdr:col>
      <xdr:colOff>190500</xdr:colOff>
      <xdr:row>107</xdr:row>
      <xdr:rowOff>114299</xdr:rowOff>
    </xdr:to>
    <xdr:sp macro="" textlink="">
      <xdr:nvSpPr>
        <xdr:cNvPr id="766" name="Minus 382">
          <a:extLst>
            <a:ext uri="{FF2B5EF4-FFF2-40B4-BE49-F238E27FC236}">
              <a16:creationId xmlns:a16="http://schemas.microsoft.com/office/drawing/2014/main" id="{760187F4-7B8C-4481-BA47-09C289CC7E32}"/>
            </a:ext>
          </a:extLst>
        </xdr:cNvPr>
        <xdr:cNvSpPr/>
      </xdr:nvSpPr>
      <xdr:spPr>
        <a:xfrm>
          <a:off x="1733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106</xdr:row>
      <xdr:rowOff>0</xdr:rowOff>
    </xdr:from>
    <xdr:to>
      <xdr:col>11</xdr:col>
      <xdr:colOff>190500</xdr:colOff>
      <xdr:row>107</xdr:row>
      <xdr:rowOff>114299</xdr:rowOff>
    </xdr:to>
    <xdr:sp macro="" textlink="">
      <xdr:nvSpPr>
        <xdr:cNvPr id="767" name="Minus 382">
          <a:extLst>
            <a:ext uri="{FF2B5EF4-FFF2-40B4-BE49-F238E27FC236}">
              <a16:creationId xmlns:a16="http://schemas.microsoft.com/office/drawing/2014/main" id="{9859E049-A6AD-4AAC-9AB2-D10807F9683B}"/>
            </a:ext>
          </a:extLst>
        </xdr:cNvPr>
        <xdr:cNvSpPr/>
      </xdr:nvSpPr>
      <xdr:spPr>
        <a:xfrm>
          <a:off x="27241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106</xdr:row>
      <xdr:rowOff>0</xdr:rowOff>
    </xdr:from>
    <xdr:to>
      <xdr:col>15</xdr:col>
      <xdr:colOff>190500</xdr:colOff>
      <xdr:row>107</xdr:row>
      <xdr:rowOff>114299</xdr:rowOff>
    </xdr:to>
    <xdr:sp macro="" textlink="">
      <xdr:nvSpPr>
        <xdr:cNvPr id="768" name="Minus 382">
          <a:extLst>
            <a:ext uri="{FF2B5EF4-FFF2-40B4-BE49-F238E27FC236}">
              <a16:creationId xmlns:a16="http://schemas.microsoft.com/office/drawing/2014/main" id="{14860407-128B-4AF7-A147-CC84EF457796}"/>
            </a:ext>
          </a:extLst>
        </xdr:cNvPr>
        <xdr:cNvSpPr/>
      </xdr:nvSpPr>
      <xdr:spPr>
        <a:xfrm>
          <a:off x="37147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106</xdr:row>
      <xdr:rowOff>0</xdr:rowOff>
    </xdr:from>
    <xdr:to>
      <xdr:col>19</xdr:col>
      <xdr:colOff>190500</xdr:colOff>
      <xdr:row>107</xdr:row>
      <xdr:rowOff>114299</xdr:rowOff>
    </xdr:to>
    <xdr:sp macro="" textlink="">
      <xdr:nvSpPr>
        <xdr:cNvPr id="769" name="Minus 382">
          <a:extLst>
            <a:ext uri="{FF2B5EF4-FFF2-40B4-BE49-F238E27FC236}">
              <a16:creationId xmlns:a16="http://schemas.microsoft.com/office/drawing/2014/main" id="{193FF684-3375-4C66-B775-66CB79D53A6F}"/>
            </a:ext>
          </a:extLst>
        </xdr:cNvPr>
        <xdr:cNvSpPr/>
      </xdr:nvSpPr>
      <xdr:spPr>
        <a:xfrm>
          <a:off x="4705350" y="200025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106</xdr:row>
      <xdr:rowOff>0</xdr:rowOff>
    </xdr:from>
    <xdr:to>
      <xdr:col>23</xdr:col>
      <xdr:colOff>190500</xdr:colOff>
      <xdr:row>107</xdr:row>
      <xdr:rowOff>114299</xdr:rowOff>
    </xdr:to>
    <xdr:sp macro="" textlink="">
      <xdr:nvSpPr>
        <xdr:cNvPr id="770" name="Minus 382">
          <a:extLst>
            <a:ext uri="{FF2B5EF4-FFF2-40B4-BE49-F238E27FC236}">
              <a16:creationId xmlns:a16="http://schemas.microsoft.com/office/drawing/2014/main" id="{C84FFE46-4717-4EF7-8866-191D6270FC18}"/>
            </a:ext>
          </a:extLst>
        </xdr:cNvPr>
        <xdr:cNvSpPr/>
      </xdr:nvSpPr>
      <xdr:spPr>
        <a:xfrm>
          <a:off x="5695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106</xdr:row>
      <xdr:rowOff>0</xdr:rowOff>
    </xdr:from>
    <xdr:to>
      <xdr:col>27</xdr:col>
      <xdr:colOff>190500</xdr:colOff>
      <xdr:row>107</xdr:row>
      <xdr:rowOff>114299</xdr:rowOff>
    </xdr:to>
    <xdr:sp macro="" textlink="">
      <xdr:nvSpPr>
        <xdr:cNvPr id="771" name="Minus 382">
          <a:extLst>
            <a:ext uri="{FF2B5EF4-FFF2-40B4-BE49-F238E27FC236}">
              <a16:creationId xmlns:a16="http://schemas.microsoft.com/office/drawing/2014/main" id="{24D82D10-6F18-4F43-9AC8-F31252E57130}"/>
            </a:ext>
          </a:extLst>
        </xdr:cNvPr>
        <xdr:cNvSpPr/>
      </xdr:nvSpPr>
      <xdr:spPr>
        <a:xfrm>
          <a:off x="66865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106</xdr:row>
      <xdr:rowOff>0</xdr:rowOff>
    </xdr:from>
    <xdr:to>
      <xdr:col>31</xdr:col>
      <xdr:colOff>190500</xdr:colOff>
      <xdr:row>107</xdr:row>
      <xdr:rowOff>114299</xdr:rowOff>
    </xdr:to>
    <xdr:sp macro="" textlink="">
      <xdr:nvSpPr>
        <xdr:cNvPr id="772" name="Minus 382">
          <a:extLst>
            <a:ext uri="{FF2B5EF4-FFF2-40B4-BE49-F238E27FC236}">
              <a16:creationId xmlns:a16="http://schemas.microsoft.com/office/drawing/2014/main" id="{0CBC188E-B638-4168-AFEB-EC26A19E93B3}"/>
            </a:ext>
          </a:extLst>
        </xdr:cNvPr>
        <xdr:cNvSpPr/>
      </xdr:nvSpPr>
      <xdr:spPr>
        <a:xfrm>
          <a:off x="76771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106</xdr:row>
      <xdr:rowOff>0</xdr:rowOff>
    </xdr:from>
    <xdr:to>
      <xdr:col>35</xdr:col>
      <xdr:colOff>190500</xdr:colOff>
      <xdr:row>107</xdr:row>
      <xdr:rowOff>114299</xdr:rowOff>
    </xdr:to>
    <xdr:sp macro="" textlink="">
      <xdr:nvSpPr>
        <xdr:cNvPr id="773" name="Minus 382">
          <a:extLst>
            <a:ext uri="{FF2B5EF4-FFF2-40B4-BE49-F238E27FC236}">
              <a16:creationId xmlns:a16="http://schemas.microsoft.com/office/drawing/2014/main" id="{5188819A-7116-49C3-860B-4769EA90B199}"/>
            </a:ext>
          </a:extLst>
        </xdr:cNvPr>
        <xdr:cNvSpPr/>
      </xdr:nvSpPr>
      <xdr:spPr>
        <a:xfrm>
          <a:off x="86677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106</xdr:row>
      <xdr:rowOff>0</xdr:rowOff>
    </xdr:from>
    <xdr:to>
      <xdr:col>39</xdr:col>
      <xdr:colOff>190500</xdr:colOff>
      <xdr:row>107</xdr:row>
      <xdr:rowOff>114299</xdr:rowOff>
    </xdr:to>
    <xdr:sp macro="" textlink="">
      <xdr:nvSpPr>
        <xdr:cNvPr id="774" name="Minus 382">
          <a:extLst>
            <a:ext uri="{FF2B5EF4-FFF2-40B4-BE49-F238E27FC236}">
              <a16:creationId xmlns:a16="http://schemas.microsoft.com/office/drawing/2014/main" id="{EB4F000A-65C0-4ECA-A1B8-422802C1C89E}"/>
            </a:ext>
          </a:extLst>
        </xdr:cNvPr>
        <xdr:cNvSpPr/>
      </xdr:nvSpPr>
      <xdr:spPr>
        <a:xfrm>
          <a:off x="96583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106</xdr:row>
      <xdr:rowOff>0</xdr:rowOff>
    </xdr:from>
    <xdr:to>
      <xdr:col>43</xdr:col>
      <xdr:colOff>190500</xdr:colOff>
      <xdr:row>107</xdr:row>
      <xdr:rowOff>114299</xdr:rowOff>
    </xdr:to>
    <xdr:sp macro="" textlink="">
      <xdr:nvSpPr>
        <xdr:cNvPr id="775" name="Minus 382">
          <a:extLst>
            <a:ext uri="{FF2B5EF4-FFF2-40B4-BE49-F238E27FC236}">
              <a16:creationId xmlns:a16="http://schemas.microsoft.com/office/drawing/2014/main" id="{DC5104E8-F5BB-4383-A02F-FA115EF70EB8}"/>
            </a:ext>
          </a:extLst>
        </xdr:cNvPr>
        <xdr:cNvSpPr/>
      </xdr:nvSpPr>
      <xdr:spPr>
        <a:xfrm>
          <a:off x="10648950" y="200025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116</xdr:row>
      <xdr:rowOff>0</xdr:rowOff>
    </xdr:from>
    <xdr:to>
      <xdr:col>3</xdr:col>
      <xdr:colOff>190500</xdr:colOff>
      <xdr:row>117</xdr:row>
      <xdr:rowOff>114299</xdr:rowOff>
    </xdr:to>
    <xdr:sp macro="" textlink="">
      <xdr:nvSpPr>
        <xdr:cNvPr id="776" name="Minus 382">
          <a:extLst>
            <a:ext uri="{FF2B5EF4-FFF2-40B4-BE49-F238E27FC236}">
              <a16:creationId xmlns:a16="http://schemas.microsoft.com/office/drawing/2014/main" id="{B931E236-5B10-40A5-9B31-1B84ABA56918}"/>
            </a:ext>
          </a:extLst>
        </xdr:cNvPr>
        <xdr:cNvSpPr/>
      </xdr:nvSpPr>
      <xdr:spPr>
        <a:xfrm>
          <a:off x="7429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116</xdr:row>
      <xdr:rowOff>0</xdr:rowOff>
    </xdr:from>
    <xdr:to>
      <xdr:col>7</xdr:col>
      <xdr:colOff>190500</xdr:colOff>
      <xdr:row>117</xdr:row>
      <xdr:rowOff>114299</xdr:rowOff>
    </xdr:to>
    <xdr:sp macro="" textlink="">
      <xdr:nvSpPr>
        <xdr:cNvPr id="777" name="Minus 382">
          <a:extLst>
            <a:ext uri="{FF2B5EF4-FFF2-40B4-BE49-F238E27FC236}">
              <a16:creationId xmlns:a16="http://schemas.microsoft.com/office/drawing/2014/main" id="{4432D266-837F-4BD1-9347-4B337F78E372}"/>
            </a:ext>
          </a:extLst>
        </xdr:cNvPr>
        <xdr:cNvSpPr/>
      </xdr:nvSpPr>
      <xdr:spPr>
        <a:xfrm>
          <a:off x="1733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116</xdr:row>
      <xdr:rowOff>0</xdr:rowOff>
    </xdr:from>
    <xdr:to>
      <xdr:col>11</xdr:col>
      <xdr:colOff>190500</xdr:colOff>
      <xdr:row>117</xdr:row>
      <xdr:rowOff>114299</xdr:rowOff>
    </xdr:to>
    <xdr:sp macro="" textlink="">
      <xdr:nvSpPr>
        <xdr:cNvPr id="778" name="Minus 382">
          <a:extLst>
            <a:ext uri="{FF2B5EF4-FFF2-40B4-BE49-F238E27FC236}">
              <a16:creationId xmlns:a16="http://schemas.microsoft.com/office/drawing/2014/main" id="{4A8156EC-D5A0-42DA-88D3-29BD1720C017}"/>
            </a:ext>
          </a:extLst>
        </xdr:cNvPr>
        <xdr:cNvSpPr/>
      </xdr:nvSpPr>
      <xdr:spPr>
        <a:xfrm>
          <a:off x="2724150" y="218503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116</xdr:row>
      <xdr:rowOff>0</xdr:rowOff>
    </xdr:from>
    <xdr:to>
      <xdr:col>15</xdr:col>
      <xdr:colOff>190500</xdr:colOff>
      <xdr:row>117</xdr:row>
      <xdr:rowOff>114299</xdr:rowOff>
    </xdr:to>
    <xdr:sp macro="" textlink="">
      <xdr:nvSpPr>
        <xdr:cNvPr id="779" name="Minus 382">
          <a:extLst>
            <a:ext uri="{FF2B5EF4-FFF2-40B4-BE49-F238E27FC236}">
              <a16:creationId xmlns:a16="http://schemas.microsoft.com/office/drawing/2014/main" id="{3B1BEE74-5F70-4C86-A50C-6CA5DED3F5FB}"/>
            </a:ext>
          </a:extLst>
        </xdr:cNvPr>
        <xdr:cNvSpPr/>
      </xdr:nvSpPr>
      <xdr:spPr>
        <a:xfrm>
          <a:off x="3714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19</xdr:col>
      <xdr:colOff>190500</xdr:colOff>
      <xdr:row>117</xdr:row>
      <xdr:rowOff>114299</xdr:rowOff>
    </xdr:to>
    <xdr:sp macro="" textlink="">
      <xdr:nvSpPr>
        <xdr:cNvPr id="780" name="Minus 382">
          <a:extLst>
            <a:ext uri="{FF2B5EF4-FFF2-40B4-BE49-F238E27FC236}">
              <a16:creationId xmlns:a16="http://schemas.microsoft.com/office/drawing/2014/main" id="{06C61E73-563F-4245-AA40-0EA79259F2A5}"/>
            </a:ext>
          </a:extLst>
        </xdr:cNvPr>
        <xdr:cNvSpPr/>
      </xdr:nvSpPr>
      <xdr:spPr>
        <a:xfrm>
          <a:off x="4705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190500</xdr:colOff>
      <xdr:row>117</xdr:row>
      <xdr:rowOff>114299</xdr:rowOff>
    </xdr:to>
    <xdr:sp macro="" textlink="">
      <xdr:nvSpPr>
        <xdr:cNvPr id="781" name="Minus 382">
          <a:extLst>
            <a:ext uri="{FF2B5EF4-FFF2-40B4-BE49-F238E27FC236}">
              <a16:creationId xmlns:a16="http://schemas.microsoft.com/office/drawing/2014/main" id="{52277E48-4C68-40CE-8339-5C57B63F579D}"/>
            </a:ext>
          </a:extLst>
        </xdr:cNvPr>
        <xdr:cNvSpPr/>
      </xdr:nvSpPr>
      <xdr:spPr>
        <a:xfrm>
          <a:off x="5695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116</xdr:row>
      <xdr:rowOff>0</xdr:rowOff>
    </xdr:from>
    <xdr:to>
      <xdr:col>27</xdr:col>
      <xdr:colOff>190500</xdr:colOff>
      <xdr:row>117</xdr:row>
      <xdr:rowOff>114299</xdr:rowOff>
    </xdr:to>
    <xdr:sp macro="" textlink="">
      <xdr:nvSpPr>
        <xdr:cNvPr id="782" name="Minus 382">
          <a:extLst>
            <a:ext uri="{FF2B5EF4-FFF2-40B4-BE49-F238E27FC236}">
              <a16:creationId xmlns:a16="http://schemas.microsoft.com/office/drawing/2014/main" id="{69B71F8A-0E35-48BC-88D8-608FEC8EBB22}"/>
            </a:ext>
          </a:extLst>
        </xdr:cNvPr>
        <xdr:cNvSpPr/>
      </xdr:nvSpPr>
      <xdr:spPr>
        <a:xfrm>
          <a:off x="66865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116</xdr:row>
      <xdr:rowOff>0</xdr:rowOff>
    </xdr:from>
    <xdr:to>
      <xdr:col>31</xdr:col>
      <xdr:colOff>190500</xdr:colOff>
      <xdr:row>117</xdr:row>
      <xdr:rowOff>114299</xdr:rowOff>
    </xdr:to>
    <xdr:sp macro="" textlink="">
      <xdr:nvSpPr>
        <xdr:cNvPr id="783" name="Minus 382">
          <a:extLst>
            <a:ext uri="{FF2B5EF4-FFF2-40B4-BE49-F238E27FC236}">
              <a16:creationId xmlns:a16="http://schemas.microsoft.com/office/drawing/2014/main" id="{178D9FF6-8C9F-4F16-97BD-26456DF06EF8}"/>
            </a:ext>
          </a:extLst>
        </xdr:cNvPr>
        <xdr:cNvSpPr/>
      </xdr:nvSpPr>
      <xdr:spPr>
        <a:xfrm>
          <a:off x="76771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116</xdr:row>
      <xdr:rowOff>0</xdr:rowOff>
    </xdr:from>
    <xdr:to>
      <xdr:col>35</xdr:col>
      <xdr:colOff>190500</xdr:colOff>
      <xdr:row>117</xdr:row>
      <xdr:rowOff>114299</xdr:rowOff>
    </xdr:to>
    <xdr:sp macro="" textlink="">
      <xdr:nvSpPr>
        <xdr:cNvPr id="784" name="Minus 382">
          <a:extLst>
            <a:ext uri="{FF2B5EF4-FFF2-40B4-BE49-F238E27FC236}">
              <a16:creationId xmlns:a16="http://schemas.microsoft.com/office/drawing/2014/main" id="{64EC0935-FC7B-4282-919E-EB953CB62B9F}"/>
            </a:ext>
          </a:extLst>
        </xdr:cNvPr>
        <xdr:cNvSpPr/>
      </xdr:nvSpPr>
      <xdr:spPr>
        <a:xfrm>
          <a:off x="86677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116</xdr:row>
      <xdr:rowOff>0</xdr:rowOff>
    </xdr:from>
    <xdr:to>
      <xdr:col>39</xdr:col>
      <xdr:colOff>190500</xdr:colOff>
      <xdr:row>117</xdr:row>
      <xdr:rowOff>114299</xdr:rowOff>
    </xdr:to>
    <xdr:sp macro="" textlink="">
      <xdr:nvSpPr>
        <xdr:cNvPr id="785" name="Minus 382">
          <a:extLst>
            <a:ext uri="{FF2B5EF4-FFF2-40B4-BE49-F238E27FC236}">
              <a16:creationId xmlns:a16="http://schemas.microsoft.com/office/drawing/2014/main" id="{F16E43F2-4AFB-46F4-9EF9-7E7055F3ECA3}"/>
            </a:ext>
          </a:extLst>
        </xdr:cNvPr>
        <xdr:cNvSpPr/>
      </xdr:nvSpPr>
      <xdr:spPr>
        <a:xfrm>
          <a:off x="96583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116</xdr:row>
      <xdr:rowOff>0</xdr:rowOff>
    </xdr:from>
    <xdr:to>
      <xdr:col>43</xdr:col>
      <xdr:colOff>190500</xdr:colOff>
      <xdr:row>117</xdr:row>
      <xdr:rowOff>114299</xdr:rowOff>
    </xdr:to>
    <xdr:sp macro="" textlink="">
      <xdr:nvSpPr>
        <xdr:cNvPr id="786" name="Minus 382">
          <a:extLst>
            <a:ext uri="{FF2B5EF4-FFF2-40B4-BE49-F238E27FC236}">
              <a16:creationId xmlns:a16="http://schemas.microsoft.com/office/drawing/2014/main" id="{1EFDB617-94F8-4C7B-B6DA-418B1A829F8E}"/>
            </a:ext>
          </a:extLst>
        </xdr:cNvPr>
        <xdr:cNvSpPr/>
      </xdr:nvSpPr>
      <xdr:spPr>
        <a:xfrm>
          <a:off x="10648950" y="218503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126</xdr:row>
      <xdr:rowOff>0</xdr:rowOff>
    </xdr:from>
    <xdr:to>
      <xdr:col>3</xdr:col>
      <xdr:colOff>190500</xdr:colOff>
      <xdr:row>127</xdr:row>
      <xdr:rowOff>114299</xdr:rowOff>
    </xdr:to>
    <xdr:sp macro="" textlink="">
      <xdr:nvSpPr>
        <xdr:cNvPr id="787" name="Minus 382">
          <a:extLst>
            <a:ext uri="{FF2B5EF4-FFF2-40B4-BE49-F238E27FC236}">
              <a16:creationId xmlns:a16="http://schemas.microsoft.com/office/drawing/2014/main" id="{CF98B4E1-4BE9-404D-A90B-EA5BDA175295}"/>
            </a:ext>
          </a:extLst>
        </xdr:cNvPr>
        <xdr:cNvSpPr/>
      </xdr:nvSpPr>
      <xdr:spPr>
        <a:xfrm>
          <a:off x="742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126</xdr:row>
      <xdr:rowOff>0</xdr:rowOff>
    </xdr:from>
    <xdr:to>
      <xdr:col>7</xdr:col>
      <xdr:colOff>190500</xdr:colOff>
      <xdr:row>127</xdr:row>
      <xdr:rowOff>114299</xdr:rowOff>
    </xdr:to>
    <xdr:sp macro="" textlink="">
      <xdr:nvSpPr>
        <xdr:cNvPr id="788" name="Minus 382">
          <a:extLst>
            <a:ext uri="{FF2B5EF4-FFF2-40B4-BE49-F238E27FC236}">
              <a16:creationId xmlns:a16="http://schemas.microsoft.com/office/drawing/2014/main" id="{CA43A2AE-1320-4710-9C95-4B8D82635D78}"/>
            </a:ext>
          </a:extLst>
        </xdr:cNvPr>
        <xdr:cNvSpPr/>
      </xdr:nvSpPr>
      <xdr:spPr>
        <a:xfrm>
          <a:off x="17335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126</xdr:row>
      <xdr:rowOff>0</xdr:rowOff>
    </xdr:from>
    <xdr:to>
      <xdr:col>11</xdr:col>
      <xdr:colOff>190500</xdr:colOff>
      <xdr:row>127</xdr:row>
      <xdr:rowOff>114299</xdr:rowOff>
    </xdr:to>
    <xdr:sp macro="" textlink="">
      <xdr:nvSpPr>
        <xdr:cNvPr id="789" name="Minus 382">
          <a:extLst>
            <a:ext uri="{FF2B5EF4-FFF2-40B4-BE49-F238E27FC236}">
              <a16:creationId xmlns:a16="http://schemas.microsoft.com/office/drawing/2014/main" id="{BA48C895-E4F3-4A46-A7FE-09093C25676B}"/>
            </a:ext>
          </a:extLst>
        </xdr:cNvPr>
        <xdr:cNvSpPr/>
      </xdr:nvSpPr>
      <xdr:spPr>
        <a:xfrm>
          <a:off x="2724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126</xdr:row>
      <xdr:rowOff>0</xdr:rowOff>
    </xdr:from>
    <xdr:to>
      <xdr:col>15</xdr:col>
      <xdr:colOff>190500</xdr:colOff>
      <xdr:row>127</xdr:row>
      <xdr:rowOff>114299</xdr:rowOff>
    </xdr:to>
    <xdr:sp macro="" textlink="">
      <xdr:nvSpPr>
        <xdr:cNvPr id="790" name="Minus 382">
          <a:extLst>
            <a:ext uri="{FF2B5EF4-FFF2-40B4-BE49-F238E27FC236}">
              <a16:creationId xmlns:a16="http://schemas.microsoft.com/office/drawing/2014/main" id="{85E6EAD4-EA0F-40AF-AA46-31E2239236F7}"/>
            </a:ext>
          </a:extLst>
        </xdr:cNvPr>
        <xdr:cNvSpPr/>
      </xdr:nvSpPr>
      <xdr:spPr>
        <a:xfrm>
          <a:off x="37147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126</xdr:row>
      <xdr:rowOff>0</xdr:rowOff>
    </xdr:from>
    <xdr:to>
      <xdr:col>19</xdr:col>
      <xdr:colOff>190500</xdr:colOff>
      <xdr:row>127</xdr:row>
      <xdr:rowOff>114299</xdr:rowOff>
    </xdr:to>
    <xdr:sp macro="" textlink="">
      <xdr:nvSpPr>
        <xdr:cNvPr id="791" name="Minus 382">
          <a:extLst>
            <a:ext uri="{FF2B5EF4-FFF2-40B4-BE49-F238E27FC236}">
              <a16:creationId xmlns:a16="http://schemas.microsoft.com/office/drawing/2014/main" id="{707AEFA2-D034-41E2-B1DC-141C8E83C643}"/>
            </a:ext>
          </a:extLst>
        </xdr:cNvPr>
        <xdr:cNvSpPr/>
      </xdr:nvSpPr>
      <xdr:spPr>
        <a:xfrm>
          <a:off x="4705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126</xdr:row>
      <xdr:rowOff>0</xdr:rowOff>
    </xdr:from>
    <xdr:to>
      <xdr:col>23</xdr:col>
      <xdr:colOff>190500</xdr:colOff>
      <xdr:row>127</xdr:row>
      <xdr:rowOff>114299</xdr:rowOff>
    </xdr:to>
    <xdr:sp macro="" textlink="">
      <xdr:nvSpPr>
        <xdr:cNvPr id="792" name="Minus 382">
          <a:extLst>
            <a:ext uri="{FF2B5EF4-FFF2-40B4-BE49-F238E27FC236}">
              <a16:creationId xmlns:a16="http://schemas.microsoft.com/office/drawing/2014/main" id="{1496F357-7DDE-4057-8267-6519F8765D37}"/>
            </a:ext>
          </a:extLst>
        </xdr:cNvPr>
        <xdr:cNvSpPr/>
      </xdr:nvSpPr>
      <xdr:spPr>
        <a:xfrm>
          <a:off x="5695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126</xdr:row>
      <xdr:rowOff>0</xdr:rowOff>
    </xdr:from>
    <xdr:to>
      <xdr:col>27</xdr:col>
      <xdr:colOff>190500</xdr:colOff>
      <xdr:row>127</xdr:row>
      <xdr:rowOff>114299</xdr:rowOff>
    </xdr:to>
    <xdr:sp macro="" textlink="">
      <xdr:nvSpPr>
        <xdr:cNvPr id="793" name="Minus 382">
          <a:extLst>
            <a:ext uri="{FF2B5EF4-FFF2-40B4-BE49-F238E27FC236}">
              <a16:creationId xmlns:a16="http://schemas.microsoft.com/office/drawing/2014/main" id="{AA631590-7734-4D44-96B7-C7A4BC6EBA76}"/>
            </a:ext>
          </a:extLst>
        </xdr:cNvPr>
        <xdr:cNvSpPr/>
      </xdr:nvSpPr>
      <xdr:spPr>
        <a:xfrm>
          <a:off x="66865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126</xdr:row>
      <xdr:rowOff>0</xdr:rowOff>
    </xdr:from>
    <xdr:to>
      <xdr:col>31</xdr:col>
      <xdr:colOff>190500</xdr:colOff>
      <xdr:row>127</xdr:row>
      <xdr:rowOff>114299</xdr:rowOff>
    </xdr:to>
    <xdr:sp macro="" textlink="">
      <xdr:nvSpPr>
        <xdr:cNvPr id="794" name="Minus 382">
          <a:extLst>
            <a:ext uri="{FF2B5EF4-FFF2-40B4-BE49-F238E27FC236}">
              <a16:creationId xmlns:a16="http://schemas.microsoft.com/office/drawing/2014/main" id="{0106ED8A-D537-44A3-8F00-0DDADF68608D}"/>
            </a:ext>
          </a:extLst>
        </xdr:cNvPr>
        <xdr:cNvSpPr/>
      </xdr:nvSpPr>
      <xdr:spPr>
        <a:xfrm>
          <a:off x="7677150" y="236982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126</xdr:row>
      <xdr:rowOff>0</xdr:rowOff>
    </xdr:from>
    <xdr:to>
      <xdr:col>35</xdr:col>
      <xdr:colOff>190500</xdr:colOff>
      <xdr:row>127</xdr:row>
      <xdr:rowOff>114299</xdr:rowOff>
    </xdr:to>
    <xdr:sp macro="" textlink="">
      <xdr:nvSpPr>
        <xdr:cNvPr id="795" name="Minus 382">
          <a:extLst>
            <a:ext uri="{FF2B5EF4-FFF2-40B4-BE49-F238E27FC236}">
              <a16:creationId xmlns:a16="http://schemas.microsoft.com/office/drawing/2014/main" id="{9FC94C10-8C3D-495C-B01D-5B57BCF9CD52}"/>
            </a:ext>
          </a:extLst>
        </xdr:cNvPr>
        <xdr:cNvSpPr/>
      </xdr:nvSpPr>
      <xdr:spPr>
        <a:xfrm>
          <a:off x="86677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126</xdr:row>
      <xdr:rowOff>0</xdr:rowOff>
    </xdr:from>
    <xdr:to>
      <xdr:col>39</xdr:col>
      <xdr:colOff>190500</xdr:colOff>
      <xdr:row>127</xdr:row>
      <xdr:rowOff>114299</xdr:rowOff>
    </xdr:to>
    <xdr:sp macro="" textlink="">
      <xdr:nvSpPr>
        <xdr:cNvPr id="796" name="Minus 382">
          <a:extLst>
            <a:ext uri="{FF2B5EF4-FFF2-40B4-BE49-F238E27FC236}">
              <a16:creationId xmlns:a16="http://schemas.microsoft.com/office/drawing/2014/main" id="{CB319C77-FD4F-4B34-9B1E-BD0DB27F98BA}"/>
            </a:ext>
          </a:extLst>
        </xdr:cNvPr>
        <xdr:cNvSpPr/>
      </xdr:nvSpPr>
      <xdr:spPr>
        <a:xfrm>
          <a:off x="96583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126</xdr:row>
      <xdr:rowOff>0</xdr:rowOff>
    </xdr:from>
    <xdr:to>
      <xdr:col>43</xdr:col>
      <xdr:colOff>190500</xdr:colOff>
      <xdr:row>127</xdr:row>
      <xdr:rowOff>114299</xdr:rowOff>
    </xdr:to>
    <xdr:sp macro="" textlink="">
      <xdr:nvSpPr>
        <xdr:cNvPr id="797" name="Minus 382">
          <a:extLst>
            <a:ext uri="{FF2B5EF4-FFF2-40B4-BE49-F238E27FC236}">
              <a16:creationId xmlns:a16="http://schemas.microsoft.com/office/drawing/2014/main" id="{18CAADBF-8C32-496E-999A-0200D10C5E0B}"/>
            </a:ext>
          </a:extLst>
        </xdr:cNvPr>
        <xdr:cNvSpPr/>
      </xdr:nvSpPr>
      <xdr:spPr>
        <a:xfrm>
          <a:off x="10648950" y="23698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136</xdr:row>
      <xdr:rowOff>0</xdr:rowOff>
    </xdr:from>
    <xdr:to>
      <xdr:col>3</xdr:col>
      <xdr:colOff>190500</xdr:colOff>
      <xdr:row>137</xdr:row>
      <xdr:rowOff>114299</xdr:rowOff>
    </xdr:to>
    <xdr:sp macro="" textlink="">
      <xdr:nvSpPr>
        <xdr:cNvPr id="798" name="Minus 382">
          <a:extLst>
            <a:ext uri="{FF2B5EF4-FFF2-40B4-BE49-F238E27FC236}">
              <a16:creationId xmlns:a16="http://schemas.microsoft.com/office/drawing/2014/main" id="{DE596EED-72D2-4176-B406-752C82095A76}"/>
            </a:ext>
          </a:extLst>
        </xdr:cNvPr>
        <xdr:cNvSpPr/>
      </xdr:nvSpPr>
      <xdr:spPr>
        <a:xfrm>
          <a:off x="742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136</xdr:row>
      <xdr:rowOff>0</xdr:rowOff>
    </xdr:from>
    <xdr:to>
      <xdr:col>7</xdr:col>
      <xdr:colOff>190500</xdr:colOff>
      <xdr:row>137</xdr:row>
      <xdr:rowOff>114299</xdr:rowOff>
    </xdr:to>
    <xdr:sp macro="" textlink="">
      <xdr:nvSpPr>
        <xdr:cNvPr id="799" name="Minus 382">
          <a:extLst>
            <a:ext uri="{FF2B5EF4-FFF2-40B4-BE49-F238E27FC236}">
              <a16:creationId xmlns:a16="http://schemas.microsoft.com/office/drawing/2014/main" id="{2632F7C1-3E19-429A-A78D-16012F02BDE6}"/>
            </a:ext>
          </a:extLst>
        </xdr:cNvPr>
        <xdr:cNvSpPr/>
      </xdr:nvSpPr>
      <xdr:spPr>
        <a:xfrm>
          <a:off x="1733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136</xdr:row>
      <xdr:rowOff>0</xdr:rowOff>
    </xdr:from>
    <xdr:to>
      <xdr:col>11</xdr:col>
      <xdr:colOff>190500</xdr:colOff>
      <xdr:row>137</xdr:row>
      <xdr:rowOff>114299</xdr:rowOff>
    </xdr:to>
    <xdr:sp macro="" textlink="">
      <xdr:nvSpPr>
        <xdr:cNvPr id="800" name="Minus 382">
          <a:extLst>
            <a:ext uri="{FF2B5EF4-FFF2-40B4-BE49-F238E27FC236}">
              <a16:creationId xmlns:a16="http://schemas.microsoft.com/office/drawing/2014/main" id="{F7F99A26-61D3-42AD-8B96-6E5BFF3F2CFB}"/>
            </a:ext>
          </a:extLst>
        </xdr:cNvPr>
        <xdr:cNvSpPr/>
      </xdr:nvSpPr>
      <xdr:spPr>
        <a:xfrm>
          <a:off x="2724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136</xdr:row>
      <xdr:rowOff>0</xdr:rowOff>
    </xdr:from>
    <xdr:to>
      <xdr:col>15</xdr:col>
      <xdr:colOff>190500</xdr:colOff>
      <xdr:row>137</xdr:row>
      <xdr:rowOff>114299</xdr:rowOff>
    </xdr:to>
    <xdr:sp macro="" textlink="">
      <xdr:nvSpPr>
        <xdr:cNvPr id="801" name="Minus 382">
          <a:extLst>
            <a:ext uri="{FF2B5EF4-FFF2-40B4-BE49-F238E27FC236}">
              <a16:creationId xmlns:a16="http://schemas.microsoft.com/office/drawing/2014/main" id="{241C2AED-C98C-49F0-A2B2-DD36A3E1E4A6}"/>
            </a:ext>
          </a:extLst>
        </xdr:cNvPr>
        <xdr:cNvSpPr/>
      </xdr:nvSpPr>
      <xdr:spPr>
        <a:xfrm>
          <a:off x="3714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136</xdr:row>
      <xdr:rowOff>0</xdr:rowOff>
    </xdr:from>
    <xdr:to>
      <xdr:col>19</xdr:col>
      <xdr:colOff>190500</xdr:colOff>
      <xdr:row>137</xdr:row>
      <xdr:rowOff>114299</xdr:rowOff>
    </xdr:to>
    <xdr:sp macro="" textlink="">
      <xdr:nvSpPr>
        <xdr:cNvPr id="802" name="Minus 382">
          <a:extLst>
            <a:ext uri="{FF2B5EF4-FFF2-40B4-BE49-F238E27FC236}">
              <a16:creationId xmlns:a16="http://schemas.microsoft.com/office/drawing/2014/main" id="{CE1D8D1B-5728-4597-A90A-D93A7EB4EAC6}"/>
            </a:ext>
          </a:extLst>
        </xdr:cNvPr>
        <xdr:cNvSpPr/>
      </xdr:nvSpPr>
      <xdr:spPr>
        <a:xfrm>
          <a:off x="4705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136</xdr:row>
      <xdr:rowOff>0</xdr:rowOff>
    </xdr:from>
    <xdr:to>
      <xdr:col>23</xdr:col>
      <xdr:colOff>190500</xdr:colOff>
      <xdr:row>137</xdr:row>
      <xdr:rowOff>114299</xdr:rowOff>
    </xdr:to>
    <xdr:sp macro="" textlink="">
      <xdr:nvSpPr>
        <xdr:cNvPr id="803" name="Minus 382">
          <a:extLst>
            <a:ext uri="{FF2B5EF4-FFF2-40B4-BE49-F238E27FC236}">
              <a16:creationId xmlns:a16="http://schemas.microsoft.com/office/drawing/2014/main" id="{20BCB968-236B-46A8-BA89-CFD830287827}"/>
            </a:ext>
          </a:extLst>
        </xdr:cNvPr>
        <xdr:cNvSpPr/>
      </xdr:nvSpPr>
      <xdr:spPr>
        <a:xfrm>
          <a:off x="5695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136</xdr:row>
      <xdr:rowOff>0</xdr:rowOff>
    </xdr:from>
    <xdr:to>
      <xdr:col>27</xdr:col>
      <xdr:colOff>190500</xdr:colOff>
      <xdr:row>137</xdr:row>
      <xdr:rowOff>114299</xdr:rowOff>
    </xdr:to>
    <xdr:sp macro="" textlink="">
      <xdr:nvSpPr>
        <xdr:cNvPr id="804" name="Minus 382">
          <a:extLst>
            <a:ext uri="{FF2B5EF4-FFF2-40B4-BE49-F238E27FC236}">
              <a16:creationId xmlns:a16="http://schemas.microsoft.com/office/drawing/2014/main" id="{C9E07BE1-A61C-4FBE-84A8-7CACE567C34D}"/>
            </a:ext>
          </a:extLst>
        </xdr:cNvPr>
        <xdr:cNvSpPr/>
      </xdr:nvSpPr>
      <xdr:spPr>
        <a:xfrm>
          <a:off x="66865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136</xdr:row>
      <xdr:rowOff>0</xdr:rowOff>
    </xdr:from>
    <xdr:to>
      <xdr:col>31</xdr:col>
      <xdr:colOff>190500</xdr:colOff>
      <xdr:row>137</xdr:row>
      <xdr:rowOff>114299</xdr:rowOff>
    </xdr:to>
    <xdr:sp macro="" textlink="">
      <xdr:nvSpPr>
        <xdr:cNvPr id="805" name="Minus 382">
          <a:extLst>
            <a:ext uri="{FF2B5EF4-FFF2-40B4-BE49-F238E27FC236}">
              <a16:creationId xmlns:a16="http://schemas.microsoft.com/office/drawing/2014/main" id="{101A296E-692D-47F2-A36C-8F9DBD11FCA8}"/>
            </a:ext>
          </a:extLst>
        </xdr:cNvPr>
        <xdr:cNvSpPr/>
      </xdr:nvSpPr>
      <xdr:spPr>
        <a:xfrm>
          <a:off x="76771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136</xdr:row>
      <xdr:rowOff>0</xdr:rowOff>
    </xdr:from>
    <xdr:to>
      <xdr:col>35</xdr:col>
      <xdr:colOff>190500</xdr:colOff>
      <xdr:row>137</xdr:row>
      <xdr:rowOff>114299</xdr:rowOff>
    </xdr:to>
    <xdr:sp macro="" textlink="">
      <xdr:nvSpPr>
        <xdr:cNvPr id="806" name="Minus 382">
          <a:extLst>
            <a:ext uri="{FF2B5EF4-FFF2-40B4-BE49-F238E27FC236}">
              <a16:creationId xmlns:a16="http://schemas.microsoft.com/office/drawing/2014/main" id="{AC626788-2965-4461-8B00-A808801595B5}"/>
            </a:ext>
          </a:extLst>
        </xdr:cNvPr>
        <xdr:cNvSpPr/>
      </xdr:nvSpPr>
      <xdr:spPr>
        <a:xfrm>
          <a:off x="86677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136</xdr:row>
      <xdr:rowOff>0</xdr:rowOff>
    </xdr:from>
    <xdr:to>
      <xdr:col>39</xdr:col>
      <xdr:colOff>190500</xdr:colOff>
      <xdr:row>137</xdr:row>
      <xdr:rowOff>114299</xdr:rowOff>
    </xdr:to>
    <xdr:sp macro="" textlink="">
      <xdr:nvSpPr>
        <xdr:cNvPr id="807" name="Minus 382">
          <a:extLst>
            <a:ext uri="{FF2B5EF4-FFF2-40B4-BE49-F238E27FC236}">
              <a16:creationId xmlns:a16="http://schemas.microsoft.com/office/drawing/2014/main" id="{61F8EA80-D82D-46B4-8913-E96BA592F1CB}"/>
            </a:ext>
          </a:extLst>
        </xdr:cNvPr>
        <xdr:cNvSpPr/>
      </xdr:nvSpPr>
      <xdr:spPr>
        <a:xfrm>
          <a:off x="96583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136</xdr:row>
      <xdr:rowOff>0</xdr:rowOff>
    </xdr:from>
    <xdr:to>
      <xdr:col>43</xdr:col>
      <xdr:colOff>190500</xdr:colOff>
      <xdr:row>137</xdr:row>
      <xdr:rowOff>114299</xdr:rowOff>
    </xdr:to>
    <xdr:sp macro="" textlink="">
      <xdr:nvSpPr>
        <xdr:cNvPr id="808" name="Minus 382">
          <a:extLst>
            <a:ext uri="{FF2B5EF4-FFF2-40B4-BE49-F238E27FC236}">
              <a16:creationId xmlns:a16="http://schemas.microsoft.com/office/drawing/2014/main" id="{241BD9B1-10C5-41E2-A6EA-4ECEABF4B3C5}"/>
            </a:ext>
          </a:extLst>
        </xdr:cNvPr>
        <xdr:cNvSpPr/>
      </xdr:nvSpPr>
      <xdr:spPr>
        <a:xfrm>
          <a:off x="10648950" y="25546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146</xdr:row>
      <xdr:rowOff>0</xdr:rowOff>
    </xdr:from>
    <xdr:to>
      <xdr:col>3</xdr:col>
      <xdr:colOff>190500</xdr:colOff>
      <xdr:row>147</xdr:row>
      <xdr:rowOff>114299</xdr:rowOff>
    </xdr:to>
    <xdr:sp macro="" textlink="">
      <xdr:nvSpPr>
        <xdr:cNvPr id="809" name="Minus 382">
          <a:extLst>
            <a:ext uri="{FF2B5EF4-FFF2-40B4-BE49-F238E27FC236}">
              <a16:creationId xmlns:a16="http://schemas.microsoft.com/office/drawing/2014/main" id="{84A25399-8800-495E-9719-6C55A7E7077D}"/>
            </a:ext>
          </a:extLst>
        </xdr:cNvPr>
        <xdr:cNvSpPr/>
      </xdr:nvSpPr>
      <xdr:spPr>
        <a:xfrm>
          <a:off x="742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146</xdr:row>
      <xdr:rowOff>0</xdr:rowOff>
    </xdr:from>
    <xdr:to>
      <xdr:col>7</xdr:col>
      <xdr:colOff>190500</xdr:colOff>
      <xdr:row>147</xdr:row>
      <xdr:rowOff>114299</xdr:rowOff>
    </xdr:to>
    <xdr:sp macro="" textlink="">
      <xdr:nvSpPr>
        <xdr:cNvPr id="810" name="Minus 382">
          <a:extLst>
            <a:ext uri="{FF2B5EF4-FFF2-40B4-BE49-F238E27FC236}">
              <a16:creationId xmlns:a16="http://schemas.microsoft.com/office/drawing/2014/main" id="{81CFB752-7749-436C-9E71-820A220A1689}"/>
            </a:ext>
          </a:extLst>
        </xdr:cNvPr>
        <xdr:cNvSpPr/>
      </xdr:nvSpPr>
      <xdr:spPr>
        <a:xfrm>
          <a:off x="1733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146</xdr:row>
      <xdr:rowOff>0</xdr:rowOff>
    </xdr:from>
    <xdr:to>
      <xdr:col>11</xdr:col>
      <xdr:colOff>190500</xdr:colOff>
      <xdr:row>147</xdr:row>
      <xdr:rowOff>114299</xdr:rowOff>
    </xdr:to>
    <xdr:sp macro="" textlink="">
      <xdr:nvSpPr>
        <xdr:cNvPr id="811" name="Minus 382">
          <a:extLst>
            <a:ext uri="{FF2B5EF4-FFF2-40B4-BE49-F238E27FC236}">
              <a16:creationId xmlns:a16="http://schemas.microsoft.com/office/drawing/2014/main" id="{7465927B-D811-410E-97E5-8E8371B0DABA}"/>
            </a:ext>
          </a:extLst>
        </xdr:cNvPr>
        <xdr:cNvSpPr/>
      </xdr:nvSpPr>
      <xdr:spPr>
        <a:xfrm>
          <a:off x="2724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146</xdr:row>
      <xdr:rowOff>0</xdr:rowOff>
    </xdr:from>
    <xdr:to>
      <xdr:col>15</xdr:col>
      <xdr:colOff>190500</xdr:colOff>
      <xdr:row>147</xdr:row>
      <xdr:rowOff>114299</xdr:rowOff>
    </xdr:to>
    <xdr:sp macro="" textlink="">
      <xdr:nvSpPr>
        <xdr:cNvPr id="812" name="Minus 382">
          <a:extLst>
            <a:ext uri="{FF2B5EF4-FFF2-40B4-BE49-F238E27FC236}">
              <a16:creationId xmlns:a16="http://schemas.microsoft.com/office/drawing/2014/main" id="{7C310589-EAA5-4A9C-B195-AF693CD3670B}"/>
            </a:ext>
          </a:extLst>
        </xdr:cNvPr>
        <xdr:cNvSpPr/>
      </xdr:nvSpPr>
      <xdr:spPr>
        <a:xfrm>
          <a:off x="3714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146</xdr:row>
      <xdr:rowOff>0</xdr:rowOff>
    </xdr:from>
    <xdr:to>
      <xdr:col>19</xdr:col>
      <xdr:colOff>190500</xdr:colOff>
      <xdr:row>147</xdr:row>
      <xdr:rowOff>114299</xdr:rowOff>
    </xdr:to>
    <xdr:sp macro="" textlink="">
      <xdr:nvSpPr>
        <xdr:cNvPr id="813" name="Minus 382">
          <a:extLst>
            <a:ext uri="{FF2B5EF4-FFF2-40B4-BE49-F238E27FC236}">
              <a16:creationId xmlns:a16="http://schemas.microsoft.com/office/drawing/2014/main" id="{3557396E-DEA7-43A3-8128-28A1E9CB21C9}"/>
            </a:ext>
          </a:extLst>
        </xdr:cNvPr>
        <xdr:cNvSpPr/>
      </xdr:nvSpPr>
      <xdr:spPr>
        <a:xfrm>
          <a:off x="4705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146</xdr:row>
      <xdr:rowOff>0</xdr:rowOff>
    </xdr:from>
    <xdr:to>
      <xdr:col>23</xdr:col>
      <xdr:colOff>190500</xdr:colOff>
      <xdr:row>147</xdr:row>
      <xdr:rowOff>114299</xdr:rowOff>
    </xdr:to>
    <xdr:sp macro="" textlink="">
      <xdr:nvSpPr>
        <xdr:cNvPr id="814" name="Minus 382">
          <a:extLst>
            <a:ext uri="{FF2B5EF4-FFF2-40B4-BE49-F238E27FC236}">
              <a16:creationId xmlns:a16="http://schemas.microsoft.com/office/drawing/2014/main" id="{D4F0F016-EB95-4E9B-B28B-D323E2403F96}"/>
            </a:ext>
          </a:extLst>
        </xdr:cNvPr>
        <xdr:cNvSpPr/>
      </xdr:nvSpPr>
      <xdr:spPr>
        <a:xfrm>
          <a:off x="5695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146</xdr:row>
      <xdr:rowOff>0</xdr:rowOff>
    </xdr:from>
    <xdr:to>
      <xdr:col>27</xdr:col>
      <xdr:colOff>190500</xdr:colOff>
      <xdr:row>147</xdr:row>
      <xdr:rowOff>114299</xdr:rowOff>
    </xdr:to>
    <xdr:sp macro="" textlink="">
      <xdr:nvSpPr>
        <xdr:cNvPr id="815" name="Minus 382">
          <a:extLst>
            <a:ext uri="{FF2B5EF4-FFF2-40B4-BE49-F238E27FC236}">
              <a16:creationId xmlns:a16="http://schemas.microsoft.com/office/drawing/2014/main" id="{6A36EBC1-5524-48FB-A848-56FA1EA1F5E0}"/>
            </a:ext>
          </a:extLst>
        </xdr:cNvPr>
        <xdr:cNvSpPr/>
      </xdr:nvSpPr>
      <xdr:spPr>
        <a:xfrm>
          <a:off x="66865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146</xdr:row>
      <xdr:rowOff>0</xdr:rowOff>
    </xdr:from>
    <xdr:to>
      <xdr:col>31</xdr:col>
      <xdr:colOff>190500</xdr:colOff>
      <xdr:row>147</xdr:row>
      <xdr:rowOff>114299</xdr:rowOff>
    </xdr:to>
    <xdr:sp macro="" textlink="">
      <xdr:nvSpPr>
        <xdr:cNvPr id="816" name="Minus 382">
          <a:extLst>
            <a:ext uri="{FF2B5EF4-FFF2-40B4-BE49-F238E27FC236}">
              <a16:creationId xmlns:a16="http://schemas.microsoft.com/office/drawing/2014/main" id="{667CABAF-16E8-40AF-B6E8-3818227C78C9}"/>
            </a:ext>
          </a:extLst>
        </xdr:cNvPr>
        <xdr:cNvSpPr/>
      </xdr:nvSpPr>
      <xdr:spPr>
        <a:xfrm>
          <a:off x="76771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146</xdr:row>
      <xdr:rowOff>0</xdr:rowOff>
    </xdr:from>
    <xdr:to>
      <xdr:col>35</xdr:col>
      <xdr:colOff>190500</xdr:colOff>
      <xdr:row>147</xdr:row>
      <xdr:rowOff>114299</xdr:rowOff>
    </xdr:to>
    <xdr:sp macro="" textlink="">
      <xdr:nvSpPr>
        <xdr:cNvPr id="817" name="Minus 382">
          <a:extLst>
            <a:ext uri="{FF2B5EF4-FFF2-40B4-BE49-F238E27FC236}">
              <a16:creationId xmlns:a16="http://schemas.microsoft.com/office/drawing/2014/main" id="{089657EE-8A89-4B15-9E9A-94F594C0B203}"/>
            </a:ext>
          </a:extLst>
        </xdr:cNvPr>
        <xdr:cNvSpPr/>
      </xdr:nvSpPr>
      <xdr:spPr>
        <a:xfrm>
          <a:off x="86677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146</xdr:row>
      <xdr:rowOff>0</xdr:rowOff>
    </xdr:from>
    <xdr:to>
      <xdr:col>39</xdr:col>
      <xdr:colOff>190500</xdr:colOff>
      <xdr:row>147</xdr:row>
      <xdr:rowOff>114299</xdr:rowOff>
    </xdr:to>
    <xdr:sp macro="" textlink="">
      <xdr:nvSpPr>
        <xdr:cNvPr id="818" name="Minus 382">
          <a:extLst>
            <a:ext uri="{FF2B5EF4-FFF2-40B4-BE49-F238E27FC236}">
              <a16:creationId xmlns:a16="http://schemas.microsoft.com/office/drawing/2014/main" id="{9D91AFB8-0AAE-469C-B853-AE080C17487F}"/>
            </a:ext>
          </a:extLst>
        </xdr:cNvPr>
        <xdr:cNvSpPr/>
      </xdr:nvSpPr>
      <xdr:spPr>
        <a:xfrm>
          <a:off x="96583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146</xdr:row>
      <xdr:rowOff>0</xdr:rowOff>
    </xdr:from>
    <xdr:to>
      <xdr:col>43</xdr:col>
      <xdr:colOff>190500</xdr:colOff>
      <xdr:row>147</xdr:row>
      <xdr:rowOff>114299</xdr:rowOff>
    </xdr:to>
    <xdr:sp macro="" textlink="">
      <xdr:nvSpPr>
        <xdr:cNvPr id="819" name="Minus 382">
          <a:extLst>
            <a:ext uri="{FF2B5EF4-FFF2-40B4-BE49-F238E27FC236}">
              <a16:creationId xmlns:a16="http://schemas.microsoft.com/office/drawing/2014/main" id="{C5010883-5EF3-4782-92BA-A0910BAD4EE7}"/>
            </a:ext>
          </a:extLst>
        </xdr:cNvPr>
        <xdr:cNvSpPr/>
      </xdr:nvSpPr>
      <xdr:spPr>
        <a:xfrm>
          <a:off x="10648950" y="273939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156</xdr:row>
      <xdr:rowOff>0</xdr:rowOff>
    </xdr:from>
    <xdr:to>
      <xdr:col>3</xdr:col>
      <xdr:colOff>190500</xdr:colOff>
      <xdr:row>157</xdr:row>
      <xdr:rowOff>114299</xdr:rowOff>
    </xdr:to>
    <xdr:sp macro="" textlink="">
      <xdr:nvSpPr>
        <xdr:cNvPr id="820" name="Minus 382">
          <a:extLst>
            <a:ext uri="{FF2B5EF4-FFF2-40B4-BE49-F238E27FC236}">
              <a16:creationId xmlns:a16="http://schemas.microsoft.com/office/drawing/2014/main" id="{867E7E06-40E8-4792-8A80-19A879CD2930}"/>
            </a:ext>
          </a:extLst>
        </xdr:cNvPr>
        <xdr:cNvSpPr/>
      </xdr:nvSpPr>
      <xdr:spPr>
        <a:xfrm>
          <a:off x="7429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156</xdr:row>
      <xdr:rowOff>0</xdr:rowOff>
    </xdr:from>
    <xdr:to>
      <xdr:col>7</xdr:col>
      <xdr:colOff>190500</xdr:colOff>
      <xdr:row>157</xdr:row>
      <xdr:rowOff>114299</xdr:rowOff>
    </xdr:to>
    <xdr:sp macro="" textlink="">
      <xdr:nvSpPr>
        <xdr:cNvPr id="821" name="Minus 382">
          <a:extLst>
            <a:ext uri="{FF2B5EF4-FFF2-40B4-BE49-F238E27FC236}">
              <a16:creationId xmlns:a16="http://schemas.microsoft.com/office/drawing/2014/main" id="{F79D3EB8-5F35-478B-BE9D-911B04D3B043}"/>
            </a:ext>
          </a:extLst>
        </xdr:cNvPr>
        <xdr:cNvSpPr/>
      </xdr:nvSpPr>
      <xdr:spPr>
        <a:xfrm>
          <a:off x="17335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156</xdr:row>
      <xdr:rowOff>0</xdr:rowOff>
    </xdr:from>
    <xdr:to>
      <xdr:col>11</xdr:col>
      <xdr:colOff>190500</xdr:colOff>
      <xdr:row>157</xdr:row>
      <xdr:rowOff>114299</xdr:rowOff>
    </xdr:to>
    <xdr:sp macro="" textlink="">
      <xdr:nvSpPr>
        <xdr:cNvPr id="822" name="Minus 382">
          <a:extLst>
            <a:ext uri="{FF2B5EF4-FFF2-40B4-BE49-F238E27FC236}">
              <a16:creationId xmlns:a16="http://schemas.microsoft.com/office/drawing/2014/main" id="{C5B08C96-8120-457F-8F33-69F1D1716BF6}"/>
            </a:ext>
          </a:extLst>
        </xdr:cNvPr>
        <xdr:cNvSpPr/>
      </xdr:nvSpPr>
      <xdr:spPr>
        <a:xfrm>
          <a:off x="27241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156</xdr:row>
      <xdr:rowOff>0</xdr:rowOff>
    </xdr:from>
    <xdr:to>
      <xdr:col>15</xdr:col>
      <xdr:colOff>190500</xdr:colOff>
      <xdr:row>157</xdr:row>
      <xdr:rowOff>114299</xdr:rowOff>
    </xdr:to>
    <xdr:sp macro="" textlink="">
      <xdr:nvSpPr>
        <xdr:cNvPr id="823" name="Minus 382">
          <a:extLst>
            <a:ext uri="{FF2B5EF4-FFF2-40B4-BE49-F238E27FC236}">
              <a16:creationId xmlns:a16="http://schemas.microsoft.com/office/drawing/2014/main" id="{DFF6DA08-E411-439B-803D-1DAAD70E2A7C}"/>
            </a:ext>
          </a:extLst>
        </xdr:cNvPr>
        <xdr:cNvSpPr/>
      </xdr:nvSpPr>
      <xdr:spPr>
        <a:xfrm>
          <a:off x="3714750" y="292417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156</xdr:row>
      <xdr:rowOff>0</xdr:rowOff>
    </xdr:from>
    <xdr:to>
      <xdr:col>19</xdr:col>
      <xdr:colOff>190500</xdr:colOff>
      <xdr:row>157</xdr:row>
      <xdr:rowOff>114299</xdr:rowOff>
    </xdr:to>
    <xdr:sp macro="" textlink="">
      <xdr:nvSpPr>
        <xdr:cNvPr id="824" name="Minus 382">
          <a:extLst>
            <a:ext uri="{FF2B5EF4-FFF2-40B4-BE49-F238E27FC236}">
              <a16:creationId xmlns:a16="http://schemas.microsoft.com/office/drawing/2014/main" id="{D9558750-1937-497A-AD92-7D88BC8689FF}"/>
            </a:ext>
          </a:extLst>
        </xdr:cNvPr>
        <xdr:cNvSpPr/>
      </xdr:nvSpPr>
      <xdr:spPr>
        <a:xfrm>
          <a:off x="4705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156</xdr:row>
      <xdr:rowOff>0</xdr:rowOff>
    </xdr:from>
    <xdr:to>
      <xdr:col>23</xdr:col>
      <xdr:colOff>190500</xdr:colOff>
      <xdr:row>157</xdr:row>
      <xdr:rowOff>114299</xdr:rowOff>
    </xdr:to>
    <xdr:sp macro="" textlink="">
      <xdr:nvSpPr>
        <xdr:cNvPr id="825" name="Minus 382">
          <a:extLst>
            <a:ext uri="{FF2B5EF4-FFF2-40B4-BE49-F238E27FC236}">
              <a16:creationId xmlns:a16="http://schemas.microsoft.com/office/drawing/2014/main" id="{9987B721-CA2E-4976-ABE3-7F6C191E5CF6}"/>
            </a:ext>
          </a:extLst>
        </xdr:cNvPr>
        <xdr:cNvSpPr/>
      </xdr:nvSpPr>
      <xdr:spPr>
        <a:xfrm>
          <a:off x="5695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156</xdr:row>
      <xdr:rowOff>0</xdr:rowOff>
    </xdr:from>
    <xdr:to>
      <xdr:col>27</xdr:col>
      <xdr:colOff>190500</xdr:colOff>
      <xdr:row>157</xdr:row>
      <xdr:rowOff>114299</xdr:rowOff>
    </xdr:to>
    <xdr:sp macro="" textlink="">
      <xdr:nvSpPr>
        <xdr:cNvPr id="826" name="Minus 382">
          <a:extLst>
            <a:ext uri="{FF2B5EF4-FFF2-40B4-BE49-F238E27FC236}">
              <a16:creationId xmlns:a16="http://schemas.microsoft.com/office/drawing/2014/main" id="{D776D00B-7D16-478D-A3C9-E850D98ABACB}"/>
            </a:ext>
          </a:extLst>
        </xdr:cNvPr>
        <xdr:cNvSpPr/>
      </xdr:nvSpPr>
      <xdr:spPr>
        <a:xfrm>
          <a:off x="66865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156</xdr:row>
      <xdr:rowOff>0</xdr:rowOff>
    </xdr:from>
    <xdr:to>
      <xdr:col>31</xdr:col>
      <xdr:colOff>190500</xdr:colOff>
      <xdr:row>157</xdr:row>
      <xdr:rowOff>114299</xdr:rowOff>
    </xdr:to>
    <xdr:sp macro="" textlink="">
      <xdr:nvSpPr>
        <xdr:cNvPr id="827" name="Minus 382">
          <a:extLst>
            <a:ext uri="{FF2B5EF4-FFF2-40B4-BE49-F238E27FC236}">
              <a16:creationId xmlns:a16="http://schemas.microsoft.com/office/drawing/2014/main" id="{E974C908-3664-4A78-9764-2E1507DE3027}"/>
            </a:ext>
          </a:extLst>
        </xdr:cNvPr>
        <xdr:cNvSpPr/>
      </xdr:nvSpPr>
      <xdr:spPr>
        <a:xfrm>
          <a:off x="76771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156</xdr:row>
      <xdr:rowOff>0</xdr:rowOff>
    </xdr:from>
    <xdr:to>
      <xdr:col>35</xdr:col>
      <xdr:colOff>190500</xdr:colOff>
      <xdr:row>157</xdr:row>
      <xdr:rowOff>114299</xdr:rowOff>
    </xdr:to>
    <xdr:sp macro="" textlink="">
      <xdr:nvSpPr>
        <xdr:cNvPr id="828" name="Minus 382">
          <a:extLst>
            <a:ext uri="{FF2B5EF4-FFF2-40B4-BE49-F238E27FC236}">
              <a16:creationId xmlns:a16="http://schemas.microsoft.com/office/drawing/2014/main" id="{FE55D173-1169-42B0-9923-FCC6F3971582}"/>
            </a:ext>
          </a:extLst>
        </xdr:cNvPr>
        <xdr:cNvSpPr/>
      </xdr:nvSpPr>
      <xdr:spPr>
        <a:xfrm>
          <a:off x="86677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156</xdr:row>
      <xdr:rowOff>0</xdr:rowOff>
    </xdr:from>
    <xdr:to>
      <xdr:col>39</xdr:col>
      <xdr:colOff>190500</xdr:colOff>
      <xdr:row>157</xdr:row>
      <xdr:rowOff>114299</xdr:rowOff>
    </xdr:to>
    <xdr:sp macro="" textlink="">
      <xdr:nvSpPr>
        <xdr:cNvPr id="829" name="Minus 382">
          <a:extLst>
            <a:ext uri="{FF2B5EF4-FFF2-40B4-BE49-F238E27FC236}">
              <a16:creationId xmlns:a16="http://schemas.microsoft.com/office/drawing/2014/main" id="{BC826786-C6FF-45E2-9F3D-88A80991BC57}"/>
            </a:ext>
          </a:extLst>
        </xdr:cNvPr>
        <xdr:cNvSpPr/>
      </xdr:nvSpPr>
      <xdr:spPr>
        <a:xfrm>
          <a:off x="96583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156</xdr:row>
      <xdr:rowOff>0</xdr:rowOff>
    </xdr:from>
    <xdr:to>
      <xdr:col>43</xdr:col>
      <xdr:colOff>190500</xdr:colOff>
      <xdr:row>157</xdr:row>
      <xdr:rowOff>114299</xdr:rowOff>
    </xdr:to>
    <xdr:sp macro="" textlink="">
      <xdr:nvSpPr>
        <xdr:cNvPr id="830" name="Minus 382">
          <a:extLst>
            <a:ext uri="{FF2B5EF4-FFF2-40B4-BE49-F238E27FC236}">
              <a16:creationId xmlns:a16="http://schemas.microsoft.com/office/drawing/2014/main" id="{319486A8-1054-4998-9E26-C29B4F06A5E7}"/>
            </a:ext>
          </a:extLst>
        </xdr:cNvPr>
        <xdr:cNvSpPr/>
      </xdr:nvSpPr>
      <xdr:spPr>
        <a:xfrm>
          <a:off x="10648950" y="292417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166</xdr:row>
      <xdr:rowOff>0</xdr:rowOff>
    </xdr:from>
    <xdr:to>
      <xdr:col>3</xdr:col>
      <xdr:colOff>190500</xdr:colOff>
      <xdr:row>167</xdr:row>
      <xdr:rowOff>114299</xdr:rowOff>
    </xdr:to>
    <xdr:sp macro="" textlink="">
      <xdr:nvSpPr>
        <xdr:cNvPr id="831" name="Minus 382">
          <a:extLst>
            <a:ext uri="{FF2B5EF4-FFF2-40B4-BE49-F238E27FC236}">
              <a16:creationId xmlns:a16="http://schemas.microsoft.com/office/drawing/2014/main" id="{6620D343-C616-4F79-8FFA-82AF54D5693A}"/>
            </a:ext>
          </a:extLst>
        </xdr:cNvPr>
        <xdr:cNvSpPr/>
      </xdr:nvSpPr>
      <xdr:spPr>
        <a:xfrm>
          <a:off x="742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166</xdr:row>
      <xdr:rowOff>0</xdr:rowOff>
    </xdr:from>
    <xdr:to>
      <xdr:col>7</xdr:col>
      <xdr:colOff>190500</xdr:colOff>
      <xdr:row>167</xdr:row>
      <xdr:rowOff>114299</xdr:rowOff>
    </xdr:to>
    <xdr:sp macro="" textlink="">
      <xdr:nvSpPr>
        <xdr:cNvPr id="832" name="Minus 382">
          <a:extLst>
            <a:ext uri="{FF2B5EF4-FFF2-40B4-BE49-F238E27FC236}">
              <a16:creationId xmlns:a16="http://schemas.microsoft.com/office/drawing/2014/main" id="{C480F623-1E24-47A1-8424-CF9477124050}"/>
            </a:ext>
          </a:extLst>
        </xdr:cNvPr>
        <xdr:cNvSpPr/>
      </xdr:nvSpPr>
      <xdr:spPr>
        <a:xfrm>
          <a:off x="1733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166</xdr:row>
      <xdr:rowOff>0</xdr:rowOff>
    </xdr:from>
    <xdr:to>
      <xdr:col>11</xdr:col>
      <xdr:colOff>190500</xdr:colOff>
      <xdr:row>167</xdr:row>
      <xdr:rowOff>114299</xdr:rowOff>
    </xdr:to>
    <xdr:sp macro="" textlink="">
      <xdr:nvSpPr>
        <xdr:cNvPr id="833" name="Minus 382">
          <a:extLst>
            <a:ext uri="{FF2B5EF4-FFF2-40B4-BE49-F238E27FC236}">
              <a16:creationId xmlns:a16="http://schemas.microsoft.com/office/drawing/2014/main" id="{0E3A2244-CE5A-4DD0-8636-34182DA4CB75}"/>
            </a:ext>
          </a:extLst>
        </xdr:cNvPr>
        <xdr:cNvSpPr/>
      </xdr:nvSpPr>
      <xdr:spPr>
        <a:xfrm>
          <a:off x="2724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166</xdr:row>
      <xdr:rowOff>0</xdr:rowOff>
    </xdr:from>
    <xdr:to>
      <xdr:col>15</xdr:col>
      <xdr:colOff>190500</xdr:colOff>
      <xdr:row>167</xdr:row>
      <xdr:rowOff>114299</xdr:rowOff>
    </xdr:to>
    <xdr:sp macro="" textlink="">
      <xdr:nvSpPr>
        <xdr:cNvPr id="834" name="Minus 382">
          <a:extLst>
            <a:ext uri="{FF2B5EF4-FFF2-40B4-BE49-F238E27FC236}">
              <a16:creationId xmlns:a16="http://schemas.microsoft.com/office/drawing/2014/main" id="{77D6EF15-0173-490F-98A6-2B0F94640BF9}"/>
            </a:ext>
          </a:extLst>
        </xdr:cNvPr>
        <xdr:cNvSpPr/>
      </xdr:nvSpPr>
      <xdr:spPr>
        <a:xfrm>
          <a:off x="3714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166</xdr:row>
      <xdr:rowOff>0</xdr:rowOff>
    </xdr:from>
    <xdr:to>
      <xdr:col>19</xdr:col>
      <xdr:colOff>190500</xdr:colOff>
      <xdr:row>167</xdr:row>
      <xdr:rowOff>114299</xdr:rowOff>
    </xdr:to>
    <xdr:sp macro="" textlink="">
      <xdr:nvSpPr>
        <xdr:cNvPr id="835" name="Minus 382">
          <a:extLst>
            <a:ext uri="{FF2B5EF4-FFF2-40B4-BE49-F238E27FC236}">
              <a16:creationId xmlns:a16="http://schemas.microsoft.com/office/drawing/2014/main" id="{FD63C887-4BAC-4A18-AC51-5BBD7E142099}"/>
            </a:ext>
          </a:extLst>
        </xdr:cNvPr>
        <xdr:cNvSpPr/>
      </xdr:nvSpPr>
      <xdr:spPr>
        <a:xfrm>
          <a:off x="4705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166</xdr:row>
      <xdr:rowOff>0</xdr:rowOff>
    </xdr:from>
    <xdr:to>
      <xdr:col>23</xdr:col>
      <xdr:colOff>190500</xdr:colOff>
      <xdr:row>167</xdr:row>
      <xdr:rowOff>114299</xdr:rowOff>
    </xdr:to>
    <xdr:sp macro="" textlink="">
      <xdr:nvSpPr>
        <xdr:cNvPr id="836" name="Minus 382">
          <a:extLst>
            <a:ext uri="{FF2B5EF4-FFF2-40B4-BE49-F238E27FC236}">
              <a16:creationId xmlns:a16="http://schemas.microsoft.com/office/drawing/2014/main" id="{DB78EB9C-CBDD-4E66-A09D-FED50987B9D8}"/>
            </a:ext>
          </a:extLst>
        </xdr:cNvPr>
        <xdr:cNvSpPr/>
      </xdr:nvSpPr>
      <xdr:spPr>
        <a:xfrm>
          <a:off x="5695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166</xdr:row>
      <xdr:rowOff>0</xdr:rowOff>
    </xdr:from>
    <xdr:to>
      <xdr:col>27</xdr:col>
      <xdr:colOff>190500</xdr:colOff>
      <xdr:row>167</xdr:row>
      <xdr:rowOff>114299</xdr:rowOff>
    </xdr:to>
    <xdr:sp macro="" textlink="">
      <xdr:nvSpPr>
        <xdr:cNvPr id="837" name="Minus 382">
          <a:extLst>
            <a:ext uri="{FF2B5EF4-FFF2-40B4-BE49-F238E27FC236}">
              <a16:creationId xmlns:a16="http://schemas.microsoft.com/office/drawing/2014/main" id="{EA8D0D48-EF6A-4552-ADAA-F3E852DCC3F0}"/>
            </a:ext>
          </a:extLst>
        </xdr:cNvPr>
        <xdr:cNvSpPr/>
      </xdr:nvSpPr>
      <xdr:spPr>
        <a:xfrm>
          <a:off x="66865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166</xdr:row>
      <xdr:rowOff>0</xdr:rowOff>
    </xdr:from>
    <xdr:to>
      <xdr:col>31</xdr:col>
      <xdr:colOff>190500</xdr:colOff>
      <xdr:row>167</xdr:row>
      <xdr:rowOff>114299</xdr:rowOff>
    </xdr:to>
    <xdr:sp macro="" textlink="">
      <xdr:nvSpPr>
        <xdr:cNvPr id="838" name="Minus 382">
          <a:extLst>
            <a:ext uri="{FF2B5EF4-FFF2-40B4-BE49-F238E27FC236}">
              <a16:creationId xmlns:a16="http://schemas.microsoft.com/office/drawing/2014/main" id="{AB7B7006-9F3F-478D-88AA-8E035AE3906C}"/>
            </a:ext>
          </a:extLst>
        </xdr:cNvPr>
        <xdr:cNvSpPr/>
      </xdr:nvSpPr>
      <xdr:spPr>
        <a:xfrm>
          <a:off x="76771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166</xdr:row>
      <xdr:rowOff>0</xdr:rowOff>
    </xdr:from>
    <xdr:to>
      <xdr:col>35</xdr:col>
      <xdr:colOff>190500</xdr:colOff>
      <xdr:row>167</xdr:row>
      <xdr:rowOff>114299</xdr:rowOff>
    </xdr:to>
    <xdr:sp macro="" textlink="">
      <xdr:nvSpPr>
        <xdr:cNvPr id="839" name="Minus 382">
          <a:extLst>
            <a:ext uri="{FF2B5EF4-FFF2-40B4-BE49-F238E27FC236}">
              <a16:creationId xmlns:a16="http://schemas.microsoft.com/office/drawing/2014/main" id="{25E5D38F-9E03-4DDF-AFB4-E5011BB46017}"/>
            </a:ext>
          </a:extLst>
        </xdr:cNvPr>
        <xdr:cNvSpPr/>
      </xdr:nvSpPr>
      <xdr:spPr>
        <a:xfrm>
          <a:off x="86677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166</xdr:row>
      <xdr:rowOff>0</xdr:rowOff>
    </xdr:from>
    <xdr:to>
      <xdr:col>39</xdr:col>
      <xdr:colOff>190500</xdr:colOff>
      <xdr:row>167</xdr:row>
      <xdr:rowOff>114299</xdr:rowOff>
    </xdr:to>
    <xdr:sp macro="" textlink="">
      <xdr:nvSpPr>
        <xdr:cNvPr id="840" name="Minus 382">
          <a:extLst>
            <a:ext uri="{FF2B5EF4-FFF2-40B4-BE49-F238E27FC236}">
              <a16:creationId xmlns:a16="http://schemas.microsoft.com/office/drawing/2014/main" id="{753A5058-50C2-4EB3-86BD-94BB3864D354}"/>
            </a:ext>
          </a:extLst>
        </xdr:cNvPr>
        <xdr:cNvSpPr/>
      </xdr:nvSpPr>
      <xdr:spPr>
        <a:xfrm>
          <a:off x="96583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166</xdr:row>
      <xdr:rowOff>0</xdr:rowOff>
    </xdr:from>
    <xdr:to>
      <xdr:col>43</xdr:col>
      <xdr:colOff>190500</xdr:colOff>
      <xdr:row>167</xdr:row>
      <xdr:rowOff>114299</xdr:rowOff>
    </xdr:to>
    <xdr:sp macro="" textlink="">
      <xdr:nvSpPr>
        <xdr:cNvPr id="841" name="Minus 382">
          <a:extLst>
            <a:ext uri="{FF2B5EF4-FFF2-40B4-BE49-F238E27FC236}">
              <a16:creationId xmlns:a16="http://schemas.microsoft.com/office/drawing/2014/main" id="{ABF164DD-399D-4602-8D3B-DE3B23DBFC1F}"/>
            </a:ext>
          </a:extLst>
        </xdr:cNvPr>
        <xdr:cNvSpPr/>
      </xdr:nvSpPr>
      <xdr:spPr>
        <a:xfrm>
          <a:off x="10648950" y="310896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176</xdr:row>
      <xdr:rowOff>0</xdr:rowOff>
    </xdr:from>
    <xdr:to>
      <xdr:col>3</xdr:col>
      <xdr:colOff>190500</xdr:colOff>
      <xdr:row>177</xdr:row>
      <xdr:rowOff>114299</xdr:rowOff>
    </xdr:to>
    <xdr:sp macro="" textlink="">
      <xdr:nvSpPr>
        <xdr:cNvPr id="842" name="Minus 382">
          <a:extLst>
            <a:ext uri="{FF2B5EF4-FFF2-40B4-BE49-F238E27FC236}">
              <a16:creationId xmlns:a16="http://schemas.microsoft.com/office/drawing/2014/main" id="{BC8D971B-2AFB-496C-A615-CF71739B5775}"/>
            </a:ext>
          </a:extLst>
        </xdr:cNvPr>
        <xdr:cNvSpPr/>
      </xdr:nvSpPr>
      <xdr:spPr>
        <a:xfrm>
          <a:off x="742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176</xdr:row>
      <xdr:rowOff>0</xdr:rowOff>
    </xdr:from>
    <xdr:to>
      <xdr:col>7</xdr:col>
      <xdr:colOff>190500</xdr:colOff>
      <xdr:row>177</xdr:row>
      <xdr:rowOff>114299</xdr:rowOff>
    </xdr:to>
    <xdr:sp macro="" textlink="">
      <xdr:nvSpPr>
        <xdr:cNvPr id="843" name="Minus 382">
          <a:extLst>
            <a:ext uri="{FF2B5EF4-FFF2-40B4-BE49-F238E27FC236}">
              <a16:creationId xmlns:a16="http://schemas.microsoft.com/office/drawing/2014/main" id="{922B52F1-F092-4E7E-98EE-A68672C75C91}"/>
            </a:ext>
          </a:extLst>
        </xdr:cNvPr>
        <xdr:cNvSpPr/>
      </xdr:nvSpPr>
      <xdr:spPr>
        <a:xfrm>
          <a:off x="1733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176</xdr:row>
      <xdr:rowOff>0</xdr:rowOff>
    </xdr:from>
    <xdr:to>
      <xdr:col>11</xdr:col>
      <xdr:colOff>190500</xdr:colOff>
      <xdr:row>177</xdr:row>
      <xdr:rowOff>114299</xdr:rowOff>
    </xdr:to>
    <xdr:sp macro="" textlink="">
      <xdr:nvSpPr>
        <xdr:cNvPr id="844" name="Minus 382">
          <a:extLst>
            <a:ext uri="{FF2B5EF4-FFF2-40B4-BE49-F238E27FC236}">
              <a16:creationId xmlns:a16="http://schemas.microsoft.com/office/drawing/2014/main" id="{5365FE72-815E-423B-BAB7-A2DCA5F9266D}"/>
            </a:ext>
          </a:extLst>
        </xdr:cNvPr>
        <xdr:cNvSpPr/>
      </xdr:nvSpPr>
      <xdr:spPr>
        <a:xfrm>
          <a:off x="2724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176</xdr:row>
      <xdr:rowOff>0</xdr:rowOff>
    </xdr:from>
    <xdr:to>
      <xdr:col>15</xdr:col>
      <xdr:colOff>190500</xdr:colOff>
      <xdr:row>177</xdr:row>
      <xdr:rowOff>114299</xdr:rowOff>
    </xdr:to>
    <xdr:sp macro="" textlink="">
      <xdr:nvSpPr>
        <xdr:cNvPr id="845" name="Minus 382">
          <a:extLst>
            <a:ext uri="{FF2B5EF4-FFF2-40B4-BE49-F238E27FC236}">
              <a16:creationId xmlns:a16="http://schemas.microsoft.com/office/drawing/2014/main" id="{7A23D415-EB4A-442D-9558-ECF45F7D0C3C}"/>
            </a:ext>
          </a:extLst>
        </xdr:cNvPr>
        <xdr:cNvSpPr/>
      </xdr:nvSpPr>
      <xdr:spPr>
        <a:xfrm>
          <a:off x="3714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176</xdr:row>
      <xdr:rowOff>0</xdr:rowOff>
    </xdr:from>
    <xdr:to>
      <xdr:col>19</xdr:col>
      <xdr:colOff>190500</xdr:colOff>
      <xdr:row>177</xdr:row>
      <xdr:rowOff>114299</xdr:rowOff>
    </xdr:to>
    <xdr:sp macro="" textlink="">
      <xdr:nvSpPr>
        <xdr:cNvPr id="846" name="Minus 382">
          <a:extLst>
            <a:ext uri="{FF2B5EF4-FFF2-40B4-BE49-F238E27FC236}">
              <a16:creationId xmlns:a16="http://schemas.microsoft.com/office/drawing/2014/main" id="{0B5C37AD-950B-4EA1-8C31-3058ECDCDA0C}"/>
            </a:ext>
          </a:extLst>
        </xdr:cNvPr>
        <xdr:cNvSpPr/>
      </xdr:nvSpPr>
      <xdr:spPr>
        <a:xfrm>
          <a:off x="4705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176</xdr:row>
      <xdr:rowOff>0</xdr:rowOff>
    </xdr:from>
    <xdr:to>
      <xdr:col>23</xdr:col>
      <xdr:colOff>190500</xdr:colOff>
      <xdr:row>177</xdr:row>
      <xdr:rowOff>114299</xdr:rowOff>
    </xdr:to>
    <xdr:sp macro="" textlink="">
      <xdr:nvSpPr>
        <xdr:cNvPr id="847" name="Minus 382">
          <a:extLst>
            <a:ext uri="{FF2B5EF4-FFF2-40B4-BE49-F238E27FC236}">
              <a16:creationId xmlns:a16="http://schemas.microsoft.com/office/drawing/2014/main" id="{09B5F4AE-1716-46A9-87F6-C12428F593DD}"/>
            </a:ext>
          </a:extLst>
        </xdr:cNvPr>
        <xdr:cNvSpPr/>
      </xdr:nvSpPr>
      <xdr:spPr>
        <a:xfrm>
          <a:off x="5695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176</xdr:row>
      <xdr:rowOff>0</xdr:rowOff>
    </xdr:from>
    <xdr:to>
      <xdr:col>27</xdr:col>
      <xdr:colOff>190500</xdr:colOff>
      <xdr:row>177</xdr:row>
      <xdr:rowOff>114299</xdr:rowOff>
    </xdr:to>
    <xdr:sp macro="" textlink="">
      <xdr:nvSpPr>
        <xdr:cNvPr id="848" name="Minus 382">
          <a:extLst>
            <a:ext uri="{FF2B5EF4-FFF2-40B4-BE49-F238E27FC236}">
              <a16:creationId xmlns:a16="http://schemas.microsoft.com/office/drawing/2014/main" id="{F0D6666A-9093-4CB4-BA67-AEF704B2BE89}"/>
            </a:ext>
          </a:extLst>
        </xdr:cNvPr>
        <xdr:cNvSpPr/>
      </xdr:nvSpPr>
      <xdr:spPr>
        <a:xfrm>
          <a:off x="66865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176</xdr:row>
      <xdr:rowOff>0</xdr:rowOff>
    </xdr:from>
    <xdr:to>
      <xdr:col>31</xdr:col>
      <xdr:colOff>190500</xdr:colOff>
      <xdr:row>177</xdr:row>
      <xdr:rowOff>114299</xdr:rowOff>
    </xdr:to>
    <xdr:sp macro="" textlink="">
      <xdr:nvSpPr>
        <xdr:cNvPr id="849" name="Minus 382">
          <a:extLst>
            <a:ext uri="{FF2B5EF4-FFF2-40B4-BE49-F238E27FC236}">
              <a16:creationId xmlns:a16="http://schemas.microsoft.com/office/drawing/2014/main" id="{135B09BC-7A8C-4325-AF84-412568D5FA41}"/>
            </a:ext>
          </a:extLst>
        </xdr:cNvPr>
        <xdr:cNvSpPr/>
      </xdr:nvSpPr>
      <xdr:spPr>
        <a:xfrm>
          <a:off x="76771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176</xdr:row>
      <xdr:rowOff>0</xdr:rowOff>
    </xdr:from>
    <xdr:to>
      <xdr:col>35</xdr:col>
      <xdr:colOff>190500</xdr:colOff>
      <xdr:row>177</xdr:row>
      <xdr:rowOff>114299</xdr:rowOff>
    </xdr:to>
    <xdr:sp macro="" textlink="">
      <xdr:nvSpPr>
        <xdr:cNvPr id="850" name="Minus 382">
          <a:extLst>
            <a:ext uri="{FF2B5EF4-FFF2-40B4-BE49-F238E27FC236}">
              <a16:creationId xmlns:a16="http://schemas.microsoft.com/office/drawing/2014/main" id="{48DB99AC-D73E-48A2-BFAA-9EBCEF3B7784}"/>
            </a:ext>
          </a:extLst>
        </xdr:cNvPr>
        <xdr:cNvSpPr/>
      </xdr:nvSpPr>
      <xdr:spPr>
        <a:xfrm>
          <a:off x="86677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176</xdr:row>
      <xdr:rowOff>0</xdr:rowOff>
    </xdr:from>
    <xdr:to>
      <xdr:col>39</xdr:col>
      <xdr:colOff>190500</xdr:colOff>
      <xdr:row>177</xdr:row>
      <xdr:rowOff>114299</xdr:rowOff>
    </xdr:to>
    <xdr:sp macro="" textlink="">
      <xdr:nvSpPr>
        <xdr:cNvPr id="851" name="Minus 382">
          <a:extLst>
            <a:ext uri="{FF2B5EF4-FFF2-40B4-BE49-F238E27FC236}">
              <a16:creationId xmlns:a16="http://schemas.microsoft.com/office/drawing/2014/main" id="{E1BDEF46-ED20-4B78-AFE8-A98147B95C5D}"/>
            </a:ext>
          </a:extLst>
        </xdr:cNvPr>
        <xdr:cNvSpPr/>
      </xdr:nvSpPr>
      <xdr:spPr>
        <a:xfrm>
          <a:off x="96583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176</xdr:row>
      <xdr:rowOff>0</xdr:rowOff>
    </xdr:from>
    <xdr:to>
      <xdr:col>43</xdr:col>
      <xdr:colOff>190500</xdr:colOff>
      <xdr:row>177</xdr:row>
      <xdr:rowOff>114299</xdr:rowOff>
    </xdr:to>
    <xdr:sp macro="" textlink="">
      <xdr:nvSpPr>
        <xdr:cNvPr id="852" name="Minus 382">
          <a:extLst>
            <a:ext uri="{FF2B5EF4-FFF2-40B4-BE49-F238E27FC236}">
              <a16:creationId xmlns:a16="http://schemas.microsoft.com/office/drawing/2014/main" id="{F7EA7F0D-5FA8-4F0F-B748-580C4354E082}"/>
            </a:ext>
          </a:extLst>
        </xdr:cNvPr>
        <xdr:cNvSpPr/>
      </xdr:nvSpPr>
      <xdr:spPr>
        <a:xfrm>
          <a:off x="10648950" y="329374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186</xdr:row>
      <xdr:rowOff>0</xdr:rowOff>
    </xdr:from>
    <xdr:to>
      <xdr:col>3</xdr:col>
      <xdr:colOff>190500</xdr:colOff>
      <xdr:row>187</xdr:row>
      <xdr:rowOff>114299</xdr:rowOff>
    </xdr:to>
    <xdr:sp macro="" textlink="">
      <xdr:nvSpPr>
        <xdr:cNvPr id="853" name="Minus 382">
          <a:extLst>
            <a:ext uri="{FF2B5EF4-FFF2-40B4-BE49-F238E27FC236}">
              <a16:creationId xmlns:a16="http://schemas.microsoft.com/office/drawing/2014/main" id="{0ADEC577-8933-451E-A8A2-C5FFC532DD6E}"/>
            </a:ext>
          </a:extLst>
        </xdr:cNvPr>
        <xdr:cNvSpPr/>
      </xdr:nvSpPr>
      <xdr:spPr>
        <a:xfrm>
          <a:off x="742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186</xdr:row>
      <xdr:rowOff>0</xdr:rowOff>
    </xdr:from>
    <xdr:to>
      <xdr:col>7</xdr:col>
      <xdr:colOff>190500</xdr:colOff>
      <xdr:row>187</xdr:row>
      <xdr:rowOff>114299</xdr:rowOff>
    </xdr:to>
    <xdr:sp macro="" textlink="">
      <xdr:nvSpPr>
        <xdr:cNvPr id="854" name="Minus 382">
          <a:extLst>
            <a:ext uri="{FF2B5EF4-FFF2-40B4-BE49-F238E27FC236}">
              <a16:creationId xmlns:a16="http://schemas.microsoft.com/office/drawing/2014/main" id="{F01BE3A1-3E6D-49D1-A04A-AA76700D9315}"/>
            </a:ext>
          </a:extLst>
        </xdr:cNvPr>
        <xdr:cNvSpPr/>
      </xdr:nvSpPr>
      <xdr:spPr>
        <a:xfrm>
          <a:off x="1733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186</xdr:row>
      <xdr:rowOff>0</xdr:rowOff>
    </xdr:from>
    <xdr:to>
      <xdr:col>11</xdr:col>
      <xdr:colOff>190500</xdr:colOff>
      <xdr:row>187</xdr:row>
      <xdr:rowOff>114299</xdr:rowOff>
    </xdr:to>
    <xdr:sp macro="" textlink="">
      <xdr:nvSpPr>
        <xdr:cNvPr id="855" name="Minus 382">
          <a:extLst>
            <a:ext uri="{FF2B5EF4-FFF2-40B4-BE49-F238E27FC236}">
              <a16:creationId xmlns:a16="http://schemas.microsoft.com/office/drawing/2014/main" id="{A4E66471-DDDA-4585-B2CF-5742B36A17AD}"/>
            </a:ext>
          </a:extLst>
        </xdr:cNvPr>
        <xdr:cNvSpPr/>
      </xdr:nvSpPr>
      <xdr:spPr>
        <a:xfrm>
          <a:off x="2724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186</xdr:row>
      <xdr:rowOff>0</xdr:rowOff>
    </xdr:from>
    <xdr:to>
      <xdr:col>15</xdr:col>
      <xdr:colOff>190500</xdr:colOff>
      <xdr:row>187</xdr:row>
      <xdr:rowOff>114299</xdr:rowOff>
    </xdr:to>
    <xdr:sp macro="" textlink="">
      <xdr:nvSpPr>
        <xdr:cNvPr id="856" name="Minus 382">
          <a:extLst>
            <a:ext uri="{FF2B5EF4-FFF2-40B4-BE49-F238E27FC236}">
              <a16:creationId xmlns:a16="http://schemas.microsoft.com/office/drawing/2014/main" id="{6367F366-47CB-46C5-847F-008EA67AECBE}"/>
            </a:ext>
          </a:extLst>
        </xdr:cNvPr>
        <xdr:cNvSpPr/>
      </xdr:nvSpPr>
      <xdr:spPr>
        <a:xfrm>
          <a:off x="3714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186</xdr:row>
      <xdr:rowOff>0</xdr:rowOff>
    </xdr:from>
    <xdr:to>
      <xdr:col>19</xdr:col>
      <xdr:colOff>190500</xdr:colOff>
      <xdr:row>187</xdr:row>
      <xdr:rowOff>114299</xdr:rowOff>
    </xdr:to>
    <xdr:sp macro="" textlink="">
      <xdr:nvSpPr>
        <xdr:cNvPr id="857" name="Minus 382">
          <a:extLst>
            <a:ext uri="{FF2B5EF4-FFF2-40B4-BE49-F238E27FC236}">
              <a16:creationId xmlns:a16="http://schemas.microsoft.com/office/drawing/2014/main" id="{20BDD301-C358-4553-9E60-C196045FE817}"/>
            </a:ext>
          </a:extLst>
        </xdr:cNvPr>
        <xdr:cNvSpPr/>
      </xdr:nvSpPr>
      <xdr:spPr>
        <a:xfrm>
          <a:off x="4705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186</xdr:row>
      <xdr:rowOff>0</xdr:rowOff>
    </xdr:from>
    <xdr:to>
      <xdr:col>23</xdr:col>
      <xdr:colOff>190500</xdr:colOff>
      <xdr:row>187</xdr:row>
      <xdr:rowOff>114299</xdr:rowOff>
    </xdr:to>
    <xdr:sp macro="" textlink="">
      <xdr:nvSpPr>
        <xdr:cNvPr id="858" name="Minus 382">
          <a:extLst>
            <a:ext uri="{FF2B5EF4-FFF2-40B4-BE49-F238E27FC236}">
              <a16:creationId xmlns:a16="http://schemas.microsoft.com/office/drawing/2014/main" id="{2BE211D0-05D6-4969-9BBE-1D2BD5FD2936}"/>
            </a:ext>
          </a:extLst>
        </xdr:cNvPr>
        <xdr:cNvSpPr/>
      </xdr:nvSpPr>
      <xdr:spPr>
        <a:xfrm>
          <a:off x="5695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186</xdr:row>
      <xdr:rowOff>0</xdr:rowOff>
    </xdr:from>
    <xdr:to>
      <xdr:col>27</xdr:col>
      <xdr:colOff>190500</xdr:colOff>
      <xdr:row>187</xdr:row>
      <xdr:rowOff>114299</xdr:rowOff>
    </xdr:to>
    <xdr:sp macro="" textlink="">
      <xdr:nvSpPr>
        <xdr:cNvPr id="859" name="Minus 382">
          <a:extLst>
            <a:ext uri="{FF2B5EF4-FFF2-40B4-BE49-F238E27FC236}">
              <a16:creationId xmlns:a16="http://schemas.microsoft.com/office/drawing/2014/main" id="{9B341374-F2E9-4D2F-8BD8-E958B8C96562}"/>
            </a:ext>
          </a:extLst>
        </xdr:cNvPr>
        <xdr:cNvSpPr/>
      </xdr:nvSpPr>
      <xdr:spPr>
        <a:xfrm>
          <a:off x="66865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186</xdr:row>
      <xdr:rowOff>0</xdr:rowOff>
    </xdr:from>
    <xdr:to>
      <xdr:col>31</xdr:col>
      <xdr:colOff>190500</xdr:colOff>
      <xdr:row>187</xdr:row>
      <xdr:rowOff>114299</xdr:rowOff>
    </xdr:to>
    <xdr:sp macro="" textlink="">
      <xdr:nvSpPr>
        <xdr:cNvPr id="860" name="Minus 382">
          <a:extLst>
            <a:ext uri="{FF2B5EF4-FFF2-40B4-BE49-F238E27FC236}">
              <a16:creationId xmlns:a16="http://schemas.microsoft.com/office/drawing/2014/main" id="{DC0F1BF5-0FC7-4F56-A7C7-651E6D4FA6AE}"/>
            </a:ext>
          </a:extLst>
        </xdr:cNvPr>
        <xdr:cNvSpPr/>
      </xdr:nvSpPr>
      <xdr:spPr>
        <a:xfrm>
          <a:off x="76771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186</xdr:row>
      <xdr:rowOff>0</xdr:rowOff>
    </xdr:from>
    <xdr:to>
      <xdr:col>35</xdr:col>
      <xdr:colOff>190500</xdr:colOff>
      <xdr:row>187</xdr:row>
      <xdr:rowOff>114299</xdr:rowOff>
    </xdr:to>
    <xdr:sp macro="" textlink="">
      <xdr:nvSpPr>
        <xdr:cNvPr id="861" name="Minus 382">
          <a:extLst>
            <a:ext uri="{FF2B5EF4-FFF2-40B4-BE49-F238E27FC236}">
              <a16:creationId xmlns:a16="http://schemas.microsoft.com/office/drawing/2014/main" id="{2C459B87-57E8-410E-B956-71065E0DD974}"/>
            </a:ext>
          </a:extLst>
        </xdr:cNvPr>
        <xdr:cNvSpPr/>
      </xdr:nvSpPr>
      <xdr:spPr>
        <a:xfrm>
          <a:off x="86677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186</xdr:row>
      <xdr:rowOff>0</xdr:rowOff>
    </xdr:from>
    <xdr:to>
      <xdr:col>39</xdr:col>
      <xdr:colOff>190500</xdr:colOff>
      <xdr:row>187</xdr:row>
      <xdr:rowOff>114299</xdr:rowOff>
    </xdr:to>
    <xdr:sp macro="" textlink="">
      <xdr:nvSpPr>
        <xdr:cNvPr id="862" name="Minus 382">
          <a:extLst>
            <a:ext uri="{FF2B5EF4-FFF2-40B4-BE49-F238E27FC236}">
              <a16:creationId xmlns:a16="http://schemas.microsoft.com/office/drawing/2014/main" id="{8F9E3F19-6B30-48AC-9A2F-B4DDD0B43DA0}"/>
            </a:ext>
          </a:extLst>
        </xdr:cNvPr>
        <xdr:cNvSpPr/>
      </xdr:nvSpPr>
      <xdr:spPr>
        <a:xfrm>
          <a:off x="96583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186</xdr:row>
      <xdr:rowOff>0</xdr:rowOff>
    </xdr:from>
    <xdr:to>
      <xdr:col>43</xdr:col>
      <xdr:colOff>190500</xdr:colOff>
      <xdr:row>187</xdr:row>
      <xdr:rowOff>114299</xdr:rowOff>
    </xdr:to>
    <xdr:sp macro="" textlink="">
      <xdr:nvSpPr>
        <xdr:cNvPr id="863" name="Minus 382">
          <a:extLst>
            <a:ext uri="{FF2B5EF4-FFF2-40B4-BE49-F238E27FC236}">
              <a16:creationId xmlns:a16="http://schemas.microsoft.com/office/drawing/2014/main" id="{4536EE8E-8BC2-40DC-B33D-5460958D4E31}"/>
            </a:ext>
          </a:extLst>
        </xdr:cNvPr>
        <xdr:cNvSpPr/>
      </xdr:nvSpPr>
      <xdr:spPr>
        <a:xfrm>
          <a:off x="10648950" y="347853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196</xdr:row>
      <xdr:rowOff>0</xdr:rowOff>
    </xdr:from>
    <xdr:to>
      <xdr:col>3</xdr:col>
      <xdr:colOff>190500</xdr:colOff>
      <xdr:row>197</xdr:row>
      <xdr:rowOff>114299</xdr:rowOff>
    </xdr:to>
    <xdr:sp macro="" textlink="">
      <xdr:nvSpPr>
        <xdr:cNvPr id="864" name="Minus 382">
          <a:extLst>
            <a:ext uri="{FF2B5EF4-FFF2-40B4-BE49-F238E27FC236}">
              <a16:creationId xmlns:a16="http://schemas.microsoft.com/office/drawing/2014/main" id="{89BF6618-6472-4C39-8B2F-C7C135E40DEB}"/>
            </a:ext>
          </a:extLst>
        </xdr:cNvPr>
        <xdr:cNvSpPr/>
      </xdr:nvSpPr>
      <xdr:spPr>
        <a:xfrm>
          <a:off x="742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196</xdr:row>
      <xdr:rowOff>0</xdr:rowOff>
    </xdr:from>
    <xdr:to>
      <xdr:col>7</xdr:col>
      <xdr:colOff>190500</xdr:colOff>
      <xdr:row>197</xdr:row>
      <xdr:rowOff>114299</xdr:rowOff>
    </xdr:to>
    <xdr:sp macro="" textlink="">
      <xdr:nvSpPr>
        <xdr:cNvPr id="865" name="Minus 382">
          <a:extLst>
            <a:ext uri="{FF2B5EF4-FFF2-40B4-BE49-F238E27FC236}">
              <a16:creationId xmlns:a16="http://schemas.microsoft.com/office/drawing/2014/main" id="{5FBBD9AD-582B-4635-B8DE-A5BAE6C30B78}"/>
            </a:ext>
          </a:extLst>
        </xdr:cNvPr>
        <xdr:cNvSpPr/>
      </xdr:nvSpPr>
      <xdr:spPr>
        <a:xfrm>
          <a:off x="1733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196</xdr:row>
      <xdr:rowOff>0</xdr:rowOff>
    </xdr:from>
    <xdr:to>
      <xdr:col>11</xdr:col>
      <xdr:colOff>190500</xdr:colOff>
      <xdr:row>197</xdr:row>
      <xdr:rowOff>114299</xdr:rowOff>
    </xdr:to>
    <xdr:sp macro="" textlink="">
      <xdr:nvSpPr>
        <xdr:cNvPr id="866" name="Minus 382">
          <a:extLst>
            <a:ext uri="{FF2B5EF4-FFF2-40B4-BE49-F238E27FC236}">
              <a16:creationId xmlns:a16="http://schemas.microsoft.com/office/drawing/2014/main" id="{0A98F883-8BD2-490C-A094-AE4205D2FDE2}"/>
            </a:ext>
          </a:extLst>
        </xdr:cNvPr>
        <xdr:cNvSpPr/>
      </xdr:nvSpPr>
      <xdr:spPr>
        <a:xfrm>
          <a:off x="2724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196</xdr:row>
      <xdr:rowOff>0</xdr:rowOff>
    </xdr:from>
    <xdr:to>
      <xdr:col>15</xdr:col>
      <xdr:colOff>190500</xdr:colOff>
      <xdr:row>197</xdr:row>
      <xdr:rowOff>114299</xdr:rowOff>
    </xdr:to>
    <xdr:sp macro="" textlink="">
      <xdr:nvSpPr>
        <xdr:cNvPr id="867" name="Minus 382">
          <a:extLst>
            <a:ext uri="{FF2B5EF4-FFF2-40B4-BE49-F238E27FC236}">
              <a16:creationId xmlns:a16="http://schemas.microsoft.com/office/drawing/2014/main" id="{0EF284E1-9042-4FF8-A1DB-84FD64F04379}"/>
            </a:ext>
          </a:extLst>
        </xdr:cNvPr>
        <xdr:cNvSpPr/>
      </xdr:nvSpPr>
      <xdr:spPr>
        <a:xfrm>
          <a:off x="3714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196</xdr:row>
      <xdr:rowOff>0</xdr:rowOff>
    </xdr:from>
    <xdr:to>
      <xdr:col>19</xdr:col>
      <xdr:colOff>190500</xdr:colOff>
      <xdr:row>197</xdr:row>
      <xdr:rowOff>114299</xdr:rowOff>
    </xdr:to>
    <xdr:sp macro="" textlink="">
      <xdr:nvSpPr>
        <xdr:cNvPr id="868" name="Minus 382">
          <a:extLst>
            <a:ext uri="{FF2B5EF4-FFF2-40B4-BE49-F238E27FC236}">
              <a16:creationId xmlns:a16="http://schemas.microsoft.com/office/drawing/2014/main" id="{89672F29-8E7B-437A-9BEA-ADF3C71AA736}"/>
            </a:ext>
          </a:extLst>
        </xdr:cNvPr>
        <xdr:cNvSpPr/>
      </xdr:nvSpPr>
      <xdr:spPr>
        <a:xfrm>
          <a:off x="4705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196</xdr:row>
      <xdr:rowOff>0</xdr:rowOff>
    </xdr:from>
    <xdr:to>
      <xdr:col>23</xdr:col>
      <xdr:colOff>190500</xdr:colOff>
      <xdr:row>197</xdr:row>
      <xdr:rowOff>114299</xdr:rowOff>
    </xdr:to>
    <xdr:sp macro="" textlink="">
      <xdr:nvSpPr>
        <xdr:cNvPr id="869" name="Minus 382">
          <a:extLst>
            <a:ext uri="{FF2B5EF4-FFF2-40B4-BE49-F238E27FC236}">
              <a16:creationId xmlns:a16="http://schemas.microsoft.com/office/drawing/2014/main" id="{BBFC81F3-F963-4536-ADFC-2504333D2541}"/>
            </a:ext>
          </a:extLst>
        </xdr:cNvPr>
        <xdr:cNvSpPr/>
      </xdr:nvSpPr>
      <xdr:spPr>
        <a:xfrm>
          <a:off x="56959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196</xdr:row>
      <xdr:rowOff>0</xdr:rowOff>
    </xdr:from>
    <xdr:to>
      <xdr:col>27</xdr:col>
      <xdr:colOff>190500</xdr:colOff>
      <xdr:row>197</xdr:row>
      <xdr:rowOff>114299</xdr:rowOff>
    </xdr:to>
    <xdr:sp macro="" textlink="">
      <xdr:nvSpPr>
        <xdr:cNvPr id="870" name="Minus 382">
          <a:extLst>
            <a:ext uri="{FF2B5EF4-FFF2-40B4-BE49-F238E27FC236}">
              <a16:creationId xmlns:a16="http://schemas.microsoft.com/office/drawing/2014/main" id="{036D4352-E666-42D7-8873-BDA32BFBF877}"/>
            </a:ext>
          </a:extLst>
        </xdr:cNvPr>
        <xdr:cNvSpPr/>
      </xdr:nvSpPr>
      <xdr:spPr>
        <a:xfrm>
          <a:off x="66865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196</xdr:row>
      <xdr:rowOff>0</xdr:rowOff>
    </xdr:from>
    <xdr:to>
      <xdr:col>31</xdr:col>
      <xdr:colOff>190500</xdr:colOff>
      <xdr:row>197</xdr:row>
      <xdr:rowOff>114299</xdr:rowOff>
    </xdr:to>
    <xdr:sp macro="" textlink="">
      <xdr:nvSpPr>
        <xdr:cNvPr id="871" name="Minus 382">
          <a:extLst>
            <a:ext uri="{FF2B5EF4-FFF2-40B4-BE49-F238E27FC236}">
              <a16:creationId xmlns:a16="http://schemas.microsoft.com/office/drawing/2014/main" id="{274EB24A-1CF5-481C-AC6C-0818BD58844A}"/>
            </a:ext>
          </a:extLst>
        </xdr:cNvPr>
        <xdr:cNvSpPr/>
      </xdr:nvSpPr>
      <xdr:spPr>
        <a:xfrm>
          <a:off x="76771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196</xdr:row>
      <xdr:rowOff>0</xdr:rowOff>
    </xdr:from>
    <xdr:to>
      <xdr:col>35</xdr:col>
      <xdr:colOff>190500</xdr:colOff>
      <xdr:row>197</xdr:row>
      <xdr:rowOff>114299</xdr:rowOff>
    </xdr:to>
    <xdr:sp macro="" textlink="">
      <xdr:nvSpPr>
        <xdr:cNvPr id="872" name="Minus 382">
          <a:extLst>
            <a:ext uri="{FF2B5EF4-FFF2-40B4-BE49-F238E27FC236}">
              <a16:creationId xmlns:a16="http://schemas.microsoft.com/office/drawing/2014/main" id="{91281455-4235-4A00-9B50-B9679A444710}"/>
            </a:ext>
          </a:extLst>
        </xdr:cNvPr>
        <xdr:cNvSpPr/>
      </xdr:nvSpPr>
      <xdr:spPr>
        <a:xfrm>
          <a:off x="86677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196</xdr:row>
      <xdr:rowOff>0</xdr:rowOff>
    </xdr:from>
    <xdr:to>
      <xdr:col>39</xdr:col>
      <xdr:colOff>190500</xdr:colOff>
      <xdr:row>197</xdr:row>
      <xdr:rowOff>114299</xdr:rowOff>
    </xdr:to>
    <xdr:sp macro="" textlink="">
      <xdr:nvSpPr>
        <xdr:cNvPr id="873" name="Minus 382">
          <a:extLst>
            <a:ext uri="{FF2B5EF4-FFF2-40B4-BE49-F238E27FC236}">
              <a16:creationId xmlns:a16="http://schemas.microsoft.com/office/drawing/2014/main" id="{633FC463-0C17-4E6F-8078-BCB1DD77BAFD}"/>
            </a:ext>
          </a:extLst>
        </xdr:cNvPr>
        <xdr:cNvSpPr/>
      </xdr:nvSpPr>
      <xdr:spPr>
        <a:xfrm>
          <a:off x="9658350" y="366331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196</xdr:row>
      <xdr:rowOff>0</xdr:rowOff>
    </xdr:from>
    <xdr:to>
      <xdr:col>43</xdr:col>
      <xdr:colOff>190500</xdr:colOff>
      <xdr:row>197</xdr:row>
      <xdr:rowOff>114299</xdr:rowOff>
    </xdr:to>
    <xdr:sp macro="" textlink="">
      <xdr:nvSpPr>
        <xdr:cNvPr id="874" name="Minus 382">
          <a:extLst>
            <a:ext uri="{FF2B5EF4-FFF2-40B4-BE49-F238E27FC236}">
              <a16:creationId xmlns:a16="http://schemas.microsoft.com/office/drawing/2014/main" id="{879479CB-9377-4F6F-A13F-A2B99955477E}"/>
            </a:ext>
          </a:extLst>
        </xdr:cNvPr>
        <xdr:cNvSpPr/>
      </xdr:nvSpPr>
      <xdr:spPr>
        <a:xfrm>
          <a:off x="10648950" y="366331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206</xdr:row>
      <xdr:rowOff>0</xdr:rowOff>
    </xdr:from>
    <xdr:to>
      <xdr:col>3</xdr:col>
      <xdr:colOff>190500</xdr:colOff>
      <xdr:row>207</xdr:row>
      <xdr:rowOff>114299</xdr:rowOff>
    </xdr:to>
    <xdr:sp macro="" textlink="">
      <xdr:nvSpPr>
        <xdr:cNvPr id="875" name="Minus 382">
          <a:extLst>
            <a:ext uri="{FF2B5EF4-FFF2-40B4-BE49-F238E27FC236}">
              <a16:creationId xmlns:a16="http://schemas.microsoft.com/office/drawing/2014/main" id="{55DDE486-3E39-4A97-B001-F3E2E41011B4}"/>
            </a:ext>
          </a:extLst>
        </xdr:cNvPr>
        <xdr:cNvSpPr/>
      </xdr:nvSpPr>
      <xdr:spPr>
        <a:xfrm>
          <a:off x="742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206</xdr:row>
      <xdr:rowOff>0</xdr:rowOff>
    </xdr:from>
    <xdr:to>
      <xdr:col>7</xdr:col>
      <xdr:colOff>190500</xdr:colOff>
      <xdr:row>207</xdr:row>
      <xdr:rowOff>114299</xdr:rowOff>
    </xdr:to>
    <xdr:sp macro="" textlink="">
      <xdr:nvSpPr>
        <xdr:cNvPr id="876" name="Minus 382">
          <a:extLst>
            <a:ext uri="{FF2B5EF4-FFF2-40B4-BE49-F238E27FC236}">
              <a16:creationId xmlns:a16="http://schemas.microsoft.com/office/drawing/2014/main" id="{1B7D6B4B-828A-4DD3-AF99-02812EBC6A54}"/>
            </a:ext>
          </a:extLst>
        </xdr:cNvPr>
        <xdr:cNvSpPr/>
      </xdr:nvSpPr>
      <xdr:spPr>
        <a:xfrm>
          <a:off x="1733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206</xdr:row>
      <xdr:rowOff>0</xdr:rowOff>
    </xdr:from>
    <xdr:to>
      <xdr:col>11</xdr:col>
      <xdr:colOff>190500</xdr:colOff>
      <xdr:row>207</xdr:row>
      <xdr:rowOff>114299</xdr:rowOff>
    </xdr:to>
    <xdr:sp macro="" textlink="">
      <xdr:nvSpPr>
        <xdr:cNvPr id="877" name="Minus 382">
          <a:extLst>
            <a:ext uri="{FF2B5EF4-FFF2-40B4-BE49-F238E27FC236}">
              <a16:creationId xmlns:a16="http://schemas.microsoft.com/office/drawing/2014/main" id="{B1F2A81A-F7BE-4996-BE2D-178FBCD894C8}"/>
            </a:ext>
          </a:extLst>
        </xdr:cNvPr>
        <xdr:cNvSpPr/>
      </xdr:nvSpPr>
      <xdr:spPr>
        <a:xfrm>
          <a:off x="2724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206</xdr:row>
      <xdr:rowOff>0</xdr:rowOff>
    </xdr:from>
    <xdr:to>
      <xdr:col>15</xdr:col>
      <xdr:colOff>190500</xdr:colOff>
      <xdr:row>207</xdr:row>
      <xdr:rowOff>114299</xdr:rowOff>
    </xdr:to>
    <xdr:sp macro="" textlink="">
      <xdr:nvSpPr>
        <xdr:cNvPr id="878" name="Minus 382">
          <a:extLst>
            <a:ext uri="{FF2B5EF4-FFF2-40B4-BE49-F238E27FC236}">
              <a16:creationId xmlns:a16="http://schemas.microsoft.com/office/drawing/2014/main" id="{F2AA1B3C-E0C0-494F-B85A-610A3399F13E}"/>
            </a:ext>
          </a:extLst>
        </xdr:cNvPr>
        <xdr:cNvSpPr/>
      </xdr:nvSpPr>
      <xdr:spPr>
        <a:xfrm>
          <a:off x="3714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206</xdr:row>
      <xdr:rowOff>0</xdr:rowOff>
    </xdr:from>
    <xdr:to>
      <xdr:col>19</xdr:col>
      <xdr:colOff>190500</xdr:colOff>
      <xdr:row>207</xdr:row>
      <xdr:rowOff>114299</xdr:rowOff>
    </xdr:to>
    <xdr:sp macro="" textlink="">
      <xdr:nvSpPr>
        <xdr:cNvPr id="879" name="Minus 382">
          <a:extLst>
            <a:ext uri="{FF2B5EF4-FFF2-40B4-BE49-F238E27FC236}">
              <a16:creationId xmlns:a16="http://schemas.microsoft.com/office/drawing/2014/main" id="{F6BA7E0F-2930-4C2F-86B9-5BBA5DAFE64F}"/>
            </a:ext>
          </a:extLst>
        </xdr:cNvPr>
        <xdr:cNvSpPr/>
      </xdr:nvSpPr>
      <xdr:spPr>
        <a:xfrm>
          <a:off x="47053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206</xdr:row>
      <xdr:rowOff>0</xdr:rowOff>
    </xdr:from>
    <xdr:to>
      <xdr:col>23</xdr:col>
      <xdr:colOff>190500</xdr:colOff>
      <xdr:row>207</xdr:row>
      <xdr:rowOff>114299</xdr:rowOff>
    </xdr:to>
    <xdr:sp macro="" textlink="">
      <xdr:nvSpPr>
        <xdr:cNvPr id="880" name="Minus 382">
          <a:extLst>
            <a:ext uri="{FF2B5EF4-FFF2-40B4-BE49-F238E27FC236}">
              <a16:creationId xmlns:a16="http://schemas.microsoft.com/office/drawing/2014/main" id="{304E5752-5D23-4275-8738-1D0C98DE5959}"/>
            </a:ext>
          </a:extLst>
        </xdr:cNvPr>
        <xdr:cNvSpPr/>
      </xdr:nvSpPr>
      <xdr:spPr>
        <a:xfrm>
          <a:off x="5695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206</xdr:row>
      <xdr:rowOff>0</xdr:rowOff>
    </xdr:from>
    <xdr:to>
      <xdr:col>27</xdr:col>
      <xdr:colOff>190500</xdr:colOff>
      <xdr:row>207</xdr:row>
      <xdr:rowOff>114299</xdr:rowOff>
    </xdr:to>
    <xdr:sp macro="" textlink="">
      <xdr:nvSpPr>
        <xdr:cNvPr id="881" name="Minus 382">
          <a:extLst>
            <a:ext uri="{FF2B5EF4-FFF2-40B4-BE49-F238E27FC236}">
              <a16:creationId xmlns:a16="http://schemas.microsoft.com/office/drawing/2014/main" id="{DBBEE170-49A5-4D60-9755-C0E81086C598}"/>
            </a:ext>
          </a:extLst>
        </xdr:cNvPr>
        <xdr:cNvSpPr/>
      </xdr:nvSpPr>
      <xdr:spPr>
        <a:xfrm>
          <a:off x="66865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206</xdr:row>
      <xdr:rowOff>0</xdr:rowOff>
    </xdr:from>
    <xdr:to>
      <xdr:col>31</xdr:col>
      <xdr:colOff>190500</xdr:colOff>
      <xdr:row>207</xdr:row>
      <xdr:rowOff>114299</xdr:rowOff>
    </xdr:to>
    <xdr:sp macro="" textlink="">
      <xdr:nvSpPr>
        <xdr:cNvPr id="882" name="Minus 382">
          <a:extLst>
            <a:ext uri="{FF2B5EF4-FFF2-40B4-BE49-F238E27FC236}">
              <a16:creationId xmlns:a16="http://schemas.microsoft.com/office/drawing/2014/main" id="{F0117BFD-94CA-45D0-BB36-26880AB7A6CE}"/>
            </a:ext>
          </a:extLst>
        </xdr:cNvPr>
        <xdr:cNvSpPr/>
      </xdr:nvSpPr>
      <xdr:spPr>
        <a:xfrm>
          <a:off x="76771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206</xdr:row>
      <xdr:rowOff>0</xdr:rowOff>
    </xdr:from>
    <xdr:to>
      <xdr:col>35</xdr:col>
      <xdr:colOff>190500</xdr:colOff>
      <xdr:row>207</xdr:row>
      <xdr:rowOff>114299</xdr:rowOff>
    </xdr:to>
    <xdr:sp macro="" textlink="">
      <xdr:nvSpPr>
        <xdr:cNvPr id="883" name="Minus 382">
          <a:extLst>
            <a:ext uri="{FF2B5EF4-FFF2-40B4-BE49-F238E27FC236}">
              <a16:creationId xmlns:a16="http://schemas.microsoft.com/office/drawing/2014/main" id="{04164374-6DEB-4999-8311-4C33C985BDE9}"/>
            </a:ext>
          </a:extLst>
        </xdr:cNvPr>
        <xdr:cNvSpPr/>
      </xdr:nvSpPr>
      <xdr:spPr>
        <a:xfrm>
          <a:off x="86677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206</xdr:row>
      <xdr:rowOff>0</xdr:rowOff>
    </xdr:from>
    <xdr:to>
      <xdr:col>39</xdr:col>
      <xdr:colOff>190500</xdr:colOff>
      <xdr:row>207</xdr:row>
      <xdr:rowOff>114299</xdr:rowOff>
    </xdr:to>
    <xdr:sp macro="" textlink="">
      <xdr:nvSpPr>
        <xdr:cNvPr id="884" name="Minus 382">
          <a:extLst>
            <a:ext uri="{FF2B5EF4-FFF2-40B4-BE49-F238E27FC236}">
              <a16:creationId xmlns:a16="http://schemas.microsoft.com/office/drawing/2014/main" id="{197AC37F-EAB9-45EA-BF27-68B60F7C91D2}"/>
            </a:ext>
          </a:extLst>
        </xdr:cNvPr>
        <xdr:cNvSpPr/>
      </xdr:nvSpPr>
      <xdr:spPr>
        <a:xfrm>
          <a:off x="9658350" y="384810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206</xdr:row>
      <xdr:rowOff>0</xdr:rowOff>
    </xdr:from>
    <xdr:to>
      <xdr:col>43</xdr:col>
      <xdr:colOff>190500</xdr:colOff>
      <xdr:row>207</xdr:row>
      <xdr:rowOff>114299</xdr:rowOff>
    </xdr:to>
    <xdr:sp macro="" textlink="">
      <xdr:nvSpPr>
        <xdr:cNvPr id="885" name="Minus 382">
          <a:extLst>
            <a:ext uri="{FF2B5EF4-FFF2-40B4-BE49-F238E27FC236}">
              <a16:creationId xmlns:a16="http://schemas.microsoft.com/office/drawing/2014/main" id="{33B6848A-6082-476B-BF52-068F35569AA7}"/>
            </a:ext>
          </a:extLst>
        </xdr:cNvPr>
        <xdr:cNvSpPr/>
      </xdr:nvSpPr>
      <xdr:spPr>
        <a:xfrm>
          <a:off x="10648950" y="384810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216</xdr:row>
      <xdr:rowOff>0</xdr:rowOff>
    </xdr:from>
    <xdr:to>
      <xdr:col>3</xdr:col>
      <xdr:colOff>190500</xdr:colOff>
      <xdr:row>217</xdr:row>
      <xdr:rowOff>114299</xdr:rowOff>
    </xdr:to>
    <xdr:sp macro="" textlink="">
      <xdr:nvSpPr>
        <xdr:cNvPr id="886" name="Minus 382">
          <a:extLst>
            <a:ext uri="{FF2B5EF4-FFF2-40B4-BE49-F238E27FC236}">
              <a16:creationId xmlns:a16="http://schemas.microsoft.com/office/drawing/2014/main" id="{64FF3227-9140-48A1-B988-1D583DB2C46E}"/>
            </a:ext>
          </a:extLst>
        </xdr:cNvPr>
        <xdr:cNvSpPr/>
      </xdr:nvSpPr>
      <xdr:spPr>
        <a:xfrm>
          <a:off x="7429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216</xdr:row>
      <xdr:rowOff>0</xdr:rowOff>
    </xdr:from>
    <xdr:to>
      <xdr:col>7</xdr:col>
      <xdr:colOff>190500</xdr:colOff>
      <xdr:row>217</xdr:row>
      <xdr:rowOff>114299</xdr:rowOff>
    </xdr:to>
    <xdr:sp macro="" textlink="">
      <xdr:nvSpPr>
        <xdr:cNvPr id="887" name="Minus 382">
          <a:extLst>
            <a:ext uri="{FF2B5EF4-FFF2-40B4-BE49-F238E27FC236}">
              <a16:creationId xmlns:a16="http://schemas.microsoft.com/office/drawing/2014/main" id="{DCBC9193-939B-448A-A966-46E0DDF1B147}"/>
            </a:ext>
          </a:extLst>
        </xdr:cNvPr>
        <xdr:cNvSpPr/>
      </xdr:nvSpPr>
      <xdr:spPr>
        <a:xfrm>
          <a:off x="17335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216</xdr:row>
      <xdr:rowOff>0</xdr:rowOff>
    </xdr:from>
    <xdr:to>
      <xdr:col>11</xdr:col>
      <xdr:colOff>190500</xdr:colOff>
      <xdr:row>217</xdr:row>
      <xdr:rowOff>114299</xdr:rowOff>
    </xdr:to>
    <xdr:sp macro="" textlink="">
      <xdr:nvSpPr>
        <xdr:cNvPr id="888" name="Minus 382">
          <a:extLst>
            <a:ext uri="{FF2B5EF4-FFF2-40B4-BE49-F238E27FC236}">
              <a16:creationId xmlns:a16="http://schemas.microsoft.com/office/drawing/2014/main" id="{145BCC01-5385-4050-BFCD-DC1ECBF2B78C}"/>
            </a:ext>
          </a:extLst>
        </xdr:cNvPr>
        <xdr:cNvSpPr/>
      </xdr:nvSpPr>
      <xdr:spPr>
        <a:xfrm>
          <a:off x="27241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216</xdr:row>
      <xdr:rowOff>0</xdr:rowOff>
    </xdr:from>
    <xdr:to>
      <xdr:col>15</xdr:col>
      <xdr:colOff>190500</xdr:colOff>
      <xdr:row>217</xdr:row>
      <xdr:rowOff>114299</xdr:rowOff>
    </xdr:to>
    <xdr:sp macro="" textlink="">
      <xdr:nvSpPr>
        <xdr:cNvPr id="889" name="Minus 382">
          <a:extLst>
            <a:ext uri="{FF2B5EF4-FFF2-40B4-BE49-F238E27FC236}">
              <a16:creationId xmlns:a16="http://schemas.microsoft.com/office/drawing/2014/main" id="{16B0A92A-B9CB-46DD-8A1E-B5E1CDE5D4CA}"/>
            </a:ext>
          </a:extLst>
        </xdr:cNvPr>
        <xdr:cNvSpPr/>
      </xdr:nvSpPr>
      <xdr:spPr>
        <a:xfrm>
          <a:off x="3714750" y="403288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216</xdr:row>
      <xdr:rowOff>0</xdr:rowOff>
    </xdr:from>
    <xdr:to>
      <xdr:col>19</xdr:col>
      <xdr:colOff>190500</xdr:colOff>
      <xdr:row>217</xdr:row>
      <xdr:rowOff>114299</xdr:rowOff>
    </xdr:to>
    <xdr:sp macro="" textlink="">
      <xdr:nvSpPr>
        <xdr:cNvPr id="890" name="Minus 382">
          <a:extLst>
            <a:ext uri="{FF2B5EF4-FFF2-40B4-BE49-F238E27FC236}">
              <a16:creationId xmlns:a16="http://schemas.microsoft.com/office/drawing/2014/main" id="{867CEE36-A0A7-48AC-9992-115BC915B941}"/>
            </a:ext>
          </a:extLst>
        </xdr:cNvPr>
        <xdr:cNvSpPr/>
      </xdr:nvSpPr>
      <xdr:spPr>
        <a:xfrm>
          <a:off x="4705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216</xdr:row>
      <xdr:rowOff>0</xdr:rowOff>
    </xdr:from>
    <xdr:to>
      <xdr:col>23</xdr:col>
      <xdr:colOff>190500</xdr:colOff>
      <xdr:row>217</xdr:row>
      <xdr:rowOff>114299</xdr:rowOff>
    </xdr:to>
    <xdr:sp macro="" textlink="">
      <xdr:nvSpPr>
        <xdr:cNvPr id="891" name="Minus 382">
          <a:extLst>
            <a:ext uri="{FF2B5EF4-FFF2-40B4-BE49-F238E27FC236}">
              <a16:creationId xmlns:a16="http://schemas.microsoft.com/office/drawing/2014/main" id="{C6A46914-895D-4462-BFDC-6806F9A20EE8}"/>
            </a:ext>
          </a:extLst>
        </xdr:cNvPr>
        <xdr:cNvSpPr/>
      </xdr:nvSpPr>
      <xdr:spPr>
        <a:xfrm>
          <a:off x="5695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216</xdr:row>
      <xdr:rowOff>0</xdr:rowOff>
    </xdr:from>
    <xdr:to>
      <xdr:col>27</xdr:col>
      <xdr:colOff>190500</xdr:colOff>
      <xdr:row>217</xdr:row>
      <xdr:rowOff>114299</xdr:rowOff>
    </xdr:to>
    <xdr:sp macro="" textlink="">
      <xdr:nvSpPr>
        <xdr:cNvPr id="892" name="Minus 382">
          <a:extLst>
            <a:ext uri="{FF2B5EF4-FFF2-40B4-BE49-F238E27FC236}">
              <a16:creationId xmlns:a16="http://schemas.microsoft.com/office/drawing/2014/main" id="{2B5431F3-884E-4FAF-B570-44E4FFCDCAA9}"/>
            </a:ext>
          </a:extLst>
        </xdr:cNvPr>
        <xdr:cNvSpPr/>
      </xdr:nvSpPr>
      <xdr:spPr>
        <a:xfrm>
          <a:off x="66865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216</xdr:row>
      <xdr:rowOff>0</xdr:rowOff>
    </xdr:from>
    <xdr:to>
      <xdr:col>31</xdr:col>
      <xdr:colOff>190500</xdr:colOff>
      <xdr:row>217</xdr:row>
      <xdr:rowOff>114299</xdr:rowOff>
    </xdr:to>
    <xdr:sp macro="" textlink="">
      <xdr:nvSpPr>
        <xdr:cNvPr id="893" name="Minus 382">
          <a:extLst>
            <a:ext uri="{FF2B5EF4-FFF2-40B4-BE49-F238E27FC236}">
              <a16:creationId xmlns:a16="http://schemas.microsoft.com/office/drawing/2014/main" id="{714F05AF-A53D-4CF2-B522-7C37535C1D9C}"/>
            </a:ext>
          </a:extLst>
        </xdr:cNvPr>
        <xdr:cNvSpPr/>
      </xdr:nvSpPr>
      <xdr:spPr>
        <a:xfrm>
          <a:off x="76771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216</xdr:row>
      <xdr:rowOff>0</xdr:rowOff>
    </xdr:from>
    <xdr:to>
      <xdr:col>35</xdr:col>
      <xdr:colOff>190500</xdr:colOff>
      <xdr:row>217</xdr:row>
      <xdr:rowOff>114299</xdr:rowOff>
    </xdr:to>
    <xdr:sp macro="" textlink="">
      <xdr:nvSpPr>
        <xdr:cNvPr id="894" name="Minus 382">
          <a:extLst>
            <a:ext uri="{FF2B5EF4-FFF2-40B4-BE49-F238E27FC236}">
              <a16:creationId xmlns:a16="http://schemas.microsoft.com/office/drawing/2014/main" id="{C6164414-C636-4F8B-ACB5-9DADEB63418D}"/>
            </a:ext>
          </a:extLst>
        </xdr:cNvPr>
        <xdr:cNvSpPr/>
      </xdr:nvSpPr>
      <xdr:spPr>
        <a:xfrm>
          <a:off x="86677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216</xdr:row>
      <xdr:rowOff>0</xdr:rowOff>
    </xdr:from>
    <xdr:to>
      <xdr:col>39</xdr:col>
      <xdr:colOff>190500</xdr:colOff>
      <xdr:row>217</xdr:row>
      <xdr:rowOff>114299</xdr:rowOff>
    </xdr:to>
    <xdr:sp macro="" textlink="">
      <xdr:nvSpPr>
        <xdr:cNvPr id="895" name="Minus 382">
          <a:extLst>
            <a:ext uri="{FF2B5EF4-FFF2-40B4-BE49-F238E27FC236}">
              <a16:creationId xmlns:a16="http://schemas.microsoft.com/office/drawing/2014/main" id="{A813F9B1-80D7-499E-91E6-BFE3F3AD19C3}"/>
            </a:ext>
          </a:extLst>
        </xdr:cNvPr>
        <xdr:cNvSpPr/>
      </xdr:nvSpPr>
      <xdr:spPr>
        <a:xfrm>
          <a:off x="96583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216</xdr:row>
      <xdr:rowOff>0</xdr:rowOff>
    </xdr:from>
    <xdr:to>
      <xdr:col>43</xdr:col>
      <xdr:colOff>190500</xdr:colOff>
      <xdr:row>217</xdr:row>
      <xdr:rowOff>114299</xdr:rowOff>
    </xdr:to>
    <xdr:sp macro="" textlink="">
      <xdr:nvSpPr>
        <xdr:cNvPr id="896" name="Minus 382">
          <a:extLst>
            <a:ext uri="{FF2B5EF4-FFF2-40B4-BE49-F238E27FC236}">
              <a16:creationId xmlns:a16="http://schemas.microsoft.com/office/drawing/2014/main" id="{F2FC37A1-935D-4987-93F1-57FD267CF9C0}"/>
            </a:ext>
          </a:extLst>
        </xdr:cNvPr>
        <xdr:cNvSpPr/>
      </xdr:nvSpPr>
      <xdr:spPr>
        <a:xfrm>
          <a:off x="10648950" y="403288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226</xdr:row>
      <xdr:rowOff>0</xdr:rowOff>
    </xdr:from>
    <xdr:to>
      <xdr:col>3</xdr:col>
      <xdr:colOff>190500</xdr:colOff>
      <xdr:row>227</xdr:row>
      <xdr:rowOff>114299</xdr:rowOff>
    </xdr:to>
    <xdr:sp macro="" textlink="">
      <xdr:nvSpPr>
        <xdr:cNvPr id="897" name="Minus 382">
          <a:extLst>
            <a:ext uri="{FF2B5EF4-FFF2-40B4-BE49-F238E27FC236}">
              <a16:creationId xmlns:a16="http://schemas.microsoft.com/office/drawing/2014/main" id="{7605A927-6B8E-4865-A357-72E44702454C}"/>
            </a:ext>
          </a:extLst>
        </xdr:cNvPr>
        <xdr:cNvSpPr/>
      </xdr:nvSpPr>
      <xdr:spPr>
        <a:xfrm>
          <a:off x="742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226</xdr:row>
      <xdr:rowOff>0</xdr:rowOff>
    </xdr:from>
    <xdr:to>
      <xdr:col>7</xdr:col>
      <xdr:colOff>190500</xdr:colOff>
      <xdr:row>227</xdr:row>
      <xdr:rowOff>114299</xdr:rowOff>
    </xdr:to>
    <xdr:sp macro="" textlink="">
      <xdr:nvSpPr>
        <xdr:cNvPr id="898" name="Minus 382">
          <a:extLst>
            <a:ext uri="{FF2B5EF4-FFF2-40B4-BE49-F238E27FC236}">
              <a16:creationId xmlns:a16="http://schemas.microsoft.com/office/drawing/2014/main" id="{C64BD584-CA0E-46FA-9EBE-52D7B3A8D3DC}"/>
            </a:ext>
          </a:extLst>
        </xdr:cNvPr>
        <xdr:cNvSpPr/>
      </xdr:nvSpPr>
      <xdr:spPr>
        <a:xfrm>
          <a:off x="17335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226</xdr:row>
      <xdr:rowOff>0</xdr:rowOff>
    </xdr:from>
    <xdr:to>
      <xdr:col>19</xdr:col>
      <xdr:colOff>190500</xdr:colOff>
      <xdr:row>227</xdr:row>
      <xdr:rowOff>114299</xdr:rowOff>
    </xdr:to>
    <xdr:sp macro="" textlink="">
      <xdr:nvSpPr>
        <xdr:cNvPr id="899" name="Minus 382">
          <a:extLst>
            <a:ext uri="{FF2B5EF4-FFF2-40B4-BE49-F238E27FC236}">
              <a16:creationId xmlns:a16="http://schemas.microsoft.com/office/drawing/2014/main" id="{60C7F7D0-F7B2-4792-9967-E5826B825EE5}"/>
            </a:ext>
          </a:extLst>
        </xdr:cNvPr>
        <xdr:cNvSpPr/>
      </xdr:nvSpPr>
      <xdr:spPr>
        <a:xfrm>
          <a:off x="4705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226</xdr:row>
      <xdr:rowOff>0</xdr:rowOff>
    </xdr:from>
    <xdr:to>
      <xdr:col>23</xdr:col>
      <xdr:colOff>190500</xdr:colOff>
      <xdr:row>227</xdr:row>
      <xdr:rowOff>114299</xdr:rowOff>
    </xdr:to>
    <xdr:sp macro="" textlink="">
      <xdr:nvSpPr>
        <xdr:cNvPr id="900" name="Minus 382">
          <a:extLst>
            <a:ext uri="{FF2B5EF4-FFF2-40B4-BE49-F238E27FC236}">
              <a16:creationId xmlns:a16="http://schemas.microsoft.com/office/drawing/2014/main" id="{828C07EE-B78D-47A1-92F9-9398B29EF428}"/>
            </a:ext>
          </a:extLst>
        </xdr:cNvPr>
        <xdr:cNvSpPr/>
      </xdr:nvSpPr>
      <xdr:spPr>
        <a:xfrm>
          <a:off x="56959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226</xdr:row>
      <xdr:rowOff>0</xdr:rowOff>
    </xdr:from>
    <xdr:to>
      <xdr:col>27</xdr:col>
      <xdr:colOff>190500</xdr:colOff>
      <xdr:row>227</xdr:row>
      <xdr:rowOff>114299</xdr:rowOff>
    </xdr:to>
    <xdr:sp macro="" textlink="">
      <xdr:nvSpPr>
        <xdr:cNvPr id="901" name="Minus 382">
          <a:extLst>
            <a:ext uri="{FF2B5EF4-FFF2-40B4-BE49-F238E27FC236}">
              <a16:creationId xmlns:a16="http://schemas.microsoft.com/office/drawing/2014/main" id="{3B84EBAA-5570-410F-91A6-BF60B58DF06F}"/>
            </a:ext>
          </a:extLst>
        </xdr:cNvPr>
        <xdr:cNvSpPr/>
      </xdr:nvSpPr>
      <xdr:spPr>
        <a:xfrm>
          <a:off x="66865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226</xdr:row>
      <xdr:rowOff>0</xdr:rowOff>
    </xdr:from>
    <xdr:to>
      <xdr:col>31</xdr:col>
      <xdr:colOff>190500</xdr:colOff>
      <xdr:row>227</xdr:row>
      <xdr:rowOff>114299</xdr:rowOff>
    </xdr:to>
    <xdr:sp macro="" textlink="">
      <xdr:nvSpPr>
        <xdr:cNvPr id="902" name="Minus 382">
          <a:extLst>
            <a:ext uri="{FF2B5EF4-FFF2-40B4-BE49-F238E27FC236}">
              <a16:creationId xmlns:a16="http://schemas.microsoft.com/office/drawing/2014/main" id="{3BD8B00D-659C-457F-89D0-C939D2823D64}"/>
            </a:ext>
          </a:extLst>
        </xdr:cNvPr>
        <xdr:cNvSpPr/>
      </xdr:nvSpPr>
      <xdr:spPr>
        <a:xfrm>
          <a:off x="76771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226</xdr:row>
      <xdr:rowOff>0</xdr:rowOff>
    </xdr:from>
    <xdr:to>
      <xdr:col>35</xdr:col>
      <xdr:colOff>190500</xdr:colOff>
      <xdr:row>227</xdr:row>
      <xdr:rowOff>114299</xdr:rowOff>
    </xdr:to>
    <xdr:sp macro="" textlink="">
      <xdr:nvSpPr>
        <xdr:cNvPr id="903" name="Minus 382">
          <a:extLst>
            <a:ext uri="{FF2B5EF4-FFF2-40B4-BE49-F238E27FC236}">
              <a16:creationId xmlns:a16="http://schemas.microsoft.com/office/drawing/2014/main" id="{124FDAC6-6643-49E6-9886-99829940DCD6}"/>
            </a:ext>
          </a:extLst>
        </xdr:cNvPr>
        <xdr:cNvSpPr/>
      </xdr:nvSpPr>
      <xdr:spPr>
        <a:xfrm>
          <a:off x="86677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226</xdr:row>
      <xdr:rowOff>0</xdr:rowOff>
    </xdr:from>
    <xdr:to>
      <xdr:col>39</xdr:col>
      <xdr:colOff>190500</xdr:colOff>
      <xdr:row>227</xdr:row>
      <xdr:rowOff>114299</xdr:rowOff>
    </xdr:to>
    <xdr:sp macro="" textlink="">
      <xdr:nvSpPr>
        <xdr:cNvPr id="904" name="Minus 382">
          <a:extLst>
            <a:ext uri="{FF2B5EF4-FFF2-40B4-BE49-F238E27FC236}">
              <a16:creationId xmlns:a16="http://schemas.microsoft.com/office/drawing/2014/main" id="{92F67F81-2036-4A5B-A77B-EA7DA97D662E}"/>
            </a:ext>
          </a:extLst>
        </xdr:cNvPr>
        <xdr:cNvSpPr/>
      </xdr:nvSpPr>
      <xdr:spPr>
        <a:xfrm>
          <a:off x="9658350" y="421767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226</xdr:row>
      <xdr:rowOff>0</xdr:rowOff>
    </xdr:from>
    <xdr:to>
      <xdr:col>43</xdr:col>
      <xdr:colOff>190500</xdr:colOff>
      <xdr:row>227</xdr:row>
      <xdr:rowOff>114299</xdr:rowOff>
    </xdr:to>
    <xdr:sp macro="" textlink="">
      <xdr:nvSpPr>
        <xdr:cNvPr id="905" name="Minus 382">
          <a:extLst>
            <a:ext uri="{FF2B5EF4-FFF2-40B4-BE49-F238E27FC236}">
              <a16:creationId xmlns:a16="http://schemas.microsoft.com/office/drawing/2014/main" id="{D871CD46-D6AE-4AC0-9F56-E862FE4E7294}"/>
            </a:ext>
          </a:extLst>
        </xdr:cNvPr>
        <xdr:cNvSpPr/>
      </xdr:nvSpPr>
      <xdr:spPr>
        <a:xfrm>
          <a:off x="10648950" y="421767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236</xdr:row>
      <xdr:rowOff>0</xdr:rowOff>
    </xdr:from>
    <xdr:to>
      <xdr:col>3</xdr:col>
      <xdr:colOff>190500</xdr:colOff>
      <xdr:row>237</xdr:row>
      <xdr:rowOff>114299</xdr:rowOff>
    </xdr:to>
    <xdr:sp macro="" textlink="">
      <xdr:nvSpPr>
        <xdr:cNvPr id="906" name="Minus 382">
          <a:extLst>
            <a:ext uri="{FF2B5EF4-FFF2-40B4-BE49-F238E27FC236}">
              <a16:creationId xmlns:a16="http://schemas.microsoft.com/office/drawing/2014/main" id="{E23849A1-CA5D-46E7-9C2F-C7D32AA5FF79}"/>
            </a:ext>
          </a:extLst>
        </xdr:cNvPr>
        <xdr:cNvSpPr/>
      </xdr:nvSpPr>
      <xdr:spPr>
        <a:xfrm>
          <a:off x="742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236</xdr:row>
      <xdr:rowOff>0</xdr:rowOff>
    </xdr:from>
    <xdr:to>
      <xdr:col>7</xdr:col>
      <xdr:colOff>190500</xdr:colOff>
      <xdr:row>237</xdr:row>
      <xdr:rowOff>114299</xdr:rowOff>
    </xdr:to>
    <xdr:sp macro="" textlink="">
      <xdr:nvSpPr>
        <xdr:cNvPr id="907" name="Minus 382">
          <a:extLst>
            <a:ext uri="{FF2B5EF4-FFF2-40B4-BE49-F238E27FC236}">
              <a16:creationId xmlns:a16="http://schemas.microsoft.com/office/drawing/2014/main" id="{DBD331F3-F706-4D12-8E2C-61711A373750}"/>
            </a:ext>
          </a:extLst>
        </xdr:cNvPr>
        <xdr:cNvSpPr/>
      </xdr:nvSpPr>
      <xdr:spPr>
        <a:xfrm>
          <a:off x="1733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236</xdr:row>
      <xdr:rowOff>0</xdr:rowOff>
    </xdr:from>
    <xdr:to>
      <xdr:col>11</xdr:col>
      <xdr:colOff>190500</xdr:colOff>
      <xdr:row>237</xdr:row>
      <xdr:rowOff>114299</xdr:rowOff>
    </xdr:to>
    <xdr:sp macro="" textlink="">
      <xdr:nvSpPr>
        <xdr:cNvPr id="908" name="Minus 382">
          <a:extLst>
            <a:ext uri="{FF2B5EF4-FFF2-40B4-BE49-F238E27FC236}">
              <a16:creationId xmlns:a16="http://schemas.microsoft.com/office/drawing/2014/main" id="{D98EBBC8-4909-44AB-B28F-D68C33639BEF}"/>
            </a:ext>
          </a:extLst>
        </xdr:cNvPr>
        <xdr:cNvSpPr/>
      </xdr:nvSpPr>
      <xdr:spPr>
        <a:xfrm>
          <a:off x="27241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236</xdr:row>
      <xdr:rowOff>0</xdr:rowOff>
    </xdr:from>
    <xdr:to>
      <xdr:col>15</xdr:col>
      <xdr:colOff>190500</xdr:colOff>
      <xdr:row>237</xdr:row>
      <xdr:rowOff>114299</xdr:rowOff>
    </xdr:to>
    <xdr:sp macro="" textlink="">
      <xdr:nvSpPr>
        <xdr:cNvPr id="909" name="Minus 382">
          <a:extLst>
            <a:ext uri="{FF2B5EF4-FFF2-40B4-BE49-F238E27FC236}">
              <a16:creationId xmlns:a16="http://schemas.microsoft.com/office/drawing/2014/main" id="{4A63D847-7B24-4E4A-8CBD-764A980DC924}"/>
            </a:ext>
          </a:extLst>
        </xdr:cNvPr>
        <xdr:cNvSpPr/>
      </xdr:nvSpPr>
      <xdr:spPr>
        <a:xfrm>
          <a:off x="3714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236</xdr:row>
      <xdr:rowOff>0</xdr:rowOff>
    </xdr:from>
    <xdr:to>
      <xdr:col>19</xdr:col>
      <xdr:colOff>190500</xdr:colOff>
      <xdr:row>237</xdr:row>
      <xdr:rowOff>114299</xdr:rowOff>
    </xdr:to>
    <xdr:sp macro="" textlink="">
      <xdr:nvSpPr>
        <xdr:cNvPr id="910" name="Minus 382">
          <a:extLst>
            <a:ext uri="{FF2B5EF4-FFF2-40B4-BE49-F238E27FC236}">
              <a16:creationId xmlns:a16="http://schemas.microsoft.com/office/drawing/2014/main" id="{E62C01DB-6C81-4ED1-A2FA-5DCECFEB59E9}"/>
            </a:ext>
          </a:extLst>
        </xdr:cNvPr>
        <xdr:cNvSpPr/>
      </xdr:nvSpPr>
      <xdr:spPr>
        <a:xfrm>
          <a:off x="47053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236</xdr:row>
      <xdr:rowOff>0</xdr:rowOff>
    </xdr:from>
    <xdr:to>
      <xdr:col>23</xdr:col>
      <xdr:colOff>190500</xdr:colOff>
      <xdr:row>237</xdr:row>
      <xdr:rowOff>114299</xdr:rowOff>
    </xdr:to>
    <xdr:sp macro="" textlink="">
      <xdr:nvSpPr>
        <xdr:cNvPr id="911" name="Minus 382">
          <a:extLst>
            <a:ext uri="{FF2B5EF4-FFF2-40B4-BE49-F238E27FC236}">
              <a16:creationId xmlns:a16="http://schemas.microsoft.com/office/drawing/2014/main" id="{CD4DD8DA-F603-4791-86BF-920C4E87929B}"/>
            </a:ext>
          </a:extLst>
        </xdr:cNvPr>
        <xdr:cNvSpPr/>
      </xdr:nvSpPr>
      <xdr:spPr>
        <a:xfrm>
          <a:off x="56959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236</xdr:row>
      <xdr:rowOff>0</xdr:rowOff>
    </xdr:from>
    <xdr:to>
      <xdr:col>27</xdr:col>
      <xdr:colOff>190500</xdr:colOff>
      <xdr:row>237</xdr:row>
      <xdr:rowOff>114299</xdr:rowOff>
    </xdr:to>
    <xdr:sp macro="" textlink="">
      <xdr:nvSpPr>
        <xdr:cNvPr id="912" name="Minus 382">
          <a:extLst>
            <a:ext uri="{FF2B5EF4-FFF2-40B4-BE49-F238E27FC236}">
              <a16:creationId xmlns:a16="http://schemas.microsoft.com/office/drawing/2014/main" id="{6F7EF3D5-FBF9-4AC4-92C1-DFA95F7535B0}"/>
            </a:ext>
          </a:extLst>
        </xdr:cNvPr>
        <xdr:cNvSpPr/>
      </xdr:nvSpPr>
      <xdr:spPr>
        <a:xfrm>
          <a:off x="66865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236</xdr:row>
      <xdr:rowOff>0</xdr:rowOff>
    </xdr:from>
    <xdr:to>
      <xdr:col>31</xdr:col>
      <xdr:colOff>190500</xdr:colOff>
      <xdr:row>237</xdr:row>
      <xdr:rowOff>114299</xdr:rowOff>
    </xdr:to>
    <xdr:sp macro="" textlink="">
      <xdr:nvSpPr>
        <xdr:cNvPr id="913" name="Minus 382">
          <a:extLst>
            <a:ext uri="{FF2B5EF4-FFF2-40B4-BE49-F238E27FC236}">
              <a16:creationId xmlns:a16="http://schemas.microsoft.com/office/drawing/2014/main" id="{A2A13F8F-DDE4-4B20-A766-BA9E506F04E0}"/>
            </a:ext>
          </a:extLst>
        </xdr:cNvPr>
        <xdr:cNvSpPr/>
      </xdr:nvSpPr>
      <xdr:spPr>
        <a:xfrm>
          <a:off x="7677150" y="440245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236</xdr:row>
      <xdr:rowOff>0</xdr:rowOff>
    </xdr:from>
    <xdr:to>
      <xdr:col>35</xdr:col>
      <xdr:colOff>190500</xdr:colOff>
      <xdr:row>237</xdr:row>
      <xdr:rowOff>114299</xdr:rowOff>
    </xdr:to>
    <xdr:sp macro="" textlink="">
      <xdr:nvSpPr>
        <xdr:cNvPr id="914" name="Minus 382">
          <a:extLst>
            <a:ext uri="{FF2B5EF4-FFF2-40B4-BE49-F238E27FC236}">
              <a16:creationId xmlns:a16="http://schemas.microsoft.com/office/drawing/2014/main" id="{F45B2E63-DE45-4E7C-BC71-5C6A8721FED9}"/>
            </a:ext>
          </a:extLst>
        </xdr:cNvPr>
        <xdr:cNvSpPr/>
      </xdr:nvSpPr>
      <xdr:spPr>
        <a:xfrm>
          <a:off x="86677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236</xdr:row>
      <xdr:rowOff>0</xdr:rowOff>
    </xdr:from>
    <xdr:to>
      <xdr:col>39</xdr:col>
      <xdr:colOff>190500</xdr:colOff>
      <xdr:row>237</xdr:row>
      <xdr:rowOff>114299</xdr:rowOff>
    </xdr:to>
    <xdr:sp macro="" textlink="">
      <xdr:nvSpPr>
        <xdr:cNvPr id="915" name="Minus 382">
          <a:extLst>
            <a:ext uri="{FF2B5EF4-FFF2-40B4-BE49-F238E27FC236}">
              <a16:creationId xmlns:a16="http://schemas.microsoft.com/office/drawing/2014/main" id="{16566B0A-D2A2-49E1-919A-4B28A8D248F5}"/>
            </a:ext>
          </a:extLst>
        </xdr:cNvPr>
        <xdr:cNvSpPr/>
      </xdr:nvSpPr>
      <xdr:spPr>
        <a:xfrm>
          <a:off x="96583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236</xdr:row>
      <xdr:rowOff>0</xdr:rowOff>
    </xdr:from>
    <xdr:to>
      <xdr:col>43</xdr:col>
      <xdr:colOff>190500</xdr:colOff>
      <xdr:row>237</xdr:row>
      <xdr:rowOff>114299</xdr:rowOff>
    </xdr:to>
    <xdr:sp macro="" textlink="">
      <xdr:nvSpPr>
        <xdr:cNvPr id="916" name="Minus 382">
          <a:extLst>
            <a:ext uri="{FF2B5EF4-FFF2-40B4-BE49-F238E27FC236}">
              <a16:creationId xmlns:a16="http://schemas.microsoft.com/office/drawing/2014/main" id="{79F50B03-C053-45E8-A1CD-68527734443D}"/>
            </a:ext>
          </a:extLst>
        </xdr:cNvPr>
        <xdr:cNvSpPr/>
      </xdr:nvSpPr>
      <xdr:spPr>
        <a:xfrm>
          <a:off x="10648950" y="440245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246</xdr:row>
      <xdr:rowOff>0</xdr:rowOff>
    </xdr:from>
    <xdr:to>
      <xdr:col>3</xdr:col>
      <xdr:colOff>190500</xdr:colOff>
      <xdr:row>247</xdr:row>
      <xdr:rowOff>114299</xdr:rowOff>
    </xdr:to>
    <xdr:sp macro="" textlink="">
      <xdr:nvSpPr>
        <xdr:cNvPr id="917" name="Minus 382">
          <a:extLst>
            <a:ext uri="{FF2B5EF4-FFF2-40B4-BE49-F238E27FC236}">
              <a16:creationId xmlns:a16="http://schemas.microsoft.com/office/drawing/2014/main" id="{6E7978F7-E526-411B-84E4-1178DEE2E638}"/>
            </a:ext>
          </a:extLst>
        </xdr:cNvPr>
        <xdr:cNvSpPr/>
      </xdr:nvSpPr>
      <xdr:spPr>
        <a:xfrm>
          <a:off x="742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246</xdr:row>
      <xdr:rowOff>0</xdr:rowOff>
    </xdr:from>
    <xdr:to>
      <xdr:col>7</xdr:col>
      <xdr:colOff>190500</xdr:colOff>
      <xdr:row>247</xdr:row>
      <xdr:rowOff>114299</xdr:rowOff>
    </xdr:to>
    <xdr:sp macro="" textlink="">
      <xdr:nvSpPr>
        <xdr:cNvPr id="918" name="Minus 382">
          <a:extLst>
            <a:ext uri="{FF2B5EF4-FFF2-40B4-BE49-F238E27FC236}">
              <a16:creationId xmlns:a16="http://schemas.microsoft.com/office/drawing/2014/main" id="{0B02F88E-9B7C-4FC6-A3B0-9A0A5132D186}"/>
            </a:ext>
          </a:extLst>
        </xdr:cNvPr>
        <xdr:cNvSpPr/>
      </xdr:nvSpPr>
      <xdr:spPr>
        <a:xfrm>
          <a:off x="1733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246</xdr:row>
      <xdr:rowOff>0</xdr:rowOff>
    </xdr:from>
    <xdr:to>
      <xdr:col>11</xdr:col>
      <xdr:colOff>190500</xdr:colOff>
      <xdr:row>247</xdr:row>
      <xdr:rowOff>114299</xdr:rowOff>
    </xdr:to>
    <xdr:sp macro="" textlink="">
      <xdr:nvSpPr>
        <xdr:cNvPr id="919" name="Minus 382">
          <a:extLst>
            <a:ext uri="{FF2B5EF4-FFF2-40B4-BE49-F238E27FC236}">
              <a16:creationId xmlns:a16="http://schemas.microsoft.com/office/drawing/2014/main" id="{34C4BADD-624B-48BE-8AFF-01226C92CD41}"/>
            </a:ext>
          </a:extLst>
        </xdr:cNvPr>
        <xdr:cNvSpPr/>
      </xdr:nvSpPr>
      <xdr:spPr>
        <a:xfrm>
          <a:off x="2724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246</xdr:row>
      <xdr:rowOff>0</xdr:rowOff>
    </xdr:from>
    <xdr:to>
      <xdr:col>15</xdr:col>
      <xdr:colOff>190500</xdr:colOff>
      <xdr:row>247</xdr:row>
      <xdr:rowOff>114299</xdr:rowOff>
    </xdr:to>
    <xdr:sp macro="" textlink="">
      <xdr:nvSpPr>
        <xdr:cNvPr id="920" name="Minus 382">
          <a:extLst>
            <a:ext uri="{FF2B5EF4-FFF2-40B4-BE49-F238E27FC236}">
              <a16:creationId xmlns:a16="http://schemas.microsoft.com/office/drawing/2014/main" id="{0479A8AD-7EFE-4DAC-A396-5EF38174A8EF}"/>
            </a:ext>
          </a:extLst>
        </xdr:cNvPr>
        <xdr:cNvSpPr/>
      </xdr:nvSpPr>
      <xdr:spPr>
        <a:xfrm>
          <a:off x="3714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246</xdr:row>
      <xdr:rowOff>0</xdr:rowOff>
    </xdr:from>
    <xdr:to>
      <xdr:col>19</xdr:col>
      <xdr:colOff>190500</xdr:colOff>
      <xdr:row>247</xdr:row>
      <xdr:rowOff>114299</xdr:rowOff>
    </xdr:to>
    <xdr:sp macro="" textlink="">
      <xdr:nvSpPr>
        <xdr:cNvPr id="921" name="Minus 382">
          <a:extLst>
            <a:ext uri="{FF2B5EF4-FFF2-40B4-BE49-F238E27FC236}">
              <a16:creationId xmlns:a16="http://schemas.microsoft.com/office/drawing/2014/main" id="{9A31D79D-C73E-43CC-BE38-F2B225A5EB57}"/>
            </a:ext>
          </a:extLst>
        </xdr:cNvPr>
        <xdr:cNvSpPr/>
      </xdr:nvSpPr>
      <xdr:spPr>
        <a:xfrm>
          <a:off x="4705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246</xdr:row>
      <xdr:rowOff>0</xdr:rowOff>
    </xdr:from>
    <xdr:to>
      <xdr:col>23</xdr:col>
      <xdr:colOff>190500</xdr:colOff>
      <xdr:row>247</xdr:row>
      <xdr:rowOff>114299</xdr:rowOff>
    </xdr:to>
    <xdr:sp macro="" textlink="">
      <xdr:nvSpPr>
        <xdr:cNvPr id="922" name="Minus 382">
          <a:extLst>
            <a:ext uri="{FF2B5EF4-FFF2-40B4-BE49-F238E27FC236}">
              <a16:creationId xmlns:a16="http://schemas.microsoft.com/office/drawing/2014/main" id="{801628C9-E248-4003-B28A-B680706C0239}"/>
            </a:ext>
          </a:extLst>
        </xdr:cNvPr>
        <xdr:cNvSpPr/>
      </xdr:nvSpPr>
      <xdr:spPr>
        <a:xfrm>
          <a:off x="5695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246</xdr:row>
      <xdr:rowOff>0</xdr:rowOff>
    </xdr:from>
    <xdr:to>
      <xdr:col>27</xdr:col>
      <xdr:colOff>190500</xdr:colOff>
      <xdr:row>247</xdr:row>
      <xdr:rowOff>114299</xdr:rowOff>
    </xdr:to>
    <xdr:sp macro="" textlink="">
      <xdr:nvSpPr>
        <xdr:cNvPr id="923" name="Minus 382">
          <a:extLst>
            <a:ext uri="{FF2B5EF4-FFF2-40B4-BE49-F238E27FC236}">
              <a16:creationId xmlns:a16="http://schemas.microsoft.com/office/drawing/2014/main" id="{62772D83-5351-4DAB-BC7C-347E85094A6D}"/>
            </a:ext>
          </a:extLst>
        </xdr:cNvPr>
        <xdr:cNvSpPr/>
      </xdr:nvSpPr>
      <xdr:spPr>
        <a:xfrm>
          <a:off x="66865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246</xdr:row>
      <xdr:rowOff>0</xdr:rowOff>
    </xdr:from>
    <xdr:to>
      <xdr:col>31</xdr:col>
      <xdr:colOff>190500</xdr:colOff>
      <xdr:row>247</xdr:row>
      <xdr:rowOff>114299</xdr:rowOff>
    </xdr:to>
    <xdr:sp macro="" textlink="">
      <xdr:nvSpPr>
        <xdr:cNvPr id="924" name="Minus 382">
          <a:extLst>
            <a:ext uri="{FF2B5EF4-FFF2-40B4-BE49-F238E27FC236}">
              <a16:creationId xmlns:a16="http://schemas.microsoft.com/office/drawing/2014/main" id="{23A85352-93E5-4498-8060-7C383EBC6B5E}"/>
            </a:ext>
          </a:extLst>
        </xdr:cNvPr>
        <xdr:cNvSpPr/>
      </xdr:nvSpPr>
      <xdr:spPr>
        <a:xfrm>
          <a:off x="76771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246</xdr:row>
      <xdr:rowOff>0</xdr:rowOff>
    </xdr:from>
    <xdr:to>
      <xdr:col>35</xdr:col>
      <xdr:colOff>190500</xdr:colOff>
      <xdr:row>247</xdr:row>
      <xdr:rowOff>114299</xdr:rowOff>
    </xdr:to>
    <xdr:sp macro="" textlink="">
      <xdr:nvSpPr>
        <xdr:cNvPr id="925" name="Minus 382">
          <a:extLst>
            <a:ext uri="{FF2B5EF4-FFF2-40B4-BE49-F238E27FC236}">
              <a16:creationId xmlns:a16="http://schemas.microsoft.com/office/drawing/2014/main" id="{1241E411-990F-41D9-9800-DA7C83DAB3D8}"/>
            </a:ext>
          </a:extLst>
        </xdr:cNvPr>
        <xdr:cNvSpPr/>
      </xdr:nvSpPr>
      <xdr:spPr>
        <a:xfrm>
          <a:off x="86677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246</xdr:row>
      <xdr:rowOff>0</xdr:rowOff>
    </xdr:from>
    <xdr:to>
      <xdr:col>39</xdr:col>
      <xdr:colOff>190500</xdr:colOff>
      <xdr:row>247</xdr:row>
      <xdr:rowOff>114299</xdr:rowOff>
    </xdr:to>
    <xdr:sp macro="" textlink="">
      <xdr:nvSpPr>
        <xdr:cNvPr id="926" name="Minus 382">
          <a:extLst>
            <a:ext uri="{FF2B5EF4-FFF2-40B4-BE49-F238E27FC236}">
              <a16:creationId xmlns:a16="http://schemas.microsoft.com/office/drawing/2014/main" id="{9A6E02E7-2E02-4BDE-B404-2AA70C50854E}"/>
            </a:ext>
          </a:extLst>
        </xdr:cNvPr>
        <xdr:cNvSpPr/>
      </xdr:nvSpPr>
      <xdr:spPr>
        <a:xfrm>
          <a:off x="96583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246</xdr:row>
      <xdr:rowOff>0</xdr:rowOff>
    </xdr:from>
    <xdr:to>
      <xdr:col>43</xdr:col>
      <xdr:colOff>190500</xdr:colOff>
      <xdr:row>247</xdr:row>
      <xdr:rowOff>114299</xdr:rowOff>
    </xdr:to>
    <xdr:sp macro="" textlink="">
      <xdr:nvSpPr>
        <xdr:cNvPr id="927" name="Minus 382">
          <a:extLst>
            <a:ext uri="{FF2B5EF4-FFF2-40B4-BE49-F238E27FC236}">
              <a16:creationId xmlns:a16="http://schemas.microsoft.com/office/drawing/2014/main" id="{4CA9F2A4-B82A-44B5-B85B-371DA596E93B}"/>
            </a:ext>
          </a:extLst>
        </xdr:cNvPr>
        <xdr:cNvSpPr/>
      </xdr:nvSpPr>
      <xdr:spPr>
        <a:xfrm>
          <a:off x="10648950" y="458724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256</xdr:row>
      <xdr:rowOff>0</xdr:rowOff>
    </xdr:from>
    <xdr:to>
      <xdr:col>3</xdr:col>
      <xdr:colOff>190500</xdr:colOff>
      <xdr:row>257</xdr:row>
      <xdr:rowOff>114299</xdr:rowOff>
    </xdr:to>
    <xdr:sp macro="" textlink="">
      <xdr:nvSpPr>
        <xdr:cNvPr id="928" name="Minus 382">
          <a:extLst>
            <a:ext uri="{FF2B5EF4-FFF2-40B4-BE49-F238E27FC236}">
              <a16:creationId xmlns:a16="http://schemas.microsoft.com/office/drawing/2014/main" id="{5C752F9B-AF8A-4764-88DD-5E58F8619BAF}"/>
            </a:ext>
          </a:extLst>
        </xdr:cNvPr>
        <xdr:cNvSpPr/>
      </xdr:nvSpPr>
      <xdr:spPr>
        <a:xfrm>
          <a:off x="742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256</xdr:row>
      <xdr:rowOff>0</xdr:rowOff>
    </xdr:from>
    <xdr:to>
      <xdr:col>7</xdr:col>
      <xdr:colOff>190500</xdr:colOff>
      <xdr:row>257</xdr:row>
      <xdr:rowOff>114299</xdr:rowOff>
    </xdr:to>
    <xdr:sp macro="" textlink="">
      <xdr:nvSpPr>
        <xdr:cNvPr id="929" name="Minus 382">
          <a:extLst>
            <a:ext uri="{FF2B5EF4-FFF2-40B4-BE49-F238E27FC236}">
              <a16:creationId xmlns:a16="http://schemas.microsoft.com/office/drawing/2014/main" id="{C46CFAE1-28DE-44CE-BFF5-1066C84137C1}"/>
            </a:ext>
          </a:extLst>
        </xdr:cNvPr>
        <xdr:cNvSpPr/>
      </xdr:nvSpPr>
      <xdr:spPr>
        <a:xfrm>
          <a:off x="1733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256</xdr:row>
      <xdr:rowOff>0</xdr:rowOff>
    </xdr:from>
    <xdr:to>
      <xdr:col>11</xdr:col>
      <xdr:colOff>190500</xdr:colOff>
      <xdr:row>257</xdr:row>
      <xdr:rowOff>114299</xdr:rowOff>
    </xdr:to>
    <xdr:sp macro="" textlink="">
      <xdr:nvSpPr>
        <xdr:cNvPr id="930" name="Minus 382">
          <a:extLst>
            <a:ext uri="{FF2B5EF4-FFF2-40B4-BE49-F238E27FC236}">
              <a16:creationId xmlns:a16="http://schemas.microsoft.com/office/drawing/2014/main" id="{FFE80134-42FA-4D79-AD82-9E858F5F09F6}"/>
            </a:ext>
          </a:extLst>
        </xdr:cNvPr>
        <xdr:cNvSpPr/>
      </xdr:nvSpPr>
      <xdr:spPr>
        <a:xfrm>
          <a:off x="2724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256</xdr:row>
      <xdr:rowOff>0</xdr:rowOff>
    </xdr:from>
    <xdr:to>
      <xdr:col>15</xdr:col>
      <xdr:colOff>190500</xdr:colOff>
      <xdr:row>257</xdr:row>
      <xdr:rowOff>114299</xdr:rowOff>
    </xdr:to>
    <xdr:sp macro="" textlink="">
      <xdr:nvSpPr>
        <xdr:cNvPr id="931" name="Minus 382">
          <a:extLst>
            <a:ext uri="{FF2B5EF4-FFF2-40B4-BE49-F238E27FC236}">
              <a16:creationId xmlns:a16="http://schemas.microsoft.com/office/drawing/2014/main" id="{04D1E3EB-A0A0-44CE-AECD-B43C7C3C0D03}"/>
            </a:ext>
          </a:extLst>
        </xdr:cNvPr>
        <xdr:cNvSpPr/>
      </xdr:nvSpPr>
      <xdr:spPr>
        <a:xfrm>
          <a:off x="3714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256</xdr:row>
      <xdr:rowOff>0</xdr:rowOff>
    </xdr:from>
    <xdr:to>
      <xdr:col>19</xdr:col>
      <xdr:colOff>190500</xdr:colOff>
      <xdr:row>257</xdr:row>
      <xdr:rowOff>114299</xdr:rowOff>
    </xdr:to>
    <xdr:sp macro="" textlink="">
      <xdr:nvSpPr>
        <xdr:cNvPr id="932" name="Minus 382">
          <a:extLst>
            <a:ext uri="{FF2B5EF4-FFF2-40B4-BE49-F238E27FC236}">
              <a16:creationId xmlns:a16="http://schemas.microsoft.com/office/drawing/2014/main" id="{19C298CF-56F2-47ED-95C0-B5CE7D6F5A18}"/>
            </a:ext>
          </a:extLst>
        </xdr:cNvPr>
        <xdr:cNvSpPr/>
      </xdr:nvSpPr>
      <xdr:spPr>
        <a:xfrm>
          <a:off x="4705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256</xdr:row>
      <xdr:rowOff>0</xdr:rowOff>
    </xdr:from>
    <xdr:to>
      <xdr:col>23</xdr:col>
      <xdr:colOff>190500</xdr:colOff>
      <xdr:row>257</xdr:row>
      <xdr:rowOff>114299</xdr:rowOff>
    </xdr:to>
    <xdr:sp macro="" textlink="">
      <xdr:nvSpPr>
        <xdr:cNvPr id="933" name="Minus 382">
          <a:extLst>
            <a:ext uri="{FF2B5EF4-FFF2-40B4-BE49-F238E27FC236}">
              <a16:creationId xmlns:a16="http://schemas.microsoft.com/office/drawing/2014/main" id="{B3DB3BEF-6DD1-4343-A2CC-E8D0672FA649}"/>
            </a:ext>
          </a:extLst>
        </xdr:cNvPr>
        <xdr:cNvSpPr/>
      </xdr:nvSpPr>
      <xdr:spPr>
        <a:xfrm>
          <a:off x="5695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256</xdr:row>
      <xdr:rowOff>0</xdr:rowOff>
    </xdr:from>
    <xdr:to>
      <xdr:col>27</xdr:col>
      <xdr:colOff>190500</xdr:colOff>
      <xdr:row>257</xdr:row>
      <xdr:rowOff>114299</xdr:rowOff>
    </xdr:to>
    <xdr:sp macro="" textlink="">
      <xdr:nvSpPr>
        <xdr:cNvPr id="934" name="Minus 382">
          <a:extLst>
            <a:ext uri="{FF2B5EF4-FFF2-40B4-BE49-F238E27FC236}">
              <a16:creationId xmlns:a16="http://schemas.microsoft.com/office/drawing/2014/main" id="{7138384C-0D25-41C8-A376-58681E1D665B}"/>
            </a:ext>
          </a:extLst>
        </xdr:cNvPr>
        <xdr:cNvSpPr/>
      </xdr:nvSpPr>
      <xdr:spPr>
        <a:xfrm>
          <a:off x="66865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256</xdr:row>
      <xdr:rowOff>0</xdr:rowOff>
    </xdr:from>
    <xdr:to>
      <xdr:col>31</xdr:col>
      <xdr:colOff>190500</xdr:colOff>
      <xdr:row>257</xdr:row>
      <xdr:rowOff>114299</xdr:rowOff>
    </xdr:to>
    <xdr:sp macro="" textlink="">
      <xdr:nvSpPr>
        <xdr:cNvPr id="935" name="Minus 382">
          <a:extLst>
            <a:ext uri="{FF2B5EF4-FFF2-40B4-BE49-F238E27FC236}">
              <a16:creationId xmlns:a16="http://schemas.microsoft.com/office/drawing/2014/main" id="{5A604E8B-1CE2-4AB0-BDDA-966A6B6CC595}"/>
            </a:ext>
          </a:extLst>
        </xdr:cNvPr>
        <xdr:cNvSpPr/>
      </xdr:nvSpPr>
      <xdr:spPr>
        <a:xfrm>
          <a:off x="76771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256</xdr:row>
      <xdr:rowOff>0</xdr:rowOff>
    </xdr:from>
    <xdr:to>
      <xdr:col>35</xdr:col>
      <xdr:colOff>190500</xdr:colOff>
      <xdr:row>257</xdr:row>
      <xdr:rowOff>114299</xdr:rowOff>
    </xdr:to>
    <xdr:sp macro="" textlink="">
      <xdr:nvSpPr>
        <xdr:cNvPr id="936" name="Minus 382">
          <a:extLst>
            <a:ext uri="{FF2B5EF4-FFF2-40B4-BE49-F238E27FC236}">
              <a16:creationId xmlns:a16="http://schemas.microsoft.com/office/drawing/2014/main" id="{EB23F5C5-BE59-4960-BED4-1DB45F6E1996}"/>
            </a:ext>
          </a:extLst>
        </xdr:cNvPr>
        <xdr:cNvSpPr/>
      </xdr:nvSpPr>
      <xdr:spPr>
        <a:xfrm>
          <a:off x="86677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256</xdr:row>
      <xdr:rowOff>0</xdr:rowOff>
    </xdr:from>
    <xdr:to>
      <xdr:col>39</xdr:col>
      <xdr:colOff>190500</xdr:colOff>
      <xdr:row>257</xdr:row>
      <xdr:rowOff>114299</xdr:rowOff>
    </xdr:to>
    <xdr:sp macro="" textlink="">
      <xdr:nvSpPr>
        <xdr:cNvPr id="937" name="Minus 382">
          <a:extLst>
            <a:ext uri="{FF2B5EF4-FFF2-40B4-BE49-F238E27FC236}">
              <a16:creationId xmlns:a16="http://schemas.microsoft.com/office/drawing/2014/main" id="{CB7C5DA9-3BB9-4F24-B046-466EA5D96119}"/>
            </a:ext>
          </a:extLst>
        </xdr:cNvPr>
        <xdr:cNvSpPr/>
      </xdr:nvSpPr>
      <xdr:spPr>
        <a:xfrm>
          <a:off x="96583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256</xdr:row>
      <xdr:rowOff>0</xdr:rowOff>
    </xdr:from>
    <xdr:to>
      <xdr:col>43</xdr:col>
      <xdr:colOff>190500</xdr:colOff>
      <xdr:row>257</xdr:row>
      <xdr:rowOff>114299</xdr:rowOff>
    </xdr:to>
    <xdr:sp macro="" textlink="">
      <xdr:nvSpPr>
        <xdr:cNvPr id="938" name="Minus 382">
          <a:extLst>
            <a:ext uri="{FF2B5EF4-FFF2-40B4-BE49-F238E27FC236}">
              <a16:creationId xmlns:a16="http://schemas.microsoft.com/office/drawing/2014/main" id="{277ECA39-A8B7-4660-85EB-BAC67A0BEA8A}"/>
            </a:ext>
          </a:extLst>
        </xdr:cNvPr>
        <xdr:cNvSpPr/>
      </xdr:nvSpPr>
      <xdr:spPr>
        <a:xfrm>
          <a:off x="10648950" y="477202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266</xdr:row>
      <xdr:rowOff>0</xdr:rowOff>
    </xdr:from>
    <xdr:to>
      <xdr:col>3</xdr:col>
      <xdr:colOff>190500</xdr:colOff>
      <xdr:row>267</xdr:row>
      <xdr:rowOff>114299</xdr:rowOff>
    </xdr:to>
    <xdr:sp macro="" textlink="">
      <xdr:nvSpPr>
        <xdr:cNvPr id="939" name="Minus 382">
          <a:extLst>
            <a:ext uri="{FF2B5EF4-FFF2-40B4-BE49-F238E27FC236}">
              <a16:creationId xmlns:a16="http://schemas.microsoft.com/office/drawing/2014/main" id="{F3EBAD41-221A-4503-8C05-9E3C2186C664}"/>
            </a:ext>
          </a:extLst>
        </xdr:cNvPr>
        <xdr:cNvSpPr/>
      </xdr:nvSpPr>
      <xdr:spPr>
        <a:xfrm>
          <a:off x="742950" y="4956810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266</xdr:row>
      <xdr:rowOff>0</xdr:rowOff>
    </xdr:from>
    <xdr:to>
      <xdr:col>7</xdr:col>
      <xdr:colOff>190500</xdr:colOff>
      <xdr:row>267</xdr:row>
      <xdr:rowOff>114299</xdr:rowOff>
    </xdr:to>
    <xdr:sp macro="" textlink="">
      <xdr:nvSpPr>
        <xdr:cNvPr id="940" name="Minus 382">
          <a:extLst>
            <a:ext uri="{FF2B5EF4-FFF2-40B4-BE49-F238E27FC236}">
              <a16:creationId xmlns:a16="http://schemas.microsoft.com/office/drawing/2014/main" id="{DC7731F1-8013-452C-8821-6F364F6D417C}"/>
            </a:ext>
          </a:extLst>
        </xdr:cNvPr>
        <xdr:cNvSpPr/>
      </xdr:nvSpPr>
      <xdr:spPr>
        <a:xfrm>
          <a:off x="1733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266</xdr:row>
      <xdr:rowOff>0</xdr:rowOff>
    </xdr:from>
    <xdr:to>
      <xdr:col>11</xdr:col>
      <xdr:colOff>190500</xdr:colOff>
      <xdr:row>267</xdr:row>
      <xdr:rowOff>114299</xdr:rowOff>
    </xdr:to>
    <xdr:sp macro="" textlink="">
      <xdr:nvSpPr>
        <xdr:cNvPr id="941" name="Minus 382">
          <a:extLst>
            <a:ext uri="{FF2B5EF4-FFF2-40B4-BE49-F238E27FC236}">
              <a16:creationId xmlns:a16="http://schemas.microsoft.com/office/drawing/2014/main" id="{FF144312-32B0-4E0B-8D79-CB0ED2CCE5CC}"/>
            </a:ext>
          </a:extLst>
        </xdr:cNvPr>
        <xdr:cNvSpPr/>
      </xdr:nvSpPr>
      <xdr:spPr>
        <a:xfrm>
          <a:off x="2724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266</xdr:row>
      <xdr:rowOff>0</xdr:rowOff>
    </xdr:from>
    <xdr:to>
      <xdr:col>15</xdr:col>
      <xdr:colOff>190500</xdr:colOff>
      <xdr:row>267</xdr:row>
      <xdr:rowOff>114299</xdr:rowOff>
    </xdr:to>
    <xdr:sp macro="" textlink="">
      <xdr:nvSpPr>
        <xdr:cNvPr id="942" name="Minus 382">
          <a:extLst>
            <a:ext uri="{FF2B5EF4-FFF2-40B4-BE49-F238E27FC236}">
              <a16:creationId xmlns:a16="http://schemas.microsoft.com/office/drawing/2014/main" id="{66A5D2D7-CA76-4D03-9D96-9B22D3DB5C0B}"/>
            </a:ext>
          </a:extLst>
        </xdr:cNvPr>
        <xdr:cNvSpPr/>
      </xdr:nvSpPr>
      <xdr:spPr>
        <a:xfrm>
          <a:off x="3714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266</xdr:row>
      <xdr:rowOff>0</xdr:rowOff>
    </xdr:from>
    <xdr:to>
      <xdr:col>19</xdr:col>
      <xdr:colOff>190500</xdr:colOff>
      <xdr:row>267</xdr:row>
      <xdr:rowOff>114299</xdr:rowOff>
    </xdr:to>
    <xdr:sp macro="" textlink="">
      <xdr:nvSpPr>
        <xdr:cNvPr id="943" name="Minus 382">
          <a:extLst>
            <a:ext uri="{FF2B5EF4-FFF2-40B4-BE49-F238E27FC236}">
              <a16:creationId xmlns:a16="http://schemas.microsoft.com/office/drawing/2014/main" id="{8ED3377A-C88D-4D2C-8062-A52A051F7A03}"/>
            </a:ext>
          </a:extLst>
        </xdr:cNvPr>
        <xdr:cNvSpPr/>
      </xdr:nvSpPr>
      <xdr:spPr>
        <a:xfrm>
          <a:off x="4705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266</xdr:row>
      <xdr:rowOff>0</xdr:rowOff>
    </xdr:from>
    <xdr:to>
      <xdr:col>23</xdr:col>
      <xdr:colOff>190500</xdr:colOff>
      <xdr:row>267</xdr:row>
      <xdr:rowOff>114299</xdr:rowOff>
    </xdr:to>
    <xdr:sp macro="" textlink="">
      <xdr:nvSpPr>
        <xdr:cNvPr id="944" name="Minus 382">
          <a:extLst>
            <a:ext uri="{FF2B5EF4-FFF2-40B4-BE49-F238E27FC236}">
              <a16:creationId xmlns:a16="http://schemas.microsoft.com/office/drawing/2014/main" id="{F29B0931-D48F-47BF-82BC-41B0077FD747}"/>
            </a:ext>
          </a:extLst>
        </xdr:cNvPr>
        <xdr:cNvSpPr/>
      </xdr:nvSpPr>
      <xdr:spPr>
        <a:xfrm>
          <a:off x="5695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266</xdr:row>
      <xdr:rowOff>0</xdr:rowOff>
    </xdr:from>
    <xdr:to>
      <xdr:col>27</xdr:col>
      <xdr:colOff>190500</xdr:colOff>
      <xdr:row>267</xdr:row>
      <xdr:rowOff>114299</xdr:rowOff>
    </xdr:to>
    <xdr:sp macro="" textlink="">
      <xdr:nvSpPr>
        <xdr:cNvPr id="945" name="Minus 382">
          <a:extLst>
            <a:ext uri="{FF2B5EF4-FFF2-40B4-BE49-F238E27FC236}">
              <a16:creationId xmlns:a16="http://schemas.microsoft.com/office/drawing/2014/main" id="{349ACAA8-03ED-4ED3-A8F7-CA4932BC7ACB}"/>
            </a:ext>
          </a:extLst>
        </xdr:cNvPr>
        <xdr:cNvSpPr/>
      </xdr:nvSpPr>
      <xdr:spPr>
        <a:xfrm>
          <a:off x="66865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266</xdr:row>
      <xdr:rowOff>0</xdr:rowOff>
    </xdr:from>
    <xdr:to>
      <xdr:col>31</xdr:col>
      <xdr:colOff>190500</xdr:colOff>
      <xdr:row>267</xdr:row>
      <xdr:rowOff>114299</xdr:rowOff>
    </xdr:to>
    <xdr:sp macro="" textlink="">
      <xdr:nvSpPr>
        <xdr:cNvPr id="946" name="Minus 382">
          <a:extLst>
            <a:ext uri="{FF2B5EF4-FFF2-40B4-BE49-F238E27FC236}">
              <a16:creationId xmlns:a16="http://schemas.microsoft.com/office/drawing/2014/main" id="{7D74587E-BCE0-43AB-A8DA-82121AED2968}"/>
            </a:ext>
          </a:extLst>
        </xdr:cNvPr>
        <xdr:cNvSpPr/>
      </xdr:nvSpPr>
      <xdr:spPr>
        <a:xfrm>
          <a:off x="76771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266</xdr:row>
      <xdr:rowOff>0</xdr:rowOff>
    </xdr:from>
    <xdr:to>
      <xdr:col>35</xdr:col>
      <xdr:colOff>190500</xdr:colOff>
      <xdr:row>267</xdr:row>
      <xdr:rowOff>114299</xdr:rowOff>
    </xdr:to>
    <xdr:sp macro="" textlink="">
      <xdr:nvSpPr>
        <xdr:cNvPr id="947" name="Minus 382">
          <a:extLst>
            <a:ext uri="{FF2B5EF4-FFF2-40B4-BE49-F238E27FC236}">
              <a16:creationId xmlns:a16="http://schemas.microsoft.com/office/drawing/2014/main" id="{69FC1FC5-6BE6-4AFB-8364-71F5F7E680FD}"/>
            </a:ext>
          </a:extLst>
        </xdr:cNvPr>
        <xdr:cNvSpPr/>
      </xdr:nvSpPr>
      <xdr:spPr>
        <a:xfrm>
          <a:off x="86677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266</xdr:row>
      <xdr:rowOff>0</xdr:rowOff>
    </xdr:from>
    <xdr:to>
      <xdr:col>39</xdr:col>
      <xdr:colOff>190500</xdr:colOff>
      <xdr:row>267</xdr:row>
      <xdr:rowOff>114299</xdr:rowOff>
    </xdr:to>
    <xdr:sp macro="" textlink="">
      <xdr:nvSpPr>
        <xdr:cNvPr id="948" name="Minus 382">
          <a:extLst>
            <a:ext uri="{FF2B5EF4-FFF2-40B4-BE49-F238E27FC236}">
              <a16:creationId xmlns:a16="http://schemas.microsoft.com/office/drawing/2014/main" id="{3DD25EBA-EE54-4AB6-B7EE-6A04BFAD3AE7}"/>
            </a:ext>
          </a:extLst>
        </xdr:cNvPr>
        <xdr:cNvSpPr/>
      </xdr:nvSpPr>
      <xdr:spPr>
        <a:xfrm>
          <a:off x="96583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266</xdr:row>
      <xdr:rowOff>0</xdr:rowOff>
    </xdr:from>
    <xdr:to>
      <xdr:col>43</xdr:col>
      <xdr:colOff>190500</xdr:colOff>
      <xdr:row>267</xdr:row>
      <xdr:rowOff>114299</xdr:rowOff>
    </xdr:to>
    <xdr:sp macro="" textlink="">
      <xdr:nvSpPr>
        <xdr:cNvPr id="949" name="Minus 382">
          <a:extLst>
            <a:ext uri="{FF2B5EF4-FFF2-40B4-BE49-F238E27FC236}">
              <a16:creationId xmlns:a16="http://schemas.microsoft.com/office/drawing/2014/main" id="{FF7AD375-B188-41CC-B307-52294458AD28}"/>
            </a:ext>
          </a:extLst>
        </xdr:cNvPr>
        <xdr:cNvSpPr/>
      </xdr:nvSpPr>
      <xdr:spPr>
        <a:xfrm>
          <a:off x="10648950" y="495681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190500</xdr:colOff>
      <xdr:row>277</xdr:row>
      <xdr:rowOff>114299</xdr:rowOff>
    </xdr:to>
    <xdr:sp macro="" textlink="">
      <xdr:nvSpPr>
        <xdr:cNvPr id="950" name="Minus 382">
          <a:extLst>
            <a:ext uri="{FF2B5EF4-FFF2-40B4-BE49-F238E27FC236}">
              <a16:creationId xmlns:a16="http://schemas.microsoft.com/office/drawing/2014/main" id="{20CA2004-9EF8-4A22-A6D7-C88D0208E9CD}"/>
            </a:ext>
          </a:extLst>
        </xdr:cNvPr>
        <xdr:cNvSpPr/>
      </xdr:nvSpPr>
      <xdr:spPr>
        <a:xfrm>
          <a:off x="7429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7</xdr:col>
      <xdr:colOff>190500</xdr:colOff>
      <xdr:row>277</xdr:row>
      <xdr:rowOff>114299</xdr:rowOff>
    </xdr:to>
    <xdr:sp macro="" textlink="">
      <xdr:nvSpPr>
        <xdr:cNvPr id="951" name="Minus 382">
          <a:extLst>
            <a:ext uri="{FF2B5EF4-FFF2-40B4-BE49-F238E27FC236}">
              <a16:creationId xmlns:a16="http://schemas.microsoft.com/office/drawing/2014/main" id="{EB062DC7-587B-4341-8980-EAD5D482A936}"/>
            </a:ext>
          </a:extLst>
        </xdr:cNvPr>
        <xdr:cNvSpPr/>
      </xdr:nvSpPr>
      <xdr:spPr>
        <a:xfrm>
          <a:off x="1733550" y="51415950"/>
          <a:ext cx="190500" cy="304799"/>
        </a:xfrm>
        <a:prstGeom prst="mathMinus">
          <a:avLst/>
        </a:prstGeom>
        <a:solidFill>
          <a:schemeClr val="accent1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276</xdr:row>
      <xdr:rowOff>0</xdr:rowOff>
    </xdr:from>
    <xdr:to>
      <xdr:col>11</xdr:col>
      <xdr:colOff>190500</xdr:colOff>
      <xdr:row>277</xdr:row>
      <xdr:rowOff>114299</xdr:rowOff>
    </xdr:to>
    <xdr:sp macro="" textlink="">
      <xdr:nvSpPr>
        <xdr:cNvPr id="952" name="Minus 382">
          <a:extLst>
            <a:ext uri="{FF2B5EF4-FFF2-40B4-BE49-F238E27FC236}">
              <a16:creationId xmlns:a16="http://schemas.microsoft.com/office/drawing/2014/main" id="{EB51505A-3CD1-4F51-B78B-4C4F4B4D5223}"/>
            </a:ext>
          </a:extLst>
        </xdr:cNvPr>
        <xdr:cNvSpPr/>
      </xdr:nvSpPr>
      <xdr:spPr>
        <a:xfrm>
          <a:off x="2724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276</xdr:row>
      <xdr:rowOff>0</xdr:rowOff>
    </xdr:from>
    <xdr:to>
      <xdr:col>15</xdr:col>
      <xdr:colOff>190500</xdr:colOff>
      <xdr:row>277</xdr:row>
      <xdr:rowOff>114299</xdr:rowOff>
    </xdr:to>
    <xdr:sp macro="" textlink="">
      <xdr:nvSpPr>
        <xdr:cNvPr id="953" name="Minus 382">
          <a:extLst>
            <a:ext uri="{FF2B5EF4-FFF2-40B4-BE49-F238E27FC236}">
              <a16:creationId xmlns:a16="http://schemas.microsoft.com/office/drawing/2014/main" id="{6BDF6A46-115D-41E4-AC02-F73334AC6BFF}"/>
            </a:ext>
          </a:extLst>
        </xdr:cNvPr>
        <xdr:cNvSpPr/>
      </xdr:nvSpPr>
      <xdr:spPr>
        <a:xfrm>
          <a:off x="3714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276</xdr:row>
      <xdr:rowOff>0</xdr:rowOff>
    </xdr:from>
    <xdr:to>
      <xdr:col>19</xdr:col>
      <xdr:colOff>190500</xdr:colOff>
      <xdr:row>277</xdr:row>
      <xdr:rowOff>114299</xdr:rowOff>
    </xdr:to>
    <xdr:sp macro="" textlink="">
      <xdr:nvSpPr>
        <xdr:cNvPr id="954" name="Minus 382">
          <a:extLst>
            <a:ext uri="{FF2B5EF4-FFF2-40B4-BE49-F238E27FC236}">
              <a16:creationId xmlns:a16="http://schemas.microsoft.com/office/drawing/2014/main" id="{ECB07A1A-9F5B-4D2D-A39E-2936CC46F925}"/>
            </a:ext>
          </a:extLst>
        </xdr:cNvPr>
        <xdr:cNvSpPr/>
      </xdr:nvSpPr>
      <xdr:spPr>
        <a:xfrm>
          <a:off x="4705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276</xdr:row>
      <xdr:rowOff>0</xdr:rowOff>
    </xdr:from>
    <xdr:to>
      <xdr:col>23</xdr:col>
      <xdr:colOff>190500</xdr:colOff>
      <xdr:row>277</xdr:row>
      <xdr:rowOff>114299</xdr:rowOff>
    </xdr:to>
    <xdr:sp macro="" textlink="">
      <xdr:nvSpPr>
        <xdr:cNvPr id="955" name="Minus 382">
          <a:extLst>
            <a:ext uri="{FF2B5EF4-FFF2-40B4-BE49-F238E27FC236}">
              <a16:creationId xmlns:a16="http://schemas.microsoft.com/office/drawing/2014/main" id="{D75B3C41-3436-48A9-BAC4-AC7EC4CEDBF5}"/>
            </a:ext>
          </a:extLst>
        </xdr:cNvPr>
        <xdr:cNvSpPr/>
      </xdr:nvSpPr>
      <xdr:spPr>
        <a:xfrm>
          <a:off x="5695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276</xdr:row>
      <xdr:rowOff>0</xdr:rowOff>
    </xdr:from>
    <xdr:to>
      <xdr:col>27</xdr:col>
      <xdr:colOff>190500</xdr:colOff>
      <xdr:row>277</xdr:row>
      <xdr:rowOff>114299</xdr:rowOff>
    </xdr:to>
    <xdr:sp macro="" textlink="">
      <xdr:nvSpPr>
        <xdr:cNvPr id="956" name="Minus 382">
          <a:extLst>
            <a:ext uri="{FF2B5EF4-FFF2-40B4-BE49-F238E27FC236}">
              <a16:creationId xmlns:a16="http://schemas.microsoft.com/office/drawing/2014/main" id="{7D410C58-A9C1-45B4-B745-3DB5AE52D69A}"/>
            </a:ext>
          </a:extLst>
        </xdr:cNvPr>
        <xdr:cNvSpPr/>
      </xdr:nvSpPr>
      <xdr:spPr>
        <a:xfrm>
          <a:off x="66865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276</xdr:row>
      <xdr:rowOff>0</xdr:rowOff>
    </xdr:from>
    <xdr:to>
      <xdr:col>31</xdr:col>
      <xdr:colOff>190500</xdr:colOff>
      <xdr:row>277</xdr:row>
      <xdr:rowOff>114299</xdr:rowOff>
    </xdr:to>
    <xdr:sp macro="" textlink="">
      <xdr:nvSpPr>
        <xdr:cNvPr id="957" name="Minus 382">
          <a:extLst>
            <a:ext uri="{FF2B5EF4-FFF2-40B4-BE49-F238E27FC236}">
              <a16:creationId xmlns:a16="http://schemas.microsoft.com/office/drawing/2014/main" id="{322E9546-B360-4425-AC48-9681119C1702}"/>
            </a:ext>
          </a:extLst>
        </xdr:cNvPr>
        <xdr:cNvSpPr/>
      </xdr:nvSpPr>
      <xdr:spPr>
        <a:xfrm>
          <a:off x="76771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276</xdr:row>
      <xdr:rowOff>0</xdr:rowOff>
    </xdr:from>
    <xdr:to>
      <xdr:col>35</xdr:col>
      <xdr:colOff>190500</xdr:colOff>
      <xdr:row>277</xdr:row>
      <xdr:rowOff>114299</xdr:rowOff>
    </xdr:to>
    <xdr:sp macro="" textlink="">
      <xdr:nvSpPr>
        <xdr:cNvPr id="958" name="Minus 382">
          <a:extLst>
            <a:ext uri="{FF2B5EF4-FFF2-40B4-BE49-F238E27FC236}">
              <a16:creationId xmlns:a16="http://schemas.microsoft.com/office/drawing/2014/main" id="{6AAC9696-FB45-40BC-85E8-CC304A09E37F}"/>
            </a:ext>
          </a:extLst>
        </xdr:cNvPr>
        <xdr:cNvSpPr/>
      </xdr:nvSpPr>
      <xdr:spPr>
        <a:xfrm>
          <a:off x="86677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276</xdr:row>
      <xdr:rowOff>0</xdr:rowOff>
    </xdr:from>
    <xdr:to>
      <xdr:col>39</xdr:col>
      <xdr:colOff>190500</xdr:colOff>
      <xdr:row>277</xdr:row>
      <xdr:rowOff>114299</xdr:rowOff>
    </xdr:to>
    <xdr:sp macro="" textlink="">
      <xdr:nvSpPr>
        <xdr:cNvPr id="959" name="Minus 382">
          <a:extLst>
            <a:ext uri="{FF2B5EF4-FFF2-40B4-BE49-F238E27FC236}">
              <a16:creationId xmlns:a16="http://schemas.microsoft.com/office/drawing/2014/main" id="{FA29885B-5109-49FD-ACB9-09A9CA9287AD}"/>
            </a:ext>
          </a:extLst>
        </xdr:cNvPr>
        <xdr:cNvSpPr/>
      </xdr:nvSpPr>
      <xdr:spPr>
        <a:xfrm>
          <a:off x="96583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276</xdr:row>
      <xdr:rowOff>0</xdr:rowOff>
    </xdr:from>
    <xdr:to>
      <xdr:col>43</xdr:col>
      <xdr:colOff>190500</xdr:colOff>
      <xdr:row>277</xdr:row>
      <xdr:rowOff>114299</xdr:rowOff>
    </xdr:to>
    <xdr:sp macro="" textlink="">
      <xdr:nvSpPr>
        <xdr:cNvPr id="960" name="Minus 382">
          <a:extLst>
            <a:ext uri="{FF2B5EF4-FFF2-40B4-BE49-F238E27FC236}">
              <a16:creationId xmlns:a16="http://schemas.microsoft.com/office/drawing/2014/main" id="{8191F603-F046-4CE2-A4E4-AB83EA2D13CE}"/>
            </a:ext>
          </a:extLst>
        </xdr:cNvPr>
        <xdr:cNvSpPr/>
      </xdr:nvSpPr>
      <xdr:spPr>
        <a:xfrm>
          <a:off x="10648950" y="514159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286</xdr:row>
      <xdr:rowOff>0</xdr:rowOff>
    </xdr:from>
    <xdr:to>
      <xdr:col>3</xdr:col>
      <xdr:colOff>190500</xdr:colOff>
      <xdr:row>287</xdr:row>
      <xdr:rowOff>114299</xdr:rowOff>
    </xdr:to>
    <xdr:sp macro="" textlink="">
      <xdr:nvSpPr>
        <xdr:cNvPr id="961" name="Minus 382">
          <a:extLst>
            <a:ext uri="{FF2B5EF4-FFF2-40B4-BE49-F238E27FC236}">
              <a16:creationId xmlns:a16="http://schemas.microsoft.com/office/drawing/2014/main" id="{3DA4AF74-A32D-4DDA-BC26-5D310899CEB6}"/>
            </a:ext>
          </a:extLst>
        </xdr:cNvPr>
        <xdr:cNvSpPr/>
      </xdr:nvSpPr>
      <xdr:spPr>
        <a:xfrm>
          <a:off x="742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286</xdr:row>
      <xdr:rowOff>0</xdr:rowOff>
    </xdr:from>
    <xdr:to>
      <xdr:col>7</xdr:col>
      <xdr:colOff>190500</xdr:colOff>
      <xdr:row>287</xdr:row>
      <xdr:rowOff>114299</xdr:rowOff>
    </xdr:to>
    <xdr:sp macro="" textlink="">
      <xdr:nvSpPr>
        <xdr:cNvPr id="962" name="Minus 382">
          <a:extLst>
            <a:ext uri="{FF2B5EF4-FFF2-40B4-BE49-F238E27FC236}">
              <a16:creationId xmlns:a16="http://schemas.microsoft.com/office/drawing/2014/main" id="{5696C5C3-AA27-4403-BEBD-1D1C4799B464}"/>
            </a:ext>
          </a:extLst>
        </xdr:cNvPr>
        <xdr:cNvSpPr/>
      </xdr:nvSpPr>
      <xdr:spPr>
        <a:xfrm>
          <a:off x="1733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286</xdr:row>
      <xdr:rowOff>0</xdr:rowOff>
    </xdr:from>
    <xdr:to>
      <xdr:col>11</xdr:col>
      <xdr:colOff>190500</xdr:colOff>
      <xdr:row>287</xdr:row>
      <xdr:rowOff>114299</xdr:rowOff>
    </xdr:to>
    <xdr:sp macro="" textlink="">
      <xdr:nvSpPr>
        <xdr:cNvPr id="963" name="Minus 382">
          <a:extLst>
            <a:ext uri="{FF2B5EF4-FFF2-40B4-BE49-F238E27FC236}">
              <a16:creationId xmlns:a16="http://schemas.microsoft.com/office/drawing/2014/main" id="{8AEB69B2-9BE4-40BB-8F1C-B02656350995}"/>
            </a:ext>
          </a:extLst>
        </xdr:cNvPr>
        <xdr:cNvSpPr/>
      </xdr:nvSpPr>
      <xdr:spPr>
        <a:xfrm>
          <a:off x="2724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286</xdr:row>
      <xdr:rowOff>0</xdr:rowOff>
    </xdr:from>
    <xdr:to>
      <xdr:col>15</xdr:col>
      <xdr:colOff>190500</xdr:colOff>
      <xdr:row>287</xdr:row>
      <xdr:rowOff>114299</xdr:rowOff>
    </xdr:to>
    <xdr:sp macro="" textlink="">
      <xdr:nvSpPr>
        <xdr:cNvPr id="964" name="Minus 382">
          <a:extLst>
            <a:ext uri="{FF2B5EF4-FFF2-40B4-BE49-F238E27FC236}">
              <a16:creationId xmlns:a16="http://schemas.microsoft.com/office/drawing/2014/main" id="{5F15F83C-A58E-44BC-A651-C0220B8E037F}"/>
            </a:ext>
          </a:extLst>
        </xdr:cNvPr>
        <xdr:cNvSpPr/>
      </xdr:nvSpPr>
      <xdr:spPr>
        <a:xfrm>
          <a:off x="3714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0</xdr:colOff>
      <xdr:row>286</xdr:row>
      <xdr:rowOff>0</xdr:rowOff>
    </xdr:from>
    <xdr:to>
      <xdr:col>19</xdr:col>
      <xdr:colOff>190500</xdr:colOff>
      <xdr:row>287</xdr:row>
      <xdr:rowOff>114299</xdr:rowOff>
    </xdr:to>
    <xdr:sp macro="" textlink="">
      <xdr:nvSpPr>
        <xdr:cNvPr id="965" name="Minus 382">
          <a:extLst>
            <a:ext uri="{FF2B5EF4-FFF2-40B4-BE49-F238E27FC236}">
              <a16:creationId xmlns:a16="http://schemas.microsoft.com/office/drawing/2014/main" id="{85473935-0AF4-434F-930C-141F17D4FB61}"/>
            </a:ext>
          </a:extLst>
        </xdr:cNvPr>
        <xdr:cNvSpPr/>
      </xdr:nvSpPr>
      <xdr:spPr>
        <a:xfrm>
          <a:off x="4705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0</xdr:colOff>
      <xdr:row>286</xdr:row>
      <xdr:rowOff>0</xdr:rowOff>
    </xdr:from>
    <xdr:to>
      <xdr:col>23</xdr:col>
      <xdr:colOff>190500</xdr:colOff>
      <xdr:row>287</xdr:row>
      <xdr:rowOff>114299</xdr:rowOff>
    </xdr:to>
    <xdr:sp macro="" textlink="">
      <xdr:nvSpPr>
        <xdr:cNvPr id="966" name="Minus 382">
          <a:extLst>
            <a:ext uri="{FF2B5EF4-FFF2-40B4-BE49-F238E27FC236}">
              <a16:creationId xmlns:a16="http://schemas.microsoft.com/office/drawing/2014/main" id="{553A8C3D-5705-47C3-A3BB-0D4325080F6A}"/>
            </a:ext>
          </a:extLst>
        </xdr:cNvPr>
        <xdr:cNvSpPr/>
      </xdr:nvSpPr>
      <xdr:spPr>
        <a:xfrm>
          <a:off x="5695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0</xdr:colOff>
      <xdr:row>286</xdr:row>
      <xdr:rowOff>0</xdr:rowOff>
    </xdr:from>
    <xdr:to>
      <xdr:col>27</xdr:col>
      <xdr:colOff>190500</xdr:colOff>
      <xdr:row>287</xdr:row>
      <xdr:rowOff>114299</xdr:rowOff>
    </xdr:to>
    <xdr:sp macro="" textlink="">
      <xdr:nvSpPr>
        <xdr:cNvPr id="967" name="Minus 382">
          <a:extLst>
            <a:ext uri="{FF2B5EF4-FFF2-40B4-BE49-F238E27FC236}">
              <a16:creationId xmlns:a16="http://schemas.microsoft.com/office/drawing/2014/main" id="{1111A968-4669-4AC7-ADFB-93991D2C8481}"/>
            </a:ext>
          </a:extLst>
        </xdr:cNvPr>
        <xdr:cNvSpPr/>
      </xdr:nvSpPr>
      <xdr:spPr>
        <a:xfrm>
          <a:off x="66865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31</xdr:col>
      <xdr:colOff>0</xdr:colOff>
      <xdr:row>286</xdr:row>
      <xdr:rowOff>0</xdr:rowOff>
    </xdr:from>
    <xdr:to>
      <xdr:col>31</xdr:col>
      <xdr:colOff>190500</xdr:colOff>
      <xdr:row>287</xdr:row>
      <xdr:rowOff>114299</xdr:rowOff>
    </xdr:to>
    <xdr:sp macro="" textlink="">
      <xdr:nvSpPr>
        <xdr:cNvPr id="968" name="Minus 382">
          <a:extLst>
            <a:ext uri="{FF2B5EF4-FFF2-40B4-BE49-F238E27FC236}">
              <a16:creationId xmlns:a16="http://schemas.microsoft.com/office/drawing/2014/main" id="{8E77ECF6-AAB8-450B-803C-93D6E3FFE4B9}"/>
            </a:ext>
          </a:extLst>
        </xdr:cNvPr>
        <xdr:cNvSpPr/>
      </xdr:nvSpPr>
      <xdr:spPr>
        <a:xfrm>
          <a:off x="76771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35</xdr:col>
      <xdr:colOff>0</xdr:colOff>
      <xdr:row>286</xdr:row>
      <xdr:rowOff>0</xdr:rowOff>
    </xdr:from>
    <xdr:to>
      <xdr:col>35</xdr:col>
      <xdr:colOff>190500</xdr:colOff>
      <xdr:row>287</xdr:row>
      <xdr:rowOff>114299</xdr:rowOff>
    </xdr:to>
    <xdr:sp macro="" textlink="">
      <xdr:nvSpPr>
        <xdr:cNvPr id="969" name="Minus 382">
          <a:extLst>
            <a:ext uri="{FF2B5EF4-FFF2-40B4-BE49-F238E27FC236}">
              <a16:creationId xmlns:a16="http://schemas.microsoft.com/office/drawing/2014/main" id="{DC379422-1480-4014-AA66-2E61D5C7C16F}"/>
            </a:ext>
          </a:extLst>
        </xdr:cNvPr>
        <xdr:cNvSpPr/>
      </xdr:nvSpPr>
      <xdr:spPr>
        <a:xfrm>
          <a:off x="86677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39</xdr:col>
      <xdr:colOff>0</xdr:colOff>
      <xdr:row>286</xdr:row>
      <xdr:rowOff>0</xdr:rowOff>
    </xdr:from>
    <xdr:to>
      <xdr:col>39</xdr:col>
      <xdr:colOff>190500</xdr:colOff>
      <xdr:row>287</xdr:row>
      <xdr:rowOff>114299</xdr:rowOff>
    </xdr:to>
    <xdr:sp macro="" textlink="">
      <xdr:nvSpPr>
        <xdr:cNvPr id="970" name="Minus 382">
          <a:extLst>
            <a:ext uri="{FF2B5EF4-FFF2-40B4-BE49-F238E27FC236}">
              <a16:creationId xmlns:a16="http://schemas.microsoft.com/office/drawing/2014/main" id="{BBD04E45-3FC8-4B21-B24F-0005ED899A76}"/>
            </a:ext>
          </a:extLst>
        </xdr:cNvPr>
        <xdr:cNvSpPr/>
      </xdr:nvSpPr>
      <xdr:spPr>
        <a:xfrm>
          <a:off x="96583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43</xdr:col>
      <xdr:colOff>0</xdr:colOff>
      <xdr:row>286</xdr:row>
      <xdr:rowOff>0</xdr:rowOff>
    </xdr:from>
    <xdr:to>
      <xdr:col>43</xdr:col>
      <xdr:colOff>190500</xdr:colOff>
      <xdr:row>287</xdr:row>
      <xdr:rowOff>114299</xdr:rowOff>
    </xdr:to>
    <xdr:sp macro="" textlink="">
      <xdr:nvSpPr>
        <xdr:cNvPr id="971" name="Minus 382">
          <a:extLst>
            <a:ext uri="{FF2B5EF4-FFF2-40B4-BE49-F238E27FC236}">
              <a16:creationId xmlns:a16="http://schemas.microsoft.com/office/drawing/2014/main" id="{DFF83B30-6B27-4DEA-ABD6-9596488EF0B4}"/>
            </a:ext>
          </a:extLst>
        </xdr:cNvPr>
        <xdr:cNvSpPr/>
      </xdr:nvSpPr>
      <xdr:spPr>
        <a:xfrm>
          <a:off x="10648950" y="5341620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0</xdr:colOff>
      <xdr:row>296</xdr:row>
      <xdr:rowOff>0</xdr:rowOff>
    </xdr:from>
    <xdr:to>
      <xdr:col>3</xdr:col>
      <xdr:colOff>190500</xdr:colOff>
      <xdr:row>297</xdr:row>
      <xdr:rowOff>114299</xdr:rowOff>
    </xdr:to>
    <xdr:sp macro="" textlink="">
      <xdr:nvSpPr>
        <xdr:cNvPr id="972" name="Minus 382">
          <a:extLst>
            <a:ext uri="{FF2B5EF4-FFF2-40B4-BE49-F238E27FC236}">
              <a16:creationId xmlns:a16="http://schemas.microsoft.com/office/drawing/2014/main" id="{2D04186B-FBF9-461A-874C-C6243326AC31}"/>
            </a:ext>
          </a:extLst>
        </xdr:cNvPr>
        <xdr:cNvSpPr/>
      </xdr:nvSpPr>
      <xdr:spPr>
        <a:xfrm>
          <a:off x="7429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296</xdr:row>
      <xdr:rowOff>0</xdr:rowOff>
    </xdr:from>
    <xdr:to>
      <xdr:col>7</xdr:col>
      <xdr:colOff>190500</xdr:colOff>
      <xdr:row>297</xdr:row>
      <xdr:rowOff>114299</xdr:rowOff>
    </xdr:to>
    <xdr:sp macro="" textlink="">
      <xdr:nvSpPr>
        <xdr:cNvPr id="973" name="Minus 382">
          <a:extLst>
            <a:ext uri="{FF2B5EF4-FFF2-40B4-BE49-F238E27FC236}">
              <a16:creationId xmlns:a16="http://schemas.microsoft.com/office/drawing/2014/main" id="{CB664BCB-B661-4C2D-9D15-E224E0E937A6}"/>
            </a:ext>
          </a:extLst>
        </xdr:cNvPr>
        <xdr:cNvSpPr/>
      </xdr:nvSpPr>
      <xdr:spPr>
        <a:xfrm>
          <a:off x="17335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0</xdr:colOff>
      <xdr:row>296</xdr:row>
      <xdr:rowOff>0</xdr:rowOff>
    </xdr:from>
    <xdr:to>
      <xdr:col>11</xdr:col>
      <xdr:colOff>190500</xdr:colOff>
      <xdr:row>297</xdr:row>
      <xdr:rowOff>114299</xdr:rowOff>
    </xdr:to>
    <xdr:sp macro="" textlink="">
      <xdr:nvSpPr>
        <xdr:cNvPr id="974" name="Minus 382">
          <a:extLst>
            <a:ext uri="{FF2B5EF4-FFF2-40B4-BE49-F238E27FC236}">
              <a16:creationId xmlns:a16="http://schemas.microsoft.com/office/drawing/2014/main" id="{EC61BC89-FE69-4A00-BFF0-8850F419A9CC}"/>
            </a:ext>
          </a:extLst>
        </xdr:cNvPr>
        <xdr:cNvSpPr/>
      </xdr:nvSpPr>
      <xdr:spPr>
        <a:xfrm>
          <a:off x="27241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296</xdr:row>
      <xdr:rowOff>0</xdr:rowOff>
    </xdr:from>
    <xdr:to>
      <xdr:col>15</xdr:col>
      <xdr:colOff>190500</xdr:colOff>
      <xdr:row>297</xdr:row>
      <xdr:rowOff>114299</xdr:rowOff>
    </xdr:to>
    <xdr:sp macro="" textlink="">
      <xdr:nvSpPr>
        <xdr:cNvPr id="975" name="Minus 382">
          <a:extLst>
            <a:ext uri="{FF2B5EF4-FFF2-40B4-BE49-F238E27FC236}">
              <a16:creationId xmlns:a16="http://schemas.microsoft.com/office/drawing/2014/main" id="{28E4DB15-7E40-4678-9366-E1263E8BD525}"/>
            </a:ext>
          </a:extLst>
        </xdr:cNvPr>
        <xdr:cNvSpPr/>
      </xdr:nvSpPr>
      <xdr:spPr>
        <a:xfrm>
          <a:off x="37147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0</xdr:colOff>
      <xdr:row>294</xdr:row>
      <xdr:rowOff>171450</xdr:rowOff>
    </xdr:from>
    <xdr:to>
      <xdr:col>23</xdr:col>
      <xdr:colOff>0</xdr:colOff>
      <xdr:row>297</xdr:row>
      <xdr:rowOff>0</xdr:rowOff>
    </xdr:to>
    <xdr:sp macro="" textlink="">
      <xdr:nvSpPr>
        <xdr:cNvPr id="976" name="0/0">
          <a:extLst>
            <a:ext uri="{FF2B5EF4-FFF2-40B4-BE49-F238E27FC236}">
              <a16:creationId xmlns:a16="http://schemas.microsoft.com/office/drawing/2014/main" id="{9ADBC0BB-D462-48D0-BF36-C3DFCF346BDA}"/>
            </a:ext>
          </a:extLst>
        </xdr:cNvPr>
        <xdr:cNvSpPr>
          <a:spLocks noChangeArrowheads="1"/>
        </xdr:cNvSpPr>
      </xdr:nvSpPr>
      <xdr:spPr bwMode="auto">
        <a:xfrm>
          <a:off x="5200650" y="55054500"/>
          <a:ext cx="495300" cy="400050"/>
        </a:xfrm>
        <a:prstGeom prst="triangle">
          <a:avLst>
            <a:gd name="adj" fmla="val 5000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296</xdr:row>
      <xdr:rowOff>0</xdr:rowOff>
    </xdr:from>
    <xdr:to>
      <xdr:col>19</xdr:col>
      <xdr:colOff>190500</xdr:colOff>
      <xdr:row>297</xdr:row>
      <xdr:rowOff>114299</xdr:rowOff>
    </xdr:to>
    <xdr:sp macro="" textlink="">
      <xdr:nvSpPr>
        <xdr:cNvPr id="977" name="Minus 382">
          <a:extLst>
            <a:ext uri="{FF2B5EF4-FFF2-40B4-BE49-F238E27FC236}">
              <a16:creationId xmlns:a16="http://schemas.microsoft.com/office/drawing/2014/main" id="{7B503D89-9B65-4A48-B95C-550C63D51FD2}"/>
            </a:ext>
          </a:extLst>
        </xdr:cNvPr>
        <xdr:cNvSpPr/>
      </xdr:nvSpPr>
      <xdr:spPr>
        <a:xfrm>
          <a:off x="4705350" y="55264050"/>
          <a:ext cx="190500" cy="304799"/>
        </a:xfrm>
        <a:prstGeom prst="mathMinu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11906</xdr:colOff>
      <xdr:row>294</xdr:row>
      <xdr:rowOff>154781</xdr:rowOff>
    </xdr:from>
    <xdr:to>
      <xdr:col>22</xdr:col>
      <xdr:colOff>23814</xdr:colOff>
      <xdr:row>295</xdr:row>
      <xdr:rowOff>116681</xdr:rowOff>
    </xdr:to>
    <xdr:sp macro="" textlink="">
      <xdr:nvSpPr>
        <xdr:cNvPr id="978" name="Freeform 10695">
          <a:extLst>
            <a:ext uri="{FF2B5EF4-FFF2-40B4-BE49-F238E27FC236}">
              <a16:creationId xmlns:a16="http://schemas.microsoft.com/office/drawing/2014/main" id="{B770C803-EA54-429F-B9A4-F7B2804B3548}"/>
            </a:ext>
          </a:extLst>
        </xdr:cNvPr>
        <xdr:cNvSpPr>
          <a:spLocks/>
        </xdr:cNvSpPr>
      </xdr:nvSpPr>
      <xdr:spPr bwMode="auto">
        <a:xfrm>
          <a:off x="4469606" y="55037831"/>
          <a:ext cx="1002508" cy="152400"/>
        </a:xfrm>
        <a:custGeom>
          <a:avLst/>
          <a:gdLst>
            <a:gd name="T0" fmla="*/ 0 w 121"/>
            <a:gd name="T1" fmla="*/ 2147483646 h 43"/>
            <a:gd name="T2" fmla="*/ 2147483646 w 121"/>
            <a:gd name="T3" fmla="*/ 2147483646 h 43"/>
            <a:gd name="T4" fmla="*/ 2147483646 w 121"/>
            <a:gd name="T5" fmla="*/ 2147483646 h 43"/>
            <a:gd name="T6" fmla="*/ 2147483646 w 121"/>
            <a:gd name="T7" fmla="*/ 2147483646 h 43"/>
            <a:gd name="T8" fmla="*/ 0 w 121"/>
            <a:gd name="T9" fmla="*/ 2147483646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mantaraysk\Downloads\VISUAL%20CHART%20TA416,%20PNBTL%20(2).xlsx" TargetMode="External"/><Relationship Id="rId1" Type="http://schemas.openxmlformats.org/officeDocument/2006/relationships/externalLinkPath" Target="/Users/samantaraysk/Downloads/VISUAL%20CHART%20TA416,%20PNBTL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  <sheetName val="Cul_detail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wr Schedule"/>
      <sheetName val="Sheet1"/>
      <sheetName val="VC"/>
      <sheetName val="Progress"/>
      <sheetName val="Status of location"/>
    </sheetNames>
    <sheetDataSet>
      <sheetData sheetId="0">
        <row r="9">
          <cell r="B9" t="str">
            <v>0/0</v>
          </cell>
          <cell r="C9" t="str">
            <v>TPT+0</v>
          </cell>
        </row>
        <row r="11">
          <cell r="B11" t="str">
            <v>0/1</v>
          </cell>
          <cell r="C11" t="str">
            <v>DA-3</v>
          </cell>
        </row>
        <row r="13">
          <cell r="B13" t="str">
            <v>0/2</v>
          </cell>
          <cell r="C13" t="str">
            <v>DA-3</v>
          </cell>
        </row>
        <row r="15">
          <cell r="B15" t="str">
            <v>0/3</v>
          </cell>
          <cell r="C15" t="str">
            <v>DA-3</v>
          </cell>
        </row>
        <row r="17">
          <cell r="B17" t="str">
            <v>0/4</v>
          </cell>
          <cell r="C17" t="str">
            <v>DA+9</v>
          </cell>
        </row>
        <row r="19">
          <cell r="B19" t="str">
            <v>1/0</v>
          </cell>
          <cell r="C19" t="str">
            <v>DC1+3</v>
          </cell>
        </row>
        <row r="21">
          <cell r="B21" t="str">
            <v>2/0</v>
          </cell>
          <cell r="C21" t="str">
            <v>DD45+3</v>
          </cell>
        </row>
        <row r="23">
          <cell r="B23" t="str">
            <v>2/1</v>
          </cell>
          <cell r="C23" t="str">
            <v>DA+3</v>
          </cell>
        </row>
        <row r="25">
          <cell r="B25" t="str">
            <v>2/2</v>
          </cell>
          <cell r="C25" t="str">
            <v>DA+0</v>
          </cell>
        </row>
        <row r="27">
          <cell r="B27" t="str">
            <v>2/3</v>
          </cell>
          <cell r="C27" t="str">
            <v>DA+3</v>
          </cell>
        </row>
        <row r="29">
          <cell r="B29" t="str">
            <v>2/4</v>
          </cell>
          <cell r="C29" t="str">
            <v>DA+0</v>
          </cell>
        </row>
        <row r="31">
          <cell r="B31" t="str">
            <v>2/5</v>
          </cell>
          <cell r="C31" t="str">
            <v>DA+3</v>
          </cell>
        </row>
        <row r="33">
          <cell r="B33" t="str">
            <v>2/6</v>
          </cell>
          <cell r="C33" t="str">
            <v>DA+0</v>
          </cell>
        </row>
        <row r="35">
          <cell r="B35" t="str">
            <v>2/7</v>
          </cell>
          <cell r="C35" t="str">
            <v>DA+3</v>
          </cell>
        </row>
        <row r="37">
          <cell r="B37" t="str">
            <v>2/8</v>
          </cell>
          <cell r="C37" t="str">
            <v>DA+0</v>
          </cell>
        </row>
        <row r="39">
          <cell r="B39" t="str">
            <v>3/0</v>
          </cell>
          <cell r="C39" t="str">
            <v>DC2+0</v>
          </cell>
        </row>
        <row r="41">
          <cell r="B41" t="str">
            <v>4/0</v>
          </cell>
          <cell r="C41" t="str">
            <v>DD45+0</v>
          </cell>
        </row>
        <row r="43">
          <cell r="B43" t="str">
            <v>4/1</v>
          </cell>
          <cell r="C43" t="str">
            <v>DA+3</v>
          </cell>
        </row>
        <row r="45">
          <cell r="B45" t="str">
            <v>4/2</v>
          </cell>
          <cell r="C45" t="str">
            <v>DA-3</v>
          </cell>
        </row>
        <row r="47">
          <cell r="B47" t="str">
            <v>4/3</v>
          </cell>
          <cell r="C47" t="str">
            <v>DA+3</v>
          </cell>
        </row>
        <row r="49">
          <cell r="B49" t="str">
            <v>4/4</v>
          </cell>
          <cell r="C49" t="str">
            <v>DA+0</v>
          </cell>
        </row>
        <row r="51">
          <cell r="B51" t="str">
            <v>4/5</v>
          </cell>
          <cell r="C51" t="str">
            <v>DA+3</v>
          </cell>
        </row>
        <row r="53">
          <cell r="B53" t="str">
            <v>4/6</v>
          </cell>
          <cell r="C53" t="str">
            <v>DA+0</v>
          </cell>
        </row>
        <row r="55">
          <cell r="B55" t="str">
            <v>4/7</v>
          </cell>
          <cell r="C55" t="str">
            <v>DA+3</v>
          </cell>
        </row>
        <row r="57">
          <cell r="B57" t="str">
            <v>4/8</v>
          </cell>
          <cell r="C57" t="str">
            <v>DA+0</v>
          </cell>
        </row>
        <row r="59">
          <cell r="B59" t="str">
            <v>4/9</v>
          </cell>
          <cell r="C59" t="str">
            <v>DA-3</v>
          </cell>
        </row>
        <row r="61">
          <cell r="B61" t="str">
            <v>4/10</v>
          </cell>
          <cell r="C61" t="str">
            <v>DA+3</v>
          </cell>
        </row>
        <row r="63">
          <cell r="B63" t="str">
            <v>5/0</v>
          </cell>
          <cell r="C63" t="str">
            <v>DB1+0</v>
          </cell>
        </row>
        <row r="65">
          <cell r="B65" t="str">
            <v>5/1</v>
          </cell>
          <cell r="C65" t="str">
            <v>DA+3</v>
          </cell>
        </row>
        <row r="67">
          <cell r="B67" t="str">
            <v>6/0</v>
          </cell>
          <cell r="C67" t="str">
            <v>DB1+0</v>
          </cell>
        </row>
        <row r="69">
          <cell r="B69" t="str">
            <v>6/1</v>
          </cell>
          <cell r="C69" t="str">
            <v>DA+3</v>
          </cell>
        </row>
        <row r="71">
          <cell r="B71" t="str">
            <v>6/2</v>
          </cell>
          <cell r="C71" t="str">
            <v>DA+3</v>
          </cell>
        </row>
        <row r="73">
          <cell r="B73" t="str">
            <v>7/0</v>
          </cell>
          <cell r="C73" t="str">
            <v>DB2+0</v>
          </cell>
        </row>
        <row r="75">
          <cell r="B75" t="str">
            <v>7/1</v>
          </cell>
          <cell r="C75" t="str">
            <v>DA+0</v>
          </cell>
        </row>
        <row r="77">
          <cell r="B77" t="str">
            <v>7/2</v>
          </cell>
          <cell r="C77" t="str">
            <v>DA+3</v>
          </cell>
        </row>
        <row r="79">
          <cell r="B79" t="str">
            <v>7/3</v>
          </cell>
          <cell r="C79" t="str">
            <v>DA-3</v>
          </cell>
        </row>
        <row r="81">
          <cell r="B81" t="str">
            <v>7/4</v>
          </cell>
          <cell r="C81" t="str">
            <v>DA+0</v>
          </cell>
        </row>
        <row r="83">
          <cell r="B83" t="str">
            <v>7/5</v>
          </cell>
          <cell r="C83" t="str">
            <v>DA+3</v>
          </cell>
        </row>
        <row r="85">
          <cell r="B85" t="str">
            <v>7/6</v>
          </cell>
          <cell r="C85" t="str">
            <v>DA+0</v>
          </cell>
        </row>
        <row r="87">
          <cell r="B87" t="str">
            <v>7/7</v>
          </cell>
          <cell r="C87" t="str">
            <v>DA+0</v>
          </cell>
        </row>
        <row r="89">
          <cell r="B89" t="str">
            <v>7/8</v>
          </cell>
          <cell r="C89" t="str">
            <v>DA+3</v>
          </cell>
        </row>
        <row r="91">
          <cell r="B91" t="str">
            <v>7/9</v>
          </cell>
          <cell r="C91" t="str">
            <v>DA+0</v>
          </cell>
        </row>
        <row r="93">
          <cell r="B93" t="str">
            <v>7/10</v>
          </cell>
          <cell r="C93" t="str">
            <v>DA+3</v>
          </cell>
        </row>
        <row r="95">
          <cell r="B95" t="str">
            <v>7/11</v>
          </cell>
          <cell r="C95" t="str">
            <v>DA+0</v>
          </cell>
        </row>
        <row r="97">
          <cell r="B97" t="str">
            <v>8/0</v>
          </cell>
          <cell r="C97" t="str">
            <v>DB2+0</v>
          </cell>
        </row>
        <row r="99">
          <cell r="B99" t="str">
            <v>8/1</v>
          </cell>
          <cell r="C99" t="str">
            <v>DA+3</v>
          </cell>
        </row>
        <row r="101">
          <cell r="B101" t="str">
            <v>8/2</v>
          </cell>
          <cell r="C101" t="str">
            <v>DA+0</v>
          </cell>
        </row>
        <row r="103">
          <cell r="B103" t="str">
            <v>8/3</v>
          </cell>
          <cell r="C103" t="str">
            <v>DA-3</v>
          </cell>
        </row>
        <row r="105">
          <cell r="B105" t="str">
            <v>8/4</v>
          </cell>
          <cell r="C105" t="str">
            <v>DA+9</v>
          </cell>
        </row>
        <row r="107">
          <cell r="B107" t="str">
            <v>8A/0</v>
          </cell>
          <cell r="C107" t="str">
            <v>DD60+0</v>
          </cell>
        </row>
        <row r="109">
          <cell r="B109" t="str">
            <v>8B/0</v>
          </cell>
          <cell r="C109" t="str">
            <v>DD60+0</v>
          </cell>
        </row>
        <row r="111">
          <cell r="B111" t="str">
            <v>8B/1</v>
          </cell>
          <cell r="C111" t="str">
            <v>DA-3</v>
          </cell>
        </row>
        <row r="113">
          <cell r="B113" t="str">
            <v>8B/2</v>
          </cell>
          <cell r="C113" t="str">
            <v>DA-3</v>
          </cell>
        </row>
        <row r="115">
          <cell r="B115" t="str">
            <v>8B/3</v>
          </cell>
          <cell r="C115" t="str">
            <v>DA+3</v>
          </cell>
        </row>
        <row r="117">
          <cell r="B117" t="str">
            <v>8B/4</v>
          </cell>
          <cell r="C117" t="str">
            <v>DA+6</v>
          </cell>
        </row>
        <row r="119">
          <cell r="B119" t="str">
            <v>8B/5</v>
          </cell>
          <cell r="C119" t="str">
            <v>DA+6</v>
          </cell>
        </row>
        <row r="121">
          <cell r="B121" t="str">
            <v>9/0</v>
          </cell>
          <cell r="C121" t="str">
            <v>DB2+6</v>
          </cell>
        </row>
        <row r="123">
          <cell r="B123" t="str">
            <v>10/0</v>
          </cell>
          <cell r="C123" t="str">
            <v>DB1+9</v>
          </cell>
        </row>
        <row r="125">
          <cell r="B125" t="str">
            <v>10/1</v>
          </cell>
          <cell r="C125" t="str">
            <v>DA-3</v>
          </cell>
        </row>
        <row r="127">
          <cell r="B127" t="str">
            <v>11/0</v>
          </cell>
          <cell r="C127" t="str">
            <v>DB1+18</v>
          </cell>
        </row>
        <row r="129">
          <cell r="B129" t="str">
            <v>12/0</v>
          </cell>
          <cell r="C129" t="str">
            <v>DB2+18</v>
          </cell>
        </row>
        <row r="131">
          <cell r="B131" t="str">
            <v>12/1</v>
          </cell>
          <cell r="C131" t="str">
            <v>DA-3</v>
          </cell>
        </row>
        <row r="133">
          <cell r="B133" t="str">
            <v>12/2</v>
          </cell>
          <cell r="C133" t="str">
            <v>DA+3</v>
          </cell>
        </row>
        <row r="135">
          <cell r="B135" t="str">
            <v>12/3</v>
          </cell>
          <cell r="C135" t="str">
            <v>DA+3</v>
          </cell>
        </row>
        <row r="137">
          <cell r="B137" t="str">
            <v>12/4</v>
          </cell>
          <cell r="C137" t="str">
            <v>DA+3</v>
          </cell>
        </row>
        <row r="139">
          <cell r="B139" t="str">
            <v>12/5</v>
          </cell>
          <cell r="C139" t="str">
            <v>DA+3</v>
          </cell>
        </row>
        <row r="141">
          <cell r="B141" t="str">
            <v>12/6</v>
          </cell>
          <cell r="C141" t="str">
            <v>DA-3</v>
          </cell>
        </row>
        <row r="143">
          <cell r="B143" t="str">
            <v>12/7</v>
          </cell>
          <cell r="C143" t="str">
            <v>DA-3</v>
          </cell>
        </row>
        <row r="145">
          <cell r="B145" t="str">
            <v>12/8</v>
          </cell>
          <cell r="C145" t="str">
            <v>DA-3</v>
          </cell>
        </row>
        <row r="147">
          <cell r="B147" t="str">
            <v>12/9</v>
          </cell>
          <cell r="C147" t="str">
            <v>DA+3</v>
          </cell>
        </row>
        <row r="149">
          <cell r="B149" t="str">
            <v>13/0</v>
          </cell>
          <cell r="C149" t="str">
            <v>DD60+30</v>
          </cell>
        </row>
        <row r="151">
          <cell r="B151" t="str">
            <v>14/0</v>
          </cell>
          <cell r="C151" t="str">
            <v>DD60+30</v>
          </cell>
        </row>
        <row r="153">
          <cell r="B153" t="str">
            <v>14/1</v>
          </cell>
          <cell r="C153" t="str">
            <v>DA+0</v>
          </cell>
        </row>
        <row r="155">
          <cell r="B155" t="str">
            <v>14/2</v>
          </cell>
          <cell r="C155" t="str">
            <v>DA+0</v>
          </cell>
        </row>
        <row r="157">
          <cell r="B157" t="str">
            <v>14/3</v>
          </cell>
          <cell r="C157" t="str">
            <v>DA+0</v>
          </cell>
        </row>
        <row r="159">
          <cell r="B159" t="str">
            <v>14/4</v>
          </cell>
          <cell r="C159" t="str">
            <v>DA+3</v>
          </cell>
        </row>
        <row r="161">
          <cell r="B161" t="str">
            <v>14/5</v>
          </cell>
          <cell r="C161" t="str">
            <v>DA+3</v>
          </cell>
        </row>
        <row r="163">
          <cell r="B163" t="str">
            <v>14/6</v>
          </cell>
          <cell r="C163" t="str">
            <v>DA+3</v>
          </cell>
        </row>
        <row r="165">
          <cell r="B165" t="str">
            <v>14/7</v>
          </cell>
          <cell r="C165" t="str">
            <v>DA+0</v>
          </cell>
        </row>
        <row r="167">
          <cell r="B167" t="str">
            <v>14/8</v>
          </cell>
          <cell r="C167" t="str">
            <v>DA+3</v>
          </cell>
        </row>
        <row r="169">
          <cell r="B169" t="str">
            <v>15/0</v>
          </cell>
          <cell r="C169" t="str">
            <v>DC2+3</v>
          </cell>
        </row>
        <row r="171">
          <cell r="B171" t="str">
            <v>16/0</v>
          </cell>
          <cell r="C171" t="str">
            <v>DB2+25</v>
          </cell>
        </row>
        <row r="173">
          <cell r="B173" t="str">
            <v>17/0</v>
          </cell>
          <cell r="C173" t="str">
            <v>DB2+6</v>
          </cell>
        </row>
        <row r="175">
          <cell r="B175" t="str">
            <v>17/1</v>
          </cell>
          <cell r="C175" t="str">
            <v>DA-3</v>
          </cell>
        </row>
        <row r="177">
          <cell r="B177" t="str">
            <v>17/2</v>
          </cell>
          <cell r="C177" t="str">
            <v>DA+0</v>
          </cell>
        </row>
        <row r="179">
          <cell r="B179" t="str">
            <v>17/3</v>
          </cell>
          <cell r="C179" t="str">
            <v>DA+0</v>
          </cell>
        </row>
        <row r="181">
          <cell r="B181" t="str">
            <v>17/4</v>
          </cell>
          <cell r="C181" t="str">
            <v>DA+3</v>
          </cell>
        </row>
        <row r="183">
          <cell r="B183" t="str">
            <v>17/5</v>
          </cell>
          <cell r="C183" t="str">
            <v>DA+3</v>
          </cell>
        </row>
        <row r="185">
          <cell r="B185" t="str">
            <v>17/6</v>
          </cell>
          <cell r="C185" t="str">
            <v>DA-3</v>
          </cell>
        </row>
        <row r="187">
          <cell r="B187" t="str">
            <v>17/7</v>
          </cell>
          <cell r="C187" t="str">
            <v>DA+3</v>
          </cell>
        </row>
        <row r="189">
          <cell r="B189" t="str">
            <v>17/8</v>
          </cell>
          <cell r="C189" t="str">
            <v>DA-3</v>
          </cell>
        </row>
        <row r="191">
          <cell r="B191" t="str">
            <v>18/0</v>
          </cell>
          <cell r="C191" t="str">
            <v>DB1+6</v>
          </cell>
        </row>
        <row r="193">
          <cell r="B193" t="str">
            <v>19/0</v>
          </cell>
          <cell r="C193" t="str">
            <v>DC2+6</v>
          </cell>
        </row>
        <row r="195">
          <cell r="B195" t="str">
            <v>19/1</v>
          </cell>
          <cell r="C195" t="str">
            <v>DA+0</v>
          </cell>
        </row>
        <row r="197">
          <cell r="B197" t="str">
            <v>19/2</v>
          </cell>
          <cell r="C197" t="str">
            <v>DA+0</v>
          </cell>
        </row>
        <row r="199">
          <cell r="B199" t="str">
            <v>19/3</v>
          </cell>
          <cell r="C199" t="str">
            <v>DA+3</v>
          </cell>
        </row>
        <row r="201">
          <cell r="B201" t="str">
            <v>19/4</v>
          </cell>
          <cell r="C201" t="str">
            <v>DA+0</v>
          </cell>
        </row>
        <row r="203">
          <cell r="B203" t="str">
            <v>19/5</v>
          </cell>
          <cell r="C203" t="str">
            <v>DA-3</v>
          </cell>
        </row>
        <row r="205">
          <cell r="B205" t="str">
            <v>19/6</v>
          </cell>
          <cell r="C205" t="str">
            <v>DA+0</v>
          </cell>
        </row>
        <row r="207">
          <cell r="B207" t="str">
            <v>19/7</v>
          </cell>
          <cell r="C207" t="str">
            <v>DA+3</v>
          </cell>
        </row>
        <row r="209">
          <cell r="B209" t="str">
            <v>19/8</v>
          </cell>
          <cell r="C209" t="str">
            <v>DA-3</v>
          </cell>
        </row>
        <row r="211">
          <cell r="B211" t="str">
            <v>19/9</v>
          </cell>
          <cell r="C211" t="str">
            <v>DA+3</v>
          </cell>
        </row>
        <row r="213">
          <cell r="B213" t="str">
            <v>19/10</v>
          </cell>
          <cell r="C213" t="str">
            <v>DA+3</v>
          </cell>
        </row>
        <row r="215">
          <cell r="B215" t="str">
            <v>19/11</v>
          </cell>
          <cell r="C215" t="str">
            <v>DA-3</v>
          </cell>
        </row>
        <row r="217">
          <cell r="B217" t="str">
            <v>19/12</v>
          </cell>
          <cell r="C217" t="str">
            <v>DA-3</v>
          </cell>
        </row>
        <row r="219">
          <cell r="B219" t="str">
            <v>20/0</v>
          </cell>
          <cell r="C219" t="str">
            <v>DB1+0</v>
          </cell>
        </row>
        <row r="221">
          <cell r="B221" t="str">
            <v>20/1</v>
          </cell>
          <cell r="C221" t="str">
            <v>DA+6</v>
          </cell>
        </row>
        <row r="223">
          <cell r="B223" t="str">
            <v>20/2</v>
          </cell>
          <cell r="C223" t="str">
            <v>DA+0</v>
          </cell>
        </row>
        <row r="225">
          <cell r="B225" t="str">
            <v>20/3</v>
          </cell>
          <cell r="C225" t="str">
            <v>DA+0</v>
          </cell>
        </row>
        <row r="227">
          <cell r="B227" t="str">
            <v>20/4</v>
          </cell>
          <cell r="C227" t="str">
            <v>DA-3</v>
          </cell>
        </row>
        <row r="229">
          <cell r="B229" t="str">
            <v>20/5</v>
          </cell>
          <cell r="C229" t="str">
            <v>DA+3</v>
          </cell>
        </row>
        <row r="231">
          <cell r="B231" t="str">
            <v>20/6</v>
          </cell>
          <cell r="C231" t="str">
            <v>DA+0</v>
          </cell>
        </row>
        <row r="233">
          <cell r="B233" t="str">
            <v>20/7</v>
          </cell>
          <cell r="C233" t="str">
            <v>DA-3</v>
          </cell>
        </row>
        <row r="235">
          <cell r="B235" t="str">
            <v>20/8</v>
          </cell>
          <cell r="C235" t="str">
            <v>DA+0</v>
          </cell>
        </row>
        <row r="237">
          <cell r="B237" t="str">
            <v>20/9</v>
          </cell>
          <cell r="C237" t="str">
            <v>DA+3</v>
          </cell>
        </row>
        <row r="239">
          <cell r="B239" t="str">
            <v>20/10</v>
          </cell>
          <cell r="C239" t="str">
            <v>DA+3</v>
          </cell>
        </row>
        <row r="241">
          <cell r="B241" t="str">
            <v>20/11</v>
          </cell>
          <cell r="C241" t="str">
            <v>DA-3</v>
          </cell>
        </row>
        <row r="243">
          <cell r="B243" t="str">
            <v>20/12</v>
          </cell>
          <cell r="C243" t="str">
            <v>DA-3</v>
          </cell>
        </row>
        <row r="245">
          <cell r="B245" t="str">
            <v>21/0</v>
          </cell>
          <cell r="C245" t="str">
            <v>DB1+0</v>
          </cell>
        </row>
        <row r="247">
          <cell r="B247" t="str">
            <v>21/1</v>
          </cell>
          <cell r="C247" t="str">
            <v>DA-3</v>
          </cell>
        </row>
        <row r="249">
          <cell r="B249" t="str">
            <v>21/2</v>
          </cell>
          <cell r="C249" t="str">
            <v>DA+3</v>
          </cell>
        </row>
        <row r="251">
          <cell r="B251" t="str">
            <v>21/3</v>
          </cell>
          <cell r="C251" t="str">
            <v>DA+3</v>
          </cell>
        </row>
        <row r="253">
          <cell r="B253" t="str">
            <v>22/0</v>
          </cell>
          <cell r="C253" t="str">
            <v>DB2+3</v>
          </cell>
        </row>
        <row r="255">
          <cell r="B255" t="str">
            <v>22A/0</v>
          </cell>
          <cell r="C255" t="str">
            <v>DB1+25</v>
          </cell>
        </row>
        <row r="257">
          <cell r="B257" t="str">
            <v>23/0</v>
          </cell>
          <cell r="C257" t="str">
            <v>DC2+18</v>
          </cell>
        </row>
        <row r="259">
          <cell r="B259" t="str">
            <v>23/1</v>
          </cell>
          <cell r="C259" t="str">
            <v>DA+9</v>
          </cell>
        </row>
        <row r="261">
          <cell r="B261" t="str">
            <v>23/2</v>
          </cell>
          <cell r="C261" t="str">
            <v>DA+0</v>
          </cell>
        </row>
        <row r="263">
          <cell r="B263" t="str">
            <v>23/3</v>
          </cell>
          <cell r="C263" t="str">
            <v>DA-3</v>
          </cell>
        </row>
        <row r="265">
          <cell r="B265" t="str">
            <v>23/4</v>
          </cell>
          <cell r="C265" t="str">
            <v>DA-3</v>
          </cell>
        </row>
        <row r="267">
          <cell r="B267" t="str">
            <v>23/5</v>
          </cell>
          <cell r="C267" t="str">
            <v>DA-3</v>
          </cell>
        </row>
        <row r="269">
          <cell r="B269" t="str">
            <v>24/0</v>
          </cell>
          <cell r="C269" t="str">
            <v>DD60+25</v>
          </cell>
        </row>
        <row r="271">
          <cell r="B271" t="str">
            <v>25/0</v>
          </cell>
          <cell r="C271" t="str">
            <v>DD60+25</v>
          </cell>
        </row>
        <row r="273">
          <cell r="B273" t="str">
            <v>25/1</v>
          </cell>
          <cell r="C273" t="str">
            <v>DA+9</v>
          </cell>
        </row>
        <row r="275">
          <cell r="B275" t="str">
            <v>25/2</v>
          </cell>
          <cell r="C275" t="str">
            <v>DA+0</v>
          </cell>
        </row>
        <row r="277">
          <cell r="B277" t="str">
            <v>25/3</v>
          </cell>
          <cell r="C277" t="str">
            <v>DA+3</v>
          </cell>
        </row>
        <row r="279">
          <cell r="B279" t="str">
            <v>26/0</v>
          </cell>
          <cell r="C279" t="str">
            <v>DB2+9</v>
          </cell>
        </row>
        <row r="281">
          <cell r="B281" t="str">
            <v>27/0</v>
          </cell>
          <cell r="C281" t="str">
            <v>DD60+3</v>
          </cell>
        </row>
        <row r="283">
          <cell r="B283" t="str">
            <v>28/0</v>
          </cell>
          <cell r="C283" t="str">
            <v>DD60+0</v>
          </cell>
        </row>
        <row r="285">
          <cell r="B285" t="str">
            <v>28/1</v>
          </cell>
          <cell r="C285" t="str">
            <v>DA+3</v>
          </cell>
        </row>
        <row r="287">
          <cell r="B287" t="str">
            <v>29/0</v>
          </cell>
          <cell r="C287" t="str">
            <v>DD60+25</v>
          </cell>
        </row>
        <row r="289">
          <cell r="B289" t="str">
            <v>30/0</v>
          </cell>
          <cell r="C289" t="str">
            <v>DD60+18</v>
          </cell>
        </row>
        <row r="291">
          <cell r="B291" t="str">
            <v>30/1</v>
          </cell>
          <cell r="C291" t="str">
            <v>DA-3</v>
          </cell>
        </row>
        <row r="293">
          <cell r="B293" t="str">
            <v>30/2</v>
          </cell>
          <cell r="C293" t="str">
            <v>DA-3</v>
          </cell>
        </row>
        <row r="295">
          <cell r="B295" t="str">
            <v>30/3</v>
          </cell>
          <cell r="C295" t="str">
            <v>DA+0</v>
          </cell>
        </row>
        <row r="297">
          <cell r="B297" t="str">
            <v>30/4</v>
          </cell>
          <cell r="C297" t="str">
            <v>DA+3</v>
          </cell>
        </row>
        <row r="299">
          <cell r="B299" t="str">
            <v>30/5</v>
          </cell>
          <cell r="C299" t="str">
            <v>DA+0</v>
          </cell>
        </row>
        <row r="301">
          <cell r="B301" t="str">
            <v>30/6</v>
          </cell>
          <cell r="C301" t="str">
            <v>DA-3</v>
          </cell>
        </row>
        <row r="303">
          <cell r="B303" t="str">
            <v>31/0</v>
          </cell>
          <cell r="C303" t="str">
            <v>DB2+0</v>
          </cell>
        </row>
        <row r="305">
          <cell r="B305" t="str">
            <v>31/1</v>
          </cell>
          <cell r="C305" t="str">
            <v>DA+0</v>
          </cell>
        </row>
        <row r="307">
          <cell r="B307" t="str">
            <v>31/2</v>
          </cell>
          <cell r="C307" t="str">
            <v>DA+0</v>
          </cell>
        </row>
        <row r="309">
          <cell r="B309" t="str">
            <v>31/3</v>
          </cell>
          <cell r="C309" t="str">
            <v>DA+3</v>
          </cell>
        </row>
        <row r="311">
          <cell r="B311" t="str">
            <v>31/4</v>
          </cell>
          <cell r="C311" t="str">
            <v>DA-3</v>
          </cell>
        </row>
        <row r="313">
          <cell r="B313" t="str">
            <v>31/5</v>
          </cell>
          <cell r="C313" t="str">
            <v>DA-3</v>
          </cell>
        </row>
        <row r="315">
          <cell r="B315" t="str">
            <v>31/6</v>
          </cell>
          <cell r="C315" t="str">
            <v>DA+3</v>
          </cell>
        </row>
        <row r="317">
          <cell r="B317" t="str">
            <v>31/7</v>
          </cell>
          <cell r="C317" t="str">
            <v>DA+0</v>
          </cell>
        </row>
        <row r="319">
          <cell r="B319" t="str">
            <v>31/8</v>
          </cell>
          <cell r="C319" t="str">
            <v>DA-3</v>
          </cell>
        </row>
        <row r="321">
          <cell r="B321" t="str">
            <v>31/9</v>
          </cell>
          <cell r="C321" t="str">
            <v>DA+3</v>
          </cell>
        </row>
        <row r="323">
          <cell r="B323" t="str">
            <v>31/10</v>
          </cell>
          <cell r="C323" t="str">
            <v>DA-3</v>
          </cell>
        </row>
        <row r="325">
          <cell r="B325" t="str">
            <v>32/0</v>
          </cell>
          <cell r="C325" t="str">
            <v>DC1+6</v>
          </cell>
        </row>
        <row r="327">
          <cell r="B327" t="str">
            <v>33/0</v>
          </cell>
          <cell r="C327" t="str">
            <v>DC2+6</v>
          </cell>
        </row>
        <row r="329">
          <cell r="B329" t="str">
            <v>33/1</v>
          </cell>
          <cell r="C329" t="str">
            <v>DA-3</v>
          </cell>
        </row>
        <row r="331">
          <cell r="B331" t="str">
            <v>33/2</v>
          </cell>
          <cell r="C331" t="str">
            <v>DA-3</v>
          </cell>
        </row>
        <row r="333">
          <cell r="B333" t="str">
            <v>33/3</v>
          </cell>
          <cell r="C333" t="str">
            <v>DA+3</v>
          </cell>
        </row>
        <row r="335">
          <cell r="B335" t="str">
            <v>33/4</v>
          </cell>
          <cell r="C335" t="str">
            <v>DA-3</v>
          </cell>
        </row>
        <row r="337">
          <cell r="B337" t="str">
            <v>33/5</v>
          </cell>
          <cell r="C337" t="str">
            <v>DA+3</v>
          </cell>
        </row>
        <row r="339">
          <cell r="B339" t="str">
            <v>33/6</v>
          </cell>
          <cell r="C339" t="str">
            <v>DA+3</v>
          </cell>
        </row>
        <row r="341">
          <cell r="B341" t="str">
            <v>33/7</v>
          </cell>
          <cell r="C341" t="str">
            <v>DA+3</v>
          </cell>
        </row>
        <row r="343">
          <cell r="B343" t="str">
            <v>33/8</v>
          </cell>
          <cell r="C343" t="str">
            <v>DA+3</v>
          </cell>
        </row>
        <row r="345">
          <cell r="B345" t="str">
            <v>33/9</v>
          </cell>
          <cell r="C345" t="str">
            <v>DA+0</v>
          </cell>
        </row>
        <row r="347">
          <cell r="B347" t="str">
            <v>33/10</v>
          </cell>
          <cell r="C347" t="str">
            <v>DA+3</v>
          </cell>
        </row>
        <row r="349">
          <cell r="B349" t="str">
            <v>33/11</v>
          </cell>
          <cell r="C349" t="str">
            <v>DA+3</v>
          </cell>
        </row>
        <row r="351">
          <cell r="B351" t="str">
            <v>34/0</v>
          </cell>
          <cell r="C351" t="str">
            <v>DB1+0</v>
          </cell>
        </row>
        <row r="353">
          <cell r="B353" t="str">
            <v>34/1</v>
          </cell>
          <cell r="C353" t="str">
            <v>DA+3</v>
          </cell>
        </row>
        <row r="355">
          <cell r="B355" t="str">
            <v>34/2</v>
          </cell>
          <cell r="C355" t="str">
            <v>DA+3</v>
          </cell>
        </row>
        <row r="357">
          <cell r="B357" t="str">
            <v>34/3</v>
          </cell>
          <cell r="C357" t="str">
            <v>DA+3</v>
          </cell>
        </row>
        <row r="359">
          <cell r="B359" t="str">
            <v>34/4</v>
          </cell>
          <cell r="C359" t="str">
            <v>DA-3</v>
          </cell>
        </row>
        <row r="361">
          <cell r="B361" t="str">
            <v>34/5</v>
          </cell>
          <cell r="C361" t="str">
            <v>DA+0</v>
          </cell>
        </row>
        <row r="363">
          <cell r="B363" t="str">
            <v>34/6</v>
          </cell>
          <cell r="C363" t="str">
            <v>DA+0</v>
          </cell>
        </row>
        <row r="365">
          <cell r="B365" t="str">
            <v>34/7</v>
          </cell>
          <cell r="C365" t="str">
            <v>DA+3</v>
          </cell>
        </row>
        <row r="367">
          <cell r="B367" t="str">
            <v>35/0</v>
          </cell>
          <cell r="C367" t="str">
            <v>DC1+0</v>
          </cell>
        </row>
        <row r="369">
          <cell r="B369" t="str">
            <v>35/1</v>
          </cell>
          <cell r="C369" t="str">
            <v>DA+3</v>
          </cell>
        </row>
        <row r="371">
          <cell r="B371" t="str">
            <v>35/2</v>
          </cell>
          <cell r="C371" t="str">
            <v>DA-3</v>
          </cell>
        </row>
        <row r="373">
          <cell r="B373" t="str">
            <v>35/3</v>
          </cell>
          <cell r="C373" t="str">
            <v>DA+0</v>
          </cell>
        </row>
        <row r="375">
          <cell r="B375" t="str">
            <v>35/4</v>
          </cell>
          <cell r="C375" t="str">
            <v>DA+0</v>
          </cell>
        </row>
        <row r="377">
          <cell r="B377" t="str">
            <v>35/5</v>
          </cell>
          <cell r="C377" t="str">
            <v>DA+3</v>
          </cell>
        </row>
        <row r="379">
          <cell r="B379" t="str">
            <v>35/6</v>
          </cell>
          <cell r="C379" t="str">
            <v>DA+0</v>
          </cell>
        </row>
        <row r="381">
          <cell r="B381" t="str">
            <v>35/7</v>
          </cell>
          <cell r="C381" t="str">
            <v>DA+3</v>
          </cell>
        </row>
        <row r="383">
          <cell r="B383" t="str">
            <v>35/8</v>
          </cell>
          <cell r="C383" t="str">
            <v>DA-3</v>
          </cell>
        </row>
        <row r="385">
          <cell r="B385" t="str">
            <v>35/9</v>
          </cell>
          <cell r="C385" t="str">
            <v>DA+3</v>
          </cell>
        </row>
        <row r="387">
          <cell r="B387" t="str">
            <v>36/0</v>
          </cell>
          <cell r="C387" t="str">
            <v>DB2+0</v>
          </cell>
        </row>
        <row r="389">
          <cell r="B389" t="str">
            <v>36/1</v>
          </cell>
          <cell r="C389" t="str">
            <v>DA+3</v>
          </cell>
        </row>
        <row r="391">
          <cell r="B391" t="str">
            <v>36/2</v>
          </cell>
          <cell r="C391" t="str">
            <v>DA+0</v>
          </cell>
        </row>
        <row r="393">
          <cell r="B393" t="str">
            <v>36/3</v>
          </cell>
          <cell r="C393" t="str">
            <v>DA+3</v>
          </cell>
        </row>
        <row r="395">
          <cell r="B395" t="str">
            <v>36/4</v>
          </cell>
          <cell r="C395" t="str">
            <v>DA+0</v>
          </cell>
        </row>
        <row r="397">
          <cell r="B397" t="str">
            <v>36/5</v>
          </cell>
          <cell r="C397" t="str">
            <v>DA+0</v>
          </cell>
        </row>
        <row r="399">
          <cell r="B399" t="str">
            <v>36/6</v>
          </cell>
          <cell r="C399" t="str">
            <v>DA+3</v>
          </cell>
        </row>
        <row r="401">
          <cell r="B401" t="str">
            <v>36/7</v>
          </cell>
          <cell r="C401" t="str">
            <v>DA+3</v>
          </cell>
        </row>
        <row r="403">
          <cell r="B403" t="str">
            <v>36/8</v>
          </cell>
          <cell r="C403" t="str">
            <v>DA-3</v>
          </cell>
        </row>
        <row r="405">
          <cell r="B405" t="str">
            <v>36/9</v>
          </cell>
          <cell r="C405" t="str">
            <v>DA-3</v>
          </cell>
        </row>
        <row r="407">
          <cell r="B407" t="str">
            <v>36/10</v>
          </cell>
          <cell r="C407" t="str">
            <v>DA-3</v>
          </cell>
        </row>
        <row r="409">
          <cell r="B409" t="str">
            <v>36/11</v>
          </cell>
          <cell r="C409" t="str">
            <v>DA-3</v>
          </cell>
        </row>
        <row r="411">
          <cell r="B411" t="str">
            <v>36/12</v>
          </cell>
          <cell r="C411" t="str">
            <v>DA+0</v>
          </cell>
        </row>
        <row r="413">
          <cell r="B413" t="str">
            <v>37/0</v>
          </cell>
          <cell r="C413" t="str">
            <v>DC2+18</v>
          </cell>
        </row>
        <row r="415">
          <cell r="B415" t="str">
            <v>38/0</v>
          </cell>
          <cell r="C415" t="str">
            <v>DC2+18</v>
          </cell>
        </row>
        <row r="417">
          <cell r="B417" t="str">
            <v>38/1</v>
          </cell>
          <cell r="C417" t="str">
            <v>DA+3</v>
          </cell>
        </row>
        <row r="419">
          <cell r="B419" t="str">
            <v>38/2</v>
          </cell>
          <cell r="C419" t="str">
            <v>DA+3</v>
          </cell>
        </row>
        <row r="421">
          <cell r="B421" t="str">
            <v>38/3</v>
          </cell>
          <cell r="C421" t="str">
            <v>DA+3</v>
          </cell>
        </row>
        <row r="423">
          <cell r="B423" t="str">
            <v>38/4</v>
          </cell>
          <cell r="C423" t="str">
            <v>DA+3</v>
          </cell>
        </row>
        <row r="425">
          <cell r="B425" t="str">
            <v>38/5</v>
          </cell>
          <cell r="C425" t="str">
            <v>DA+3</v>
          </cell>
        </row>
        <row r="427">
          <cell r="B427" t="str">
            <v>38/6</v>
          </cell>
          <cell r="C427" t="str">
            <v>DA+3</v>
          </cell>
        </row>
        <row r="429">
          <cell r="B429" t="str">
            <v>38/7</v>
          </cell>
          <cell r="C429" t="str">
            <v>DA-3</v>
          </cell>
        </row>
        <row r="431">
          <cell r="B431" t="str">
            <v>38/8</v>
          </cell>
          <cell r="C431" t="str">
            <v>DA+3</v>
          </cell>
        </row>
        <row r="433">
          <cell r="B433" t="str">
            <v>38/9</v>
          </cell>
          <cell r="C433" t="str">
            <v>DA-3</v>
          </cell>
        </row>
        <row r="435">
          <cell r="B435" t="str">
            <v>38/10</v>
          </cell>
          <cell r="C435" t="str">
            <v>DA-3</v>
          </cell>
        </row>
        <row r="437">
          <cell r="B437" t="str">
            <v>38/11</v>
          </cell>
          <cell r="C437" t="str">
            <v>DA+3</v>
          </cell>
        </row>
        <row r="439">
          <cell r="B439" t="str">
            <v>39/0</v>
          </cell>
          <cell r="C439" t="str">
            <v>DB2+0</v>
          </cell>
        </row>
        <row r="441">
          <cell r="B441" t="str">
            <v>39/1</v>
          </cell>
          <cell r="C441" t="str">
            <v>DA+3</v>
          </cell>
        </row>
        <row r="443">
          <cell r="B443" t="str">
            <v>39/2</v>
          </cell>
          <cell r="C443" t="str">
            <v>DA-3</v>
          </cell>
        </row>
        <row r="445">
          <cell r="B445" t="str">
            <v>39/3</v>
          </cell>
          <cell r="C445" t="str">
            <v>DA+3</v>
          </cell>
        </row>
        <row r="447">
          <cell r="B447" t="str">
            <v>39/4</v>
          </cell>
          <cell r="C447" t="str">
            <v>DA+3</v>
          </cell>
        </row>
        <row r="449">
          <cell r="B449" t="str">
            <v>39/5</v>
          </cell>
          <cell r="C449" t="str">
            <v>DA-3</v>
          </cell>
        </row>
        <row r="451">
          <cell r="B451" t="str">
            <v>39/6</v>
          </cell>
          <cell r="C451" t="str">
            <v>DA+3</v>
          </cell>
        </row>
        <row r="453">
          <cell r="B453" t="str">
            <v>39/7</v>
          </cell>
          <cell r="C453" t="str">
            <v>DA+3</v>
          </cell>
        </row>
        <row r="455">
          <cell r="B455" t="str">
            <v>39/8</v>
          </cell>
          <cell r="C455" t="str">
            <v>DA+0</v>
          </cell>
        </row>
        <row r="457">
          <cell r="B457" t="str">
            <v>39/9</v>
          </cell>
          <cell r="C457" t="str">
            <v>DA+3</v>
          </cell>
        </row>
        <row r="459">
          <cell r="B459" t="str">
            <v>39/10</v>
          </cell>
          <cell r="C459" t="str">
            <v>DA+0</v>
          </cell>
        </row>
        <row r="461">
          <cell r="B461" t="str">
            <v>40/0</v>
          </cell>
          <cell r="C461" t="str">
            <v>DD60+25</v>
          </cell>
        </row>
        <row r="463">
          <cell r="B463" t="str">
            <v>41/0</v>
          </cell>
          <cell r="C463" t="str">
            <v>DD60+18</v>
          </cell>
        </row>
        <row r="465">
          <cell r="B465" t="str">
            <v>41/1</v>
          </cell>
          <cell r="C465" t="str">
            <v>DA+0</v>
          </cell>
        </row>
        <row r="467">
          <cell r="B467" t="str">
            <v>41/2</v>
          </cell>
          <cell r="C467" t="str">
            <v>DA+3</v>
          </cell>
        </row>
        <row r="469">
          <cell r="B469" t="str">
            <v>42/0</v>
          </cell>
          <cell r="C469" t="str">
            <v>DD60+18</v>
          </cell>
        </row>
        <row r="471">
          <cell r="B471" t="str">
            <v>43/0</v>
          </cell>
          <cell r="C471" t="str">
            <v>DD60+9</v>
          </cell>
        </row>
        <row r="473">
          <cell r="B473" t="str">
            <v>44/0</v>
          </cell>
          <cell r="C473" t="str">
            <v>DD60+3</v>
          </cell>
        </row>
        <row r="475">
          <cell r="B475" t="str">
            <v>45/0</v>
          </cell>
          <cell r="C475" t="str">
            <v>DD60+0</v>
          </cell>
        </row>
        <row r="477">
          <cell r="B477" t="str">
            <v>45/1</v>
          </cell>
          <cell r="C477" t="str">
            <v>DA+3</v>
          </cell>
        </row>
        <row r="479">
          <cell r="B479" t="str">
            <v>45/2</v>
          </cell>
          <cell r="C479" t="str">
            <v>DA+3</v>
          </cell>
        </row>
        <row r="481">
          <cell r="B481" t="str">
            <v>45/3</v>
          </cell>
          <cell r="C481" t="str">
            <v>DA-3</v>
          </cell>
        </row>
        <row r="483">
          <cell r="B483" t="str">
            <v>46/0</v>
          </cell>
          <cell r="C483" t="str">
            <v>DB2+0</v>
          </cell>
        </row>
        <row r="485">
          <cell r="B485" t="str">
            <v>46/1</v>
          </cell>
          <cell r="C485" t="str">
            <v>DA+0</v>
          </cell>
        </row>
        <row r="487">
          <cell r="B487" t="str">
            <v>46/2</v>
          </cell>
          <cell r="C487" t="str">
            <v>DA+3</v>
          </cell>
        </row>
        <row r="489">
          <cell r="B489" t="str">
            <v>47/0</v>
          </cell>
          <cell r="C489" t="str">
            <v>DC2+9</v>
          </cell>
        </row>
        <row r="491">
          <cell r="B491" t="str">
            <v>48/0</v>
          </cell>
          <cell r="C491" t="str">
            <v>DD45+9</v>
          </cell>
        </row>
        <row r="493">
          <cell r="B493" t="str">
            <v>48/1</v>
          </cell>
          <cell r="C493" t="str">
            <v>DA-3</v>
          </cell>
        </row>
        <row r="495">
          <cell r="B495" t="str">
            <v>49/0</v>
          </cell>
          <cell r="C495" t="str">
            <v>DC2+9</v>
          </cell>
        </row>
        <row r="497">
          <cell r="B497" t="str">
            <v>50/0</v>
          </cell>
          <cell r="C497" t="str">
            <v>DC1+18</v>
          </cell>
        </row>
        <row r="499">
          <cell r="B499" t="str">
            <v>50/1</v>
          </cell>
          <cell r="C499" t="str">
            <v>DA+0</v>
          </cell>
        </row>
        <row r="501">
          <cell r="B501" t="str">
            <v>51/0</v>
          </cell>
          <cell r="C501" t="str">
            <v>DD60+0</v>
          </cell>
        </row>
        <row r="503">
          <cell r="B503" t="str">
            <v>52/0</v>
          </cell>
          <cell r="C503" t="str">
            <v>DC2+9</v>
          </cell>
        </row>
        <row r="505">
          <cell r="B505" t="str">
            <v>52/1</v>
          </cell>
          <cell r="C505" t="str">
            <v>DB1+6</v>
          </cell>
        </row>
        <row r="507">
          <cell r="B507" t="str">
            <v>52/2</v>
          </cell>
          <cell r="C507" t="str">
            <v>DA+3</v>
          </cell>
        </row>
        <row r="509">
          <cell r="B509" t="str">
            <v>52/3</v>
          </cell>
          <cell r="C509" t="str">
            <v>DA-3</v>
          </cell>
        </row>
        <row r="511">
          <cell r="B511" t="str">
            <v>52/4</v>
          </cell>
          <cell r="C511" t="str">
            <v>DA-3</v>
          </cell>
        </row>
        <row r="513">
          <cell r="B513" t="str">
            <v>52/5</v>
          </cell>
          <cell r="C513" t="str">
            <v>DA-3</v>
          </cell>
        </row>
        <row r="515">
          <cell r="B515" t="str">
            <v>52/6</v>
          </cell>
          <cell r="C515" t="str">
            <v>DA+3</v>
          </cell>
        </row>
        <row r="517">
          <cell r="B517" t="str">
            <v>52/7</v>
          </cell>
          <cell r="C517" t="str">
            <v>DA+6</v>
          </cell>
        </row>
        <row r="519">
          <cell r="B519" t="str">
            <v>52/8</v>
          </cell>
          <cell r="C519" t="str">
            <v>DA-3</v>
          </cell>
        </row>
        <row r="521">
          <cell r="B521" t="str">
            <v>52/9</v>
          </cell>
          <cell r="C521" t="str">
            <v>DA-3</v>
          </cell>
        </row>
        <row r="523">
          <cell r="B523" t="str">
            <v>52/10</v>
          </cell>
          <cell r="C523" t="str">
            <v>DA+3</v>
          </cell>
        </row>
        <row r="525">
          <cell r="B525" t="str">
            <v>53/0</v>
          </cell>
          <cell r="C525" t="str">
            <v>DC1+0</v>
          </cell>
        </row>
        <row r="527">
          <cell r="B527" t="str">
            <v>53/1</v>
          </cell>
          <cell r="C527" t="str">
            <v>DA+6</v>
          </cell>
        </row>
        <row r="529">
          <cell r="B529" t="str">
            <v>53A/0</v>
          </cell>
          <cell r="C529" t="str">
            <v>DB2+0</v>
          </cell>
        </row>
        <row r="531">
          <cell r="B531" t="str">
            <v>53A/1</v>
          </cell>
          <cell r="C531" t="str">
            <v>DA+6</v>
          </cell>
        </row>
        <row r="533">
          <cell r="B533" t="str">
            <v>53A/2</v>
          </cell>
          <cell r="C533" t="str">
            <v>DA+3</v>
          </cell>
        </row>
        <row r="535">
          <cell r="B535" t="str">
            <v>53A/3</v>
          </cell>
          <cell r="C535" t="str">
            <v>DA-3</v>
          </cell>
        </row>
        <row r="537">
          <cell r="B537" t="str">
            <v>53A/4</v>
          </cell>
          <cell r="C537" t="str">
            <v>DA+3</v>
          </cell>
        </row>
        <row r="539">
          <cell r="B539" t="str">
            <v>53A/5</v>
          </cell>
          <cell r="C539" t="str">
            <v>DA-3</v>
          </cell>
        </row>
        <row r="541">
          <cell r="B541" t="str">
            <v>53A/6</v>
          </cell>
          <cell r="C541" t="str">
            <v>DA+3</v>
          </cell>
        </row>
        <row r="543">
          <cell r="B543" t="str">
            <v>53A/7</v>
          </cell>
          <cell r="C543" t="str">
            <v>DA+0</v>
          </cell>
        </row>
        <row r="545">
          <cell r="B545" t="str">
            <v>54/0</v>
          </cell>
          <cell r="C545" t="str">
            <v>DB1+3</v>
          </cell>
        </row>
        <row r="547">
          <cell r="B547" t="str">
            <v>54/1</v>
          </cell>
          <cell r="C547" t="str">
            <v>DA+9</v>
          </cell>
        </row>
        <row r="549">
          <cell r="B549" t="str">
            <v>54/2</v>
          </cell>
          <cell r="C549" t="str">
            <v>DA-3</v>
          </cell>
        </row>
        <row r="551">
          <cell r="B551" t="str">
            <v>55/0</v>
          </cell>
          <cell r="C551" t="str">
            <v>DC1+0</v>
          </cell>
        </row>
        <row r="553">
          <cell r="B553" t="str">
            <v>55/1</v>
          </cell>
          <cell r="C553" t="str">
            <v>DA-3</v>
          </cell>
        </row>
        <row r="555">
          <cell r="B555" t="str">
            <v>56/0</v>
          </cell>
          <cell r="C555" t="str">
            <v>DD45+0</v>
          </cell>
        </row>
        <row r="557">
          <cell r="B557" t="str">
            <v>56/1</v>
          </cell>
          <cell r="C557" t="str">
            <v>DA+0</v>
          </cell>
        </row>
        <row r="559">
          <cell r="B559" t="str">
            <v>56/2</v>
          </cell>
          <cell r="C559" t="str">
            <v>DA+3</v>
          </cell>
        </row>
        <row r="561">
          <cell r="B561" t="str">
            <v>56/3</v>
          </cell>
          <cell r="C561" t="str">
            <v>DA-3</v>
          </cell>
        </row>
        <row r="563">
          <cell r="B563" t="str">
            <v>56/4</v>
          </cell>
          <cell r="C563" t="str">
            <v>DA-3</v>
          </cell>
        </row>
        <row r="565">
          <cell r="B565" t="str">
            <v>56/5</v>
          </cell>
          <cell r="C565" t="str">
            <v>DA-3</v>
          </cell>
        </row>
        <row r="567">
          <cell r="B567" t="str">
            <v>56/6</v>
          </cell>
          <cell r="C567" t="str">
            <v>DA+0</v>
          </cell>
        </row>
        <row r="569">
          <cell r="B569" t="str">
            <v>56/7</v>
          </cell>
          <cell r="C569" t="str">
            <v>DA+6</v>
          </cell>
        </row>
        <row r="571">
          <cell r="B571" t="str">
            <v>56/8</v>
          </cell>
          <cell r="C571" t="str">
            <v>DA-3</v>
          </cell>
        </row>
        <row r="573">
          <cell r="B573" t="str">
            <v>57/0</v>
          </cell>
          <cell r="C573" t="str">
            <v>DB2+0</v>
          </cell>
        </row>
        <row r="575">
          <cell r="B575" t="str">
            <v>57/1</v>
          </cell>
          <cell r="C575" t="str">
            <v>DA-3</v>
          </cell>
        </row>
        <row r="577">
          <cell r="B577" t="str">
            <v>58/0</v>
          </cell>
          <cell r="C577" t="str">
            <v>DD60+18</v>
          </cell>
        </row>
        <row r="579">
          <cell r="B579" t="str">
            <v>59/0</v>
          </cell>
          <cell r="C579" t="str">
            <v>DD60+6</v>
          </cell>
        </row>
        <row r="581">
          <cell r="B581" t="str">
            <v>60/0</v>
          </cell>
          <cell r="C581" t="str">
            <v>DD45+6</v>
          </cell>
        </row>
        <row r="583">
          <cell r="B583" t="str">
            <v>61/0</v>
          </cell>
          <cell r="C583" t="str">
            <v>DD60+30</v>
          </cell>
        </row>
        <row r="585">
          <cell r="B585" t="str">
            <v>62/0</v>
          </cell>
          <cell r="C585" t="str">
            <v>DC1+25</v>
          </cell>
        </row>
        <row r="587">
          <cell r="B587" t="str">
            <v>63/0</v>
          </cell>
          <cell r="C587" t="str">
            <v>DC1+3</v>
          </cell>
        </row>
        <row r="589">
          <cell r="B589" t="str">
            <v>64/0</v>
          </cell>
          <cell r="C589" t="str">
            <v>DC1+0</v>
          </cell>
        </row>
        <row r="591">
          <cell r="B591" t="str">
            <v>64/1</v>
          </cell>
          <cell r="C591" t="str">
            <v>DA+0</v>
          </cell>
        </row>
        <row r="593">
          <cell r="B593" t="str">
            <v>64/2</v>
          </cell>
          <cell r="C593" t="str">
            <v>DA+3</v>
          </cell>
        </row>
        <row r="595">
          <cell r="B595" t="str">
            <v>64/3</v>
          </cell>
          <cell r="C595" t="str">
            <v>DA-3</v>
          </cell>
        </row>
        <row r="597">
          <cell r="B597" t="str">
            <v>65/0</v>
          </cell>
          <cell r="C597" t="str">
            <v>DD60+0</v>
          </cell>
        </row>
        <row r="599">
          <cell r="B599" t="str">
            <v>66/0</v>
          </cell>
          <cell r="C599" t="str">
            <v>DD60+0</v>
          </cell>
        </row>
        <row r="601">
          <cell r="B601" t="str">
            <v>66/1</v>
          </cell>
          <cell r="C601" t="str">
            <v>DA+0</v>
          </cell>
        </row>
        <row r="603">
          <cell r="B603" t="str">
            <v>67/0</v>
          </cell>
          <cell r="C603" t="str">
            <v>DD60+30</v>
          </cell>
        </row>
        <row r="605">
          <cell r="B605" t="str">
            <v>68/0</v>
          </cell>
          <cell r="C605" t="str">
            <v>DD60+30</v>
          </cell>
        </row>
        <row r="607">
          <cell r="B607" t="str">
            <v>69/0</v>
          </cell>
          <cell r="C607" t="str">
            <v>DC2+0</v>
          </cell>
        </row>
        <row r="609">
          <cell r="B609" t="str">
            <v>69A/0</v>
          </cell>
          <cell r="C609" t="str">
            <v>DD60+0</v>
          </cell>
        </row>
        <row r="611">
          <cell r="B611" t="str">
            <v>70/0</v>
          </cell>
          <cell r="C611" t="str">
            <v>DD60+0</v>
          </cell>
        </row>
        <row r="613">
          <cell r="B613" t="str">
            <v>Gantry</v>
          </cell>
        </row>
      </sheetData>
      <sheetData sheetId="1"/>
      <sheetData sheetId="2"/>
      <sheetData sheetId="3">
        <row r="2">
          <cell r="J2">
            <v>302</v>
          </cell>
          <cell r="K2">
            <v>0</v>
          </cell>
          <cell r="L2">
            <v>302</v>
          </cell>
          <cell r="N2">
            <v>270</v>
          </cell>
          <cell r="O2">
            <v>10</v>
          </cell>
          <cell r="Q2">
            <v>158</v>
          </cell>
          <cell r="S2">
            <v>57.491166</v>
          </cell>
          <cell r="T2">
            <v>44.163359</v>
          </cell>
        </row>
        <row r="9">
          <cell r="B9" t="str">
            <v>0/0</v>
          </cell>
          <cell r="C9" t="str">
            <v>TPT+0</v>
          </cell>
          <cell r="D9">
            <v>369</v>
          </cell>
        </row>
        <row r="10">
          <cell r="B10" t="str">
            <v>0/1</v>
          </cell>
          <cell r="C10" t="str">
            <v>DA-3</v>
          </cell>
          <cell r="D10">
            <v>367</v>
          </cell>
        </row>
        <row r="11">
          <cell r="B11" t="str">
            <v>0/2</v>
          </cell>
          <cell r="C11" t="str">
            <v>DA-3</v>
          </cell>
          <cell r="D11">
            <v>354</v>
          </cell>
        </row>
        <row r="12">
          <cell r="B12" t="str">
            <v>0/3</v>
          </cell>
          <cell r="C12" t="str">
            <v>DA-3</v>
          </cell>
          <cell r="D12">
            <v>381</v>
          </cell>
        </row>
        <row r="13">
          <cell r="B13" t="str">
            <v>0/4</v>
          </cell>
          <cell r="C13" t="str">
            <v>DA+9</v>
          </cell>
          <cell r="D13">
            <v>450.56299999999999</v>
          </cell>
        </row>
        <row r="14">
          <cell r="B14" t="str">
            <v>1/0</v>
          </cell>
          <cell r="C14" t="str">
            <v>DC1+3</v>
          </cell>
          <cell r="D14">
            <v>245.982</v>
          </cell>
        </row>
        <row r="15">
          <cell r="B15" t="str">
            <v>2/0</v>
          </cell>
          <cell r="C15" t="str">
            <v>DD45+3</v>
          </cell>
          <cell r="D15">
            <v>420</v>
          </cell>
        </row>
        <row r="16">
          <cell r="B16" t="str">
            <v>2/1</v>
          </cell>
          <cell r="C16" t="str">
            <v>DA+3</v>
          </cell>
          <cell r="D16">
            <v>412</v>
          </cell>
        </row>
        <row r="17">
          <cell r="B17" t="str">
            <v>2/2</v>
          </cell>
          <cell r="C17" t="str">
            <v>DA+0</v>
          </cell>
          <cell r="D17">
            <v>413</v>
          </cell>
        </row>
        <row r="18">
          <cell r="B18" t="str">
            <v>2/3</v>
          </cell>
          <cell r="C18" t="str">
            <v>DA+3</v>
          </cell>
          <cell r="D18">
            <v>415</v>
          </cell>
        </row>
        <row r="19">
          <cell r="B19" t="str">
            <v>2/4</v>
          </cell>
          <cell r="C19" t="str">
            <v>DA+0</v>
          </cell>
          <cell r="D19">
            <v>414</v>
          </cell>
        </row>
        <row r="20">
          <cell r="B20" t="str">
            <v>2/5</v>
          </cell>
          <cell r="C20" t="str">
            <v>DA+3</v>
          </cell>
          <cell r="D20">
            <v>410</v>
          </cell>
        </row>
        <row r="21">
          <cell r="B21" t="str">
            <v>2/6</v>
          </cell>
          <cell r="C21" t="str">
            <v>DA+0</v>
          </cell>
          <cell r="D21">
            <v>378</v>
          </cell>
        </row>
        <row r="22">
          <cell r="B22" t="str">
            <v>2/7</v>
          </cell>
          <cell r="C22" t="str">
            <v>DA+3</v>
          </cell>
          <cell r="D22">
            <v>420</v>
          </cell>
        </row>
        <row r="23">
          <cell r="B23" t="str">
            <v>2/8</v>
          </cell>
          <cell r="C23" t="str">
            <v>DA+0</v>
          </cell>
          <cell r="D23">
            <v>401.69499999999999</v>
          </cell>
        </row>
        <row r="24">
          <cell r="B24" t="str">
            <v>3/0</v>
          </cell>
          <cell r="C24" t="str">
            <v>DC2+0</v>
          </cell>
          <cell r="D24">
            <v>279.99700000000001</v>
          </cell>
        </row>
        <row r="25">
          <cell r="B25" t="str">
            <v>4/0</v>
          </cell>
          <cell r="C25" t="str">
            <v>DD45+0</v>
          </cell>
          <cell r="D25">
            <v>383.06400000000002</v>
          </cell>
        </row>
        <row r="26">
          <cell r="B26" t="str">
            <v>4/1</v>
          </cell>
          <cell r="C26" t="str">
            <v>DA+3</v>
          </cell>
          <cell r="D26">
            <v>400.00400000000002</v>
          </cell>
        </row>
        <row r="27">
          <cell r="B27" t="str">
            <v>4/2</v>
          </cell>
          <cell r="C27" t="str">
            <v>DA-3</v>
          </cell>
          <cell r="D27">
            <v>397.00200000000001</v>
          </cell>
        </row>
        <row r="28">
          <cell r="B28" t="str">
            <v>4/3</v>
          </cell>
          <cell r="C28" t="str">
            <v>DA+3</v>
          </cell>
          <cell r="D28">
            <v>414</v>
          </cell>
        </row>
        <row r="29">
          <cell r="B29" t="str">
            <v>4/4</v>
          </cell>
          <cell r="C29" t="str">
            <v>DA+0</v>
          </cell>
          <cell r="D29">
            <v>415</v>
          </cell>
        </row>
        <row r="30">
          <cell r="B30" t="str">
            <v>4/5</v>
          </cell>
          <cell r="C30" t="str">
            <v>DA+3</v>
          </cell>
          <cell r="D30">
            <v>411</v>
          </cell>
        </row>
        <row r="31">
          <cell r="B31" t="str">
            <v>4/6</v>
          </cell>
          <cell r="C31" t="str">
            <v>DA+0</v>
          </cell>
          <cell r="D31">
            <v>416</v>
          </cell>
        </row>
        <row r="32">
          <cell r="B32" t="str">
            <v>4/7</v>
          </cell>
          <cell r="C32" t="str">
            <v>DA+3</v>
          </cell>
          <cell r="D32">
            <v>409.23099999999999</v>
          </cell>
        </row>
        <row r="33">
          <cell r="B33" t="str">
            <v>4/8</v>
          </cell>
          <cell r="C33" t="str">
            <v>DA+0</v>
          </cell>
          <cell r="D33">
            <v>378.00099999999998</v>
          </cell>
        </row>
        <row r="34">
          <cell r="B34" t="str">
            <v>4/9</v>
          </cell>
          <cell r="C34" t="str">
            <v>DA-3</v>
          </cell>
          <cell r="D34">
            <v>391</v>
          </cell>
        </row>
        <row r="35">
          <cell r="B35" t="str">
            <v>4/10</v>
          </cell>
          <cell r="C35" t="str">
            <v>DA+3</v>
          </cell>
          <cell r="D35">
            <v>401.44299999999998</v>
          </cell>
        </row>
        <row r="36">
          <cell r="B36" t="str">
            <v>5/0</v>
          </cell>
          <cell r="C36" t="str">
            <v>DB1+0</v>
          </cell>
          <cell r="D36">
            <v>321</v>
          </cell>
        </row>
        <row r="37">
          <cell r="B37" t="str">
            <v>5/1</v>
          </cell>
          <cell r="C37" t="str">
            <v>DA+3</v>
          </cell>
          <cell r="D37">
            <v>402.56900000000002</v>
          </cell>
        </row>
        <row r="38">
          <cell r="B38" t="str">
            <v>6/0</v>
          </cell>
          <cell r="C38" t="str">
            <v>DB1+0</v>
          </cell>
          <cell r="D38">
            <v>408</v>
          </cell>
        </row>
        <row r="39">
          <cell r="B39" t="str">
            <v>6/1</v>
          </cell>
          <cell r="C39" t="str">
            <v>DA+3</v>
          </cell>
          <cell r="D39">
            <v>419</v>
          </cell>
        </row>
        <row r="40">
          <cell r="B40" t="str">
            <v>6/2</v>
          </cell>
          <cell r="C40" t="str">
            <v>DA+3</v>
          </cell>
          <cell r="D40">
            <v>407.27499999999998</v>
          </cell>
        </row>
        <row r="41">
          <cell r="B41" t="str">
            <v>7/0</v>
          </cell>
          <cell r="C41" t="str">
            <v>DB2+0</v>
          </cell>
          <cell r="D41">
            <v>414</v>
          </cell>
        </row>
        <row r="42">
          <cell r="B42" t="str">
            <v>7/1</v>
          </cell>
          <cell r="C42" t="str">
            <v>DA+0</v>
          </cell>
          <cell r="D42">
            <v>419</v>
          </cell>
        </row>
        <row r="43">
          <cell r="B43" t="str">
            <v>7/2</v>
          </cell>
          <cell r="C43" t="str">
            <v>DA+3</v>
          </cell>
          <cell r="D43">
            <v>361.09699999999998</v>
          </cell>
        </row>
        <row r="44">
          <cell r="B44" t="str">
            <v>7/3</v>
          </cell>
          <cell r="C44" t="str">
            <v>DA-3</v>
          </cell>
          <cell r="D44">
            <v>361</v>
          </cell>
        </row>
        <row r="45">
          <cell r="B45" t="str">
            <v>7/4</v>
          </cell>
          <cell r="C45" t="str">
            <v>DA+0</v>
          </cell>
          <cell r="D45">
            <v>404</v>
          </cell>
        </row>
        <row r="46">
          <cell r="B46" t="str">
            <v>7/5</v>
          </cell>
          <cell r="C46" t="str">
            <v>DA+3</v>
          </cell>
          <cell r="D46">
            <v>424</v>
          </cell>
        </row>
        <row r="47">
          <cell r="B47" t="str">
            <v>7/6</v>
          </cell>
          <cell r="C47" t="str">
            <v>DA+0</v>
          </cell>
          <cell r="D47">
            <v>406</v>
          </cell>
        </row>
        <row r="48">
          <cell r="B48" t="str">
            <v>7/7</v>
          </cell>
          <cell r="C48" t="str">
            <v>DA+0</v>
          </cell>
          <cell r="D48">
            <v>410</v>
          </cell>
        </row>
        <row r="49">
          <cell r="B49" t="str">
            <v>7/8</v>
          </cell>
          <cell r="C49" t="str">
            <v>DA+3</v>
          </cell>
          <cell r="D49">
            <v>423</v>
          </cell>
        </row>
        <row r="50">
          <cell r="B50" t="str">
            <v>7/9</v>
          </cell>
          <cell r="C50" t="str">
            <v>DA+0</v>
          </cell>
          <cell r="D50">
            <v>409</v>
          </cell>
        </row>
        <row r="51">
          <cell r="B51" t="str">
            <v>7/10</v>
          </cell>
          <cell r="C51" t="str">
            <v>DA+3</v>
          </cell>
          <cell r="D51">
            <v>425</v>
          </cell>
        </row>
        <row r="52">
          <cell r="B52" t="str">
            <v>7/11</v>
          </cell>
          <cell r="C52" t="str">
            <v>DA+0</v>
          </cell>
          <cell r="D52">
            <v>362.65</v>
          </cell>
        </row>
        <row r="53">
          <cell r="B53" t="str">
            <v>8/0</v>
          </cell>
          <cell r="C53" t="str">
            <v>DB2+0</v>
          </cell>
          <cell r="D53">
            <v>416</v>
          </cell>
        </row>
        <row r="54">
          <cell r="B54" t="str">
            <v>8/1</v>
          </cell>
          <cell r="C54" t="str">
            <v>DA+3</v>
          </cell>
          <cell r="D54">
            <v>400</v>
          </cell>
        </row>
        <row r="55">
          <cell r="B55" t="str">
            <v>8/2</v>
          </cell>
          <cell r="C55" t="str">
            <v>DA+0</v>
          </cell>
          <cell r="D55">
            <v>367</v>
          </cell>
        </row>
        <row r="56">
          <cell r="B56" t="str">
            <v>8/3</v>
          </cell>
          <cell r="C56" t="str">
            <v>DA-3</v>
          </cell>
          <cell r="D56">
            <v>420</v>
          </cell>
        </row>
        <row r="57">
          <cell r="B57" t="str">
            <v>8/4</v>
          </cell>
          <cell r="C57" t="str">
            <v>DA+9</v>
          </cell>
          <cell r="D57">
            <v>413.71600000000001</v>
          </cell>
        </row>
        <row r="58">
          <cell r="B58" t="str">
            <v>8A/0</v>
          </cell>
          <cell r="C58" t="str">
            <v>DD60+0</v>
          </cell>
          <cell r="D58">
            <v>223.61</v>
          </cell>
        </row>
        <row r="59">
          <cell r="B59" t="str">
            <v>8B/0</v>
          </cell>
          <cell r="C59" t="str">
            <v>DD60+0</v>
          </cell>
          <cell r="D59">
            <v>341</v>
          </cell>
        </row>
        <row r="60">
          <cell r="B60" t="str">
            <v>8B/1</v>
          </cell>
          <cell r="C60" t="str">
            <v>DA-3</v>
          </cell>
          <cell r="D60">
            <v>332</v>
          </cell>
        </row>
        <row r="61">
          <cell r="B61" t="str">
            <v>8B/2</v>
          </cell>
          <cell r="C61" t="str">
            <v>DA-3</v>
          </cell>
          <cell r="D61">
            <v>292.52600000000001</v>
          </cell>
        </row>
        <row r="62">
          <cell r="B62" t="str">
            <v>8B/3</v>
          </cell>
          <cell r="C62" t="str">
            <v>DA+3</v>
          </cell>
          <cell r="D62">
            <v>426.18599999999998</v>
          </cell>
        </row>
        <row r="63">
          <cell r="B63" t="str">
            <v>8B/4</v>
          </cell>
          <cell r="C63" t="str">
            <v>DA+6</v>
          </cell>
          <cell r="D63">
            <v>373</v>
          </cell>
        </row>
        <row r="64">
          <cell r="B64" t="str">
            <v>8B/5</v>
          </cell>
          <cell r="C64" t="str">
            <v>DA+6</v>
          </cell>
          <cell r="D64">
            <v>461.51</v>
          </cell>
        </row>
        <row r="65">
          <cell r="B65" t="str">
            <v>9/0</v>
          </cell>
          <cell r="C65" t="str">
            <v>DB2+6</v>
          </cell>
          <cell r="D65">
            <v>283.43099999999998</v>
          </cell>
        </row>
        <row r="66">
          <cell r="B66" t="str">
            <v>10/0</v>
          </cell>
          <cell r="C66" t="str">
            <v>DB1+9</v>
          </cell>
          <cell r="D66">
            <v>426</v>
          </cell>
        </row>
        <row r="67">
          <cell r="B67" t="str">
            <v>10/1</v>
          </cell>
          <cell r="C67" t="str">
            <v>DA-3</v>
          </cell>
          <cell r="D67">
            <v>396.09199999999998</v>
          </cell>
        </row>
        <row r="68">
          <cell r="B68" t="str">
            <v>11/0</v>
          </cell>
          <cell r="C68" t="str">
            <v>DB1+18</v>
          </cell>
          <cell r="D68">
            <v>312.87900000000002</v>
          </cell>
        </row>
        <row r="69">
          <cell r="B69" t="str">
            <v>12/0</v>
          </cell>
          <cell r="C69" t="str">
            <v>DB2+18</v>
          </cell>
          <cell r="D69">
            <v>418.99900000000002</v>
          </cell>
        </row>
        <row r="70">
          <cell r="B70" t="str">
            <v>12/1</v>
          </cell>
          <cell r="C70" t="str">
            <v>DA-3</v>
          </cell>
          <cell r="D70">
            <v>370.19900000000001</v>
          </cell>
        </row>
        <row r="71">
          <cell r="B71" t="str">
            <v>12/2</v>
          </cell>
          <cell r="C71" t="str">
            <v>DA+3</v>
          </cell>
          <cell r="D71">
            <v>424.99599999999998</v>
          </cell>
        </row>
        <row r="72">
          <cell r="B72" t="str">
            <v>12/3</v>
          </cell>
          <cell r="C72" t="str">
            <v>DA+3</v>
          </cell>
          <cell r="D72">
            <v>404</v>
          </cell>
        </row>
        <row r="73">
          <cell r="B73" t="str">
            <v>12/4</v>
          </cell>
          <cell r="C73" t="str">
            <v>DA+3</v>
          </cell>
          <cell r="D73">
            <v>428</v>
          </cell>
        </row>
        <row r="74">
          <cell r="B74" t="str">
            <v>12/5</v>
          </cell>
          <cell r="C74" t="str">
            <v>DA+3</v>
          </cell>
          <cell r="D74">
            <v>395</v>
          </cell>
        </row>
        <row r="75">
          <cell r="B75" t="str">
            <v>12/6</v>
          </cell>
          <cell r="C75" t="str">
            <v>DA-3</v>
          </cell>
          <cell r="D75">
            <v>318</v>
          </cell>
        </row>
        <row r="76">
          <cell r="B76" t="str">
            <v>12/7</v>
          </cell>
          <cell r="C76" t="str">
            <v>DA-3</v>
          </cell>
          <cell r="D76">
            <v>357</v>
          </cell>
        </row>
        <row r="77">
          <cell r="B77" t="str">
            <v>12/8</v>
          </cell>
          <cell r="C77" t="str">
            <v>DA-3</v>
          </cell>
          <cell r="D77">
            <v>385</v>
          </cell>
        </row>
        <row r="78">
          <cell r="B78" t="str">
            <v>12/9</v>
          </cell>
          <cell r="C78" t="str">
            <v>DA+3</v>
          </cell>
          <cell r="D78">
            <v>418.77600000000001</v>
          </cell>
        </row>
        <row r="79">
          <cell r="B79" t="str">
            <v>13/0</v>
          </cell>
          <cell r="C79" t="str">
            <v>DD60+30</v>
          </cell>
          <cell r="D79">
            <v>319.13299999999998</v>
          </cell>
        </row>
        <row r="80">
          <cell r="B80" t="str">
            <v>14/0</v>
          </cell>
          <cell r="C80" t="str">
            <v>DD60+30</v>
          </cell>
          <cell r="D80">
            <v>436</v>
          </cell>
        </row>
        <row r="81">
          <cell r="B81" t="str">
            <v>14/1</v>
          </cell>
          <cell r="C81" t="str">
            <v>DA+0</v>
          </cell>
          <cell r="D81">
            <v>395</v>
          </cell>
        </row>
        <row r="82">
          <cell r="B82" t="str">
            <v>14/2</v>
          </cell>
          <cell r="C82" t="str">
            <v>DA+0</v>
          </cell>
          <cell r="D82">
            <v>306</v>
          </cell>
        </row>
        <row r="83">
          <cell r="B83" t="str">
            <v>14/3</v>
          </cell>
          <cell r="C83" t="str">
            <v>DA+0</v>
          </cell>
          <cell r="D83">
            <v>412</v>
          </cell>
        </row>
        <row r="84">
          <cell r="B84" t="str">
            <v>14/4</v>
          </cell>
          <cell r="C84" t="str">
            <v>DA+3</v>
          </cell>
          <cell r="D84">
            <v>414</v>
          </cell>
        </row>
        <row r="85">
          <cell r="B85" t="str">
            <v>14/5</v>
          </cell>
          <cell r="C85" t="str">
            <v>DA+3</v>
          </cell>
          <cell r="D85">
            <v>420</v>
          </cell>
        </row>
        <row r="86">
          <cell r="B86" t="str">
            <v>14/6</v>
          </cell>
          <cell r="C86" t="str">
            <v>DA+3</v>
          </cell>
          <cell r="D86">
            <v>410</v>
          </cell>
        </row>
        <row r="87">
          <cell r="B87" t="str">
            <v>14/7</v>
          </cell>
          <cell r="C87" t="str">
            <v>DA+0</v>
          </cell>
          <cell r="D87">
            <v>410</v>
          </cell>
        </row>
        <row r="88">
          <cell r="B88" t="str">
            <v>14/8</v>
          </cell>
          <cell r="C88" t="str">
            <v>DA+3</v>
          </cell>
          <cell r="D88">
            <v>407.995</v>
          </cell>
        </row>
        <row r="89">
          <cell r="B89" t="str">
            <v>15/0</v>
          </cell>
          <cell r="C89" t="str">
            <v>DC2+3</v>
          </cell>
          <cell r="D89">
            <v>464.74200000000002</v>
          </cell>
        </row>
        <row r="90">
          <cell r="B90" t="str">
            <v>16/0</v>
          </cell>
          <cell r="C90" t="str">
            <v>DB2+25</v>
          </cell>
          <cell r="D90">
            <v>264.68700000000001</v>
          </cell>
        </row>
        <row r="91">
          <cell r="B91" t="str">
            <v>17/0</v>
          </cell>
          <cell r="C91" t="str">
            <v>DB2+6</v>
          </cell>
          <cell r="D91">
            <v>400</v>
          </cell>
        </row>
        <row r="92">
          <cell r="B92" t="str">
            <v>17/1</v>
          </cell>
          <cell r="C92" t="str">
            <v>DA-3</v>
          </cell>
          <cell r="D92">
            <v>310</v>
          </cell>
        </row>
        <row r="93">
          <cell r="B93" t="str">
            <v>17/2</v>
          </cell>
          <cell r="C93" t="str">
            <v>DA+0</v>
          </cell>
          <cell r="D93">
            <v>361.49700000000001</v>
          </cell>
        </row>
        <row r="94">
          <cell r="B94" t="str">
            <v>17/3</v>
          </cell>
          <cell r="C94" t="str">
            <v>DA+0</v>
          </cell>
          <cell r="D94">
            <v>366.00200000000001</v>
          </cell>
        </row>
        <row r="95">
          <cell r="B95" t="str">
            <v>17/4</v>
          </cell>
          <cell r="C95" t="str">
            <v>DA+3</v>
          </cell>
          <cell r="D95">
            <v>436.99900000000002</v>
          </cell>
        </row>
        <row r="96">
          <cell r="B96" t="str">
            <v>17/5</v>
          </cell>
          <cell r="C96" t="str">
            <v>DA+3</v>
          </cell>
          <cell r="D96">
            <v>389.99900000000002</v>
          </cell>
        </row>
        <row r="97">
          <cell r="B97" t="str">
            <v>17/6</v>
          </cell>
          <cell r="C97" t="str">
            <v>DA-3</v>
          </cell>
          <cell r="D97">
            <v>400.99900000000002</v>
          </cell>
        </row>
        <row r="98">
          <cell r="B98" t="str">
            <v>17/7</v>
          </cell>
          <cell r="C98" t="str">
            <v>DA+3</v>
          </cell>
          <cell r="D98">
            <v>391.99900000000002</v>
          </cell>
        </row>
        <row r="99">
          <cell r="B99" t="str">
            <v>17/8</v>
          </cell>
          <cell r="C99" t="str">
            <v>DA-3</v>
          </cell>
          <cell r="D99">
            <v>374.07</v>
          </cell>
        </row>
        <row r="100">
          <cell r="B100" t="str">
            <v>18/0</v>
          </cell>
          <cell r="C100" t="str">
            <v>DB1+6</v>
          </cell>
          <cell r="D100">
            <v>323.02999999999997</v>
          </cell>
        </row>
        <row r="101">
          <cell r="B101" t="str">
            <v>19/0</v>
          </cell>
          <cell r="C101" t="str">
            <v>DC2+6</v>
          </cell>
          <cell r="D101">
            <v>343.13</v>
          </cell>
        </row>
        <row r="102">
          <cell r="B102" t="str">
            <v>19/1</v>
          </cell>
          <cell r="C102" t="str">
            <v>DA+0</v>
          </cell>
          <cell r="D102">
            <v>392</v>
          </cell>
        </row>
        <row r="103">
          <cell r="B103" t="str">
            <v>19/2</v>
          </cell>
          <cell r="C103" t="str">
            <v>DA+0</v>
          </cell>
          <cell r="D103">
            <v>407</v>
          </cell>
        </row>
        <row r="104">
          <cell r="B104" t="str">
            <v>19/3</v>
          </cell>
          <cell r="C104" t="str">
            <v>DA+3</v>
          </cell>
          <cell r="D104">
            <v>412</v>
          </cell>
        </row>
        <row r="105">
          <cell r="B105" t="str">
            <v>19/4</v>
          </cell>
          <cell r="C105" t="str">
            <v>DA+0</v>
          </cell>
          <cell r="D105">
            <v>371</v>
          </cell>
        </row>
        <row r="106">
          <cell r="B106" t="str">
            <v>19/5</v>
          </cell>
          <cell r="C106" t="str">
            <v>DA-3</v>
          </cell>
          <cell r="D106">
            <v>376</v>
          </cell>
        </row>
        <row r="107">
          <cell r="B107" t="str">
            <v>19/6</v>
          </cell>
          <cell r="C107" t="str">
            <v>DA+0</v>
          </cell>
          <cell r="D107">
            <v>421</v>
          </cell>
        </row>
        <row r="108">
          <cell r="B108" t="str">
            <v>19/7</v>
          </cell>
          <cell r="C108" t="str">
            <v>DA+3</v>
          </cell>
          <cell r="D108">
            <v>387</v>
          </cell>
        </row>
        <row r="109">
          <cell r="B109" t="str">
            <v>19/8</v>
          </cell>
          <cell r="C109" t="str">
            <v>DA-3</v>
          </cell>
          <cell r="D109">
            <v>364</v>
          </cell>
        </row>
        <row r="110">
          <cell r="B110" t="str">
            <v>19/9</v>
          </cell>
          <cell r="C110" t="str">
            <v>DA+3</v>
          </cell>
          <cell r="D110">
            <v>423</v>
          </cell>
        </row>
        <row r="111">
          <cell r="B111" t="str">
            <v>19/10</v>
          </cell>
          <cell r="C111" t="str">
            <v>DA+3</v>
          </cell>
          <cell r="D111">
            <v>335</v>
          </cell>
        </row>
        <row r="112">
          <cell r="B112" t="str">
            <v>19/11</v>
          </cell>
          <cell r="C112" t="str">
            <v>DA-3</v>
          </cell>
          <cell r="D112">
            <v>343</v>
          </cell>
        </row>
        <row r="113">
          <cell r="B113" t="str">
            <v>19/12</v>
          </cell>
          <cell r="C113" t="str">
            <v>DA-3</v>
          </cell>
          <cell r="D113">
            <v>362.45299999999997</v>
          </cell>
        </row>
        <row r="114">
          <cell r="B114" t="str">
            <v>20/0</v>
          </cell>
          <cell r="C114" t="str">
            <v>DB1+0</v>
          </cell>
          <cell r="D114">
            <v>433</v>
          </cell>
        </row>
        <row r="115">
          <cell r="B115" t="str">
            <v>20/1</v>
          </cell>
          <cell r="C115" t="str">
            <v>DA+6</v>
          </cell>
          <cell r="D115">
            <v>393</v>
          </cell>
        </row>
        <row r="116">
          <cell r="B116" t="str">
            <v>20/2</v>
          </cell>
          <cell r="C116" t="str">
            <v>DA+0</v>
          </cell>
          <cell r="D116">
            <v>400</v>
          </cell>
        </row>
        <row r="117">
          <cell r="B117" t="str">
            <v>20/3</v>
          </cell>
          <cell r="C117" t="str">
            <v>DA+0</v>
          </cell>
          <cell r="D117">
            <v>375.65899999999999</v>
          </cell>
        </row>
        <row r="118">
          <cell r="B118" t="str">
            <v>20/4</v>
          </cell>
          <cell r="C118" t="str">
            <v>DA-3</v>
          </cell>
          <cell r="D118">
            <v>366.46600000000001</v>
          </cell>
        </row>
        <row r="119">
          <cell r="B119" t="str">
            <v>20/5</v>
          </cell>
          <cell r="C119" t="str">
            <v>DA+3</v>
          </cell>
          <cell r="D119">
            <v>408</v>
          </cell>
        </row>
        <row r="120">
          <cell r="B120" t="str">
            <v>20/6</v>
          </cell>
          <cell r="C120" t="str">
            <v>DA+0</v>
          </cell>
          <cell r="D120">
            <v>372</v>
          </cell>
        </row>
        <row r="121">
          <cell r="B121" t="str">
            <v>20/7</v>
          </cell>
          <cell r="C121" t="str">
            <v>DA-3</v>
          </cell>
          <cell r="D121">
            <v>370</v>
          </cell>
        </row>
        <row r="122">
          <cell r="B122" t="str">
            <v>20/8</v>
          </cell>
          <cell r="C122" t="str">
            <v>DA+0</v>
          </cell>
          <cell r="D122">
            <v>400</v>
          </cell>
        </row>
        <row r="123">
          <cell r="B123" t="str">
            <v>20/9</v>
          </cell>
          <cell r="C123" t="str">
            <v>DA+3</v>
          </cell>
          <cell r="D123">
            <v>426</v>
          </cell>
        </row>
        <row r="124">
          <cell r="B124" t="str">
            <v>20/10</v>
          </cell>
          <cell r="C124" t="str">
            <v>DA+3</v>
          </cell>
          <cell r="D124">
            <v>399</v>
          </cell>
        </row>
        <row r="125">
          <cell r="B125" t="str">
            <v>20/11</v>
          </cell>
          <cell r="C125" t="str">
            <v>DA-3</v>
          </cell>
          <cell r="D125">
            <v>358</v>
          </cell>
        </row>
        <row r="126">
          <cell r="B126" t="str">
            <v>20/12</v>
          </cell>
          <cell r="C126" t="str">
            <v>DA-3</v>
          </cell>
          <cell r="D126">
            <v>256.85700000000003</v>
          </cell>
        </row>
        <row r="127">
          <cell r="B127" t="str">
            <v>21/0</v>
          </cell>
          <cell r="C127" t="str">
            <v>DB1+0</v>
          </cell>
          <cell r="D127">
            <v>388</v>
          </cell>
        </row>
        <row r="128">
          <cell r="B128" t="str">
            <v>21/1</v>
          </cell>
          <cell r="C128" t="str">
            <v>DA-3</v>
          </cell>
          <cell r="D128">
            <v>391</v>
          </cell>
        </row>
        <row r="129">
          <cell r="B129" t="str">
            <v>21/2</v>
          </cell>
          <cell r="C129" t="str">
            <v>DA+3</v>
          </cell>
          <cell r="D129">
            <v>394</v>
          </cell>
        </row>
        <row r="130">
          <cell r="B130" t="str">
            <v>21/3</v>
          </cell>
          <cell r="C130" t="str">
            <v>DA+3</v>
          </cell>
          <cell r="D130">
            <v>432.89800000000002</v>
          </cell>
        </row>
        <row r="131">
          <cell r="B131" t="str">
            <v>22/0</v>
          </cell>
          <cell r="C131" t="str">
            <v>DB2+3</v>
          </cell>
          <cell r="D131">
            <v>190.94800000000001</v>
          </cell>
        </row>
        <row r="132">
          <cell r="B132" t="str">
            <v>22A/0</v>
          </cell>
          <cell r="C132" t="str">
            <v>DB1+25</v>
          </cell>
          <cell r="D132">
            <v>267.423</v>
          </cell>
        </row>
        <row r="133">
          <cell r="B133" t="str">
            <v>23/0</v>
          </cell>
          <cell r="C133" t="str">
            <v>DC2+18</v>
          </cell>
          <cell r="D133">
            <v>371</v>
          </cell>
        </row>
        <row r="134">
          <cell r="B134" t="str">
            <v>23/1</v>
          </cell>
          <cell r="C134" t="str">
            <v>DA+9</v>
          </cell>
          <cell r="D134">
            <v>438.91199999999998</v>
          </cell>
        </row>
        <row r="135">
          <cell r="B135" t="str">
            <v>23/2</v>
          </cell>
          <cell r="C135" t="str">
            <v>DA+0</v>
          </cell>
          <cell r="D135">
            <v>340.13200000000001</v>
          </cell>
        </row>
        <row r="136">
          <cell r="B136" t="str">
            <v>23/3</v>
          </cell>
          <cell r="C136" t="str">
            <v>DA-3</v>
          </cell>
          <cell r="D136">
            <v>283.99599999999998</v>
          </cell>
        </row>
        <row r="137">
          <cell r="B137" t="str">
            <v>23/4</v>
          </cell>
          <cell r="C137" t="str">
            <v>DA-3</v>
          </cell>
          <cell r="D137">
            <v>323</v>
          </cell>
        </row>
        <row r="138">
          <cell r="B138" t="str">
            <v>23/5</v>
          </cell>
          <cell r="C138" t="str">
            <v>DA-3</v>
          </cell>
          <cell r="D138">
            <v>470.22699999999998</v>
          </cell>
        </row>
        <row r="139">
          <cell r="B139" t="str">
            <v>24/0</v>
          </cell>
          <cell r="C139" t="str">
            <v>DD60+25</v>
          </cell>
          <cell r="D139">
            <v>231.53299999999999</v>
          </cell>
        </row>
        <row r="140">
          <cell r="B140" t="str">
            <v>25/0</v>
          </cell>
          <cell r="C140" t="str">
            <v>DD60+25</v>
          </cell>
          <cell r="D140">
            <v>386</v>
          </cell>
        </row>
        <row r="141">
          <cell r="B141" t="str">
            <v>25/1</v>
          </cell>
          <cell r="C141" t="str">
            <v>DA+9</v>
          </cell>
          <cell r="D141">
            <v>446</v>
          </cell>
        </row>
        <row r="142">
          <cell r="B142" t="str">
            <v>25/2</v>
          </cell>
          <cell r="C142" t="str">
            <v>DA+0</v>
          </cell>
          <cell r="D142">
            <v>368</v>
          </cell>
        </row>
        <row r="143">
          <cell r="B143" t="str">
            <v>25/3</v>
          </cell>
          <cell r="C143" t="str">
            <v>DA+3</v>
          </cell>
          <cell r="D143">
            <v>466.43099999999998</v>
          </cell>
        </row>
        <row r="144">
          <cell r="B144" t="str">
            <v>26/0</v>
          </cell>
          <cell r="C144" t="str">
            <v>DB2+9</v>
          </cell>
          <cell r="D144">
            <v>440.83600000000001</v>
          </cell>
        </row>
        <row r="145">
          <cell r="B145" t="str">
            <v>27/0</v>
          </cell>
          <cell r="C145" t="str">
            <v>DD60+3</v>
          </cell>
          <cell r="D145">
            <v>299.47300000000001</v>
          </cell>
        </row>
        <row r="146">
          <cell r="B146" t="str">
            <v>28/0</v>
          </cell>
          <cell r="C146" t="str">
            <v>DD60+0</v>
          </cell>
          <cell r="D146">
            <v>233</v>
          </cell>
        </row>
        <row r="147">
          <cell r="B147" t="str">
            <v>28/1</v>
          </cell>
          <cell r="C147" t="str">
            <v>DA+3</v>
          </cell>
          <cell r="D147">
            <v>454.66899999999998</v>
          </cell>
        </row>
        <row r="148">
          <cell r="B148" t="str">
            <v>29/0</v>
          </cell>
          <cell r="C148" t="str">
            <v>DD60+25</v>
          </cell>
          <cell r="D148">
            <v>270.08</v>
          </cell>
        </row>
        <row r="149">
          <cell r="B149" t="str">
            <v>30/0</v>
          </cell>
          <cell r="C149" t="str">
            <v>DD60+18</v>
          </cell>
          <cell r="D149">
            <v>435</v>
          </cell>
        </row>
        <row r="150">
          <cell r="B150" t="str">
            <v>30/1</v>
          </cell>
          <cell r="C150" t="str">
            <v>DA-3</v>
          </cell>
          <cell r="D150">
            <v>347</v>
          </cell>
        </row>
        <row r="151">
          <cell r="B151" t="str">
            <v>30/2</v>
          </cell>
          <cell r="C151" t="str">
            <v>DA-3</v>
          </cell>
          <cell r="D151">
            <v>396</v>
          </cell>
        </row>
        <row r="152">
          <cell r="B152" t="str">
            <v>30/3</v>
          </cell>
          <cell r="C152" t="str">
            <v>DA+0</v>
          </cell>
          <cell r="D152">
            <v>410</v>
          </cell>
        </row>
        <row r="153">
          <cell r="B153" t="str">
            <v>30/4</v>
          </cell>
          <cell r="C153" t="str">
            <v>DA+3</v>
          </cell>
          <cell r="D153">
            <v>424</v>
          </cell>
        </row>
        <row r="154">
          <cell r="B154" t="str">
            <v>30/5</v>
          </cell>
          <cell r="C154" t="str">
            <v>DA+0</v>
          </cell>
          <cell r="D154">
            <v>373</v>
          </cell>
        </row>
        <row r="155">
          <cell r="B155" t="str">
            <v>30/6</v>
          </cell>
          <cell r="C155" t="str">
            <v>DA-3</v>
          </cell>
          <cell r="D155">
            <v>365.46100000000001</v>
          </cell>
        </row>
        <row r="156">
          <cell r="B156" t="str">
            <v>31/0</v>
          </cell>
          <cell r="C156" t="str">
            <v>DB2+0</v>
          </cell>
          <cell r="D156">
            <v>376</v>
          </cell>
        </row>
        <row r="157">
          <cell r="B157" t="str">
            <v>31/1</v>
          </cell>
          <cell r="C157" t="str">
            <v>DA+0</v>
          </cell>
          <cell r="D157">
            <v>403</v>
          </cell>
        </row>
        <row r="158">
          <cell r="B158" t="str">
            <v>31/2</v>
          </cell>
          <cell r="C158" t="str">
            <v>DA+0</v>
          </cell>
          <cell r="D158">
            <v>399</v>
          </cell>
        </row>
        <row r="159">
          <cell r="B159" t="str">
            <v>31/3</v>
          </cell>
          <cell r="C159" t="str">
            <v>DA+3</v>
          </cell>
          <cell r="D159">
            <v>404</v>
          </cell>
        </row>
        <row r="160">
          <cell r="B160" t="str">
            <v>31/4</v>
          </cell>
          <cell r="C160" t="str">
            <v>DA-3</v>
          </cell>
          <cell r="D160">
            <v>358</v>
          </cell>
        </row>
        <row r="161">
          <cell r="B161" t="str">
            <v>31/5</v>
          </cell>
          <cell r="C161" t="str">
            <v>DA-3</v>
          </cell>
          <cell r="D161">
            <v>363</v>
          </cell>
        </row>
        <row r="162">
          <cell r="B162" t="str">
            <v>31/6</v>
          </cell>
          <cell r="C162" t="str">
            <v>DA+3</v>
          </cell>
          <cell r="D162">
            <v>407</v>
          </cell>
        </row>
        <row r="163">
          <cell r="B163" t="str">
            <v>31/7</v>
          </cell>
          <cell r="C163" t="str">
            <v>DA+0</v>
          </cell>
          <cell r="D163">
            <v>384</v>
          </cell>
        </row>
        <row r="164">
          <cell r="B164" t="str">
            <v>31/8</v>
          </cell>
          <cell r="C164" t="str">
            <v>DA-3</v>
          </cell>
          <cell r="D164">
            <v>386</v>
          </cell>
        </row>
        <row r="165">
          <cell r="B165" t="str">
            <v>31/9</v>
          </cell>
          <cell r="C165" t="str">
            <v>DA+3</v>
          </cell>
          <cell r="D165">
            <v>394</v>
          </cell>
        </row>
        <row r="166">
          <cell r="B166" t="str">
            <v>31/10</v>
          </cell>
          <cell r="C166" t="str">
            <v>DA-3</v>
          </cell>
          <cell r="D166">
            <v>409.666</v>
          </cell>
        </row>
        <row r="167">
          <cell r="B167" t="str">
            <v>32/0</v>
          </cell>
          <cell r="C167" t="str">
            <v>DC1+6</v>
          </cell>
          <cell r="D167">
            <v>407.17</v>
          </cell>
        </row>
        <row r="168">
          <cell r="B168" t="str">
            <v>33/0</v>
          </cell>
          <cell r="C168" t="str">
            <v>DC2+6</v>
          </cell>
          <cell r="D168">
            <v>365</v>
          </cell>
        </row>
        <row r="169">
          <cell r="B169" t="str">
            <v>33/1</v>
          </cell>
          <cell r="C169" t="str">
            <v>DA-3</v>
          </cell>
          <cell r="D169">
            <v>365</v>
          </cell>
        </row>
        <row r="170">
          <cell r="B170" t="str">
            <v>33/2</v>
          </cell>
          <cell r="C170" t="str">
            <v>DA-3</v>
          </cell>
          <cell r="D170">
            <v>406</v>
          </cell>
        </row>
        <row r="171">
          <cell r="B171" t="str">
            <v>33/3</v>
          </cell>
          <cell r="C171" t="str">
            <v>DA+3</v>
          </cell>
          <cell r="D171">
            <v>389</v>
          </cell>
        </row>
        <row r="172">
          <cell r="B172" t="str">
            <v>33/4</v>
          </cell>
          <cell r="C172" t="str">
            <v>DA-3</v>
          </cell>
          <cell r="D172">
            <v>395</v>
          </cell>
        </row>
        <row r="173">
          <cell r="B173" t="str">
            <v>33/5</v>
          </cell>
          <cell r="C173" t="str">
            <v>DA+3</v>
          </cell>
          <cell r="D173">
            <v>430</v>
          </cell>
        </row>
        <row r="174">
          <cell r="B174" t="str">
            <v>33/6</v>
          </cell>
          <cell r="C174" t="str">
            <v>DA+3</v>
          </cell>
          <cell r="D174">
            <v>394</v>
          </cell>
        </row>
        <row r="175">
          <cell r="B175" t="str">
            <v>33/7</v>
          </cell>
          <cell r="C175" t="str">
            <v>DA+3</v>
          </cell>
          <cell r="D175">
            <v>439.95</v>
          </cell>
        </row>
        <row r="176">
          <cell r="B176" t="str">
            <v>33/8</v>
          </cell>
          <cell r="C176" t="str">
            <v>DA+3</v>
          </cell>
          <cell r="D176">
            <v>355.05</v>
          </cell>
        </row>
        <row r="177">
          <cell r="B177" t="str">
            <v>33/9</v>
          </cell>
          <cell r="C177" t="str">
            <v>DA+0</v>
          </cell>
          <cell r="D177">
            <v>410</v>
          </cell>
        </row>
        <row r="178">
          <cell r="B178" t="str">
            <v>33/10</v>
          </cell>
          <cell r="C178" t="str">
            <v>DA+3</v>
          </cell>
          <cell r="D178">
            <v>410</v>
          </cell>
        </row>
        <row r="179">
          <cell r="B179" t="str">
            <v>33/11</v>
          </cell>
          <cell r="C179" t="str">
            <v>DA+3</v>
          </cell>
          <cell r="D179">
            <v>421.49599999999998</v>
          </cell>
        </row>
        <row r="180">
          <cell r="B180" t="str">
            <v>34/0</v>
          </cell>
          <cell r="C180" t="str">
            <v>DB1+0</v>
          </cell>
          <cell r="D180">
            <v>418</v>
          </cell>
        </row>
        <row r="181">
          <cell r="B181" t="str">
            <v>34/1</v>
          </cell>
          <cell r="C181" t="str">
            <v>DA+3</v>
          </cell>
          <cell r="D181">
            <v>378</v>
          </cell>
        </row>
        <row r="182">
          <cell r="B182" t="str">
            <v>34/2</v>
          </cell>
          <cell r="C182" t="str">
            <v>DA+3</v>
          </cell>
          <cell r="D182">
            <v>417</v>
          </cell>
        </row>
        <row r="183">
          <cell r="B183" t="str">
            <v>34/3</v>
          </cell>
          <cell r="C183" t="str">
            <v>DA+3</v>
          </cell>
          <cell r="D183">
            <v>395</v>
          </cell>
        </row>
        <row r="184">
          <cell r="B184" t="str">
            <v>34/4</v>
          </cell>
          <cell r="C184" t="str">
            <v>DA-3</v>
          </cell>
          <cell r="D184">
            <v>364</v>
          </cell>
        </row>
        <row r="185">
          <cell r="B185" t="str">
            <v>34/5</v>
          </cell>
          <cell r="C185" t="str">
            <v>DA+0</v>
          </cell>
          <cell r="D185">
            <v>397</v>
          </cell>
        </row>
        <row r="186">
          <cell r="B186" t="str">
            <v>34/6</v>
          </cell>
          <cell r="C186" t="str">
            <v>DA+0</v>
          </cell>
          <cell r="D186">
            <v>419</v>
          </cell>
        </row>
        <row r="187">
          <cell r="B187" t="str">
            <v>34/7</v>
          </cell>
          <cell r="C187" t="str">
            <v>DA+3</v>
          </cell>
          <cell r="D187">
            <v>405.22800000000001</v>
          </cell>
        </row>
        <row r="188">
          <cell r="B188" t="str">
            <v>35/0</v>
          </cell>
          <cell r="C188" t="str">
            <v>DC1+0</v>
          </cell>
          <cell r="D188">
            <v>383</v>
          </cell>
        </row>
        <row r="189">
          <cell r="B189" t="str">
            <v>35/1</v>
          </cell>
          <cell r="C189" t="str">
            <v>DA+3</v>
          </cell>
          <cell r="D189">
            <v>397</v>
          </cell>
        </row>
        <row r="190">
          <cell r="B190" t="str">
            <v>35/2</v>
          </cell>
          <cell r="C190" t="str">
            <v>DA-3</v>
          </cell>
          <cell r="D190">
            <v>345</v>
          </cell>
        </row>
        <row r="191">
          <cell r="B191" t="str">
            <v>35/3</v>
          </cell>
          <cell r="C191" t="str">
            <v>DA+0</v>
          </cell>
          <cell r="D191">
            <v>389</v>
          </cell>
        </row>
        <row r="192">
          <cell r="B192" t="str">
            <v>35/4</v>
          </cell>
          <cell r="C192" t="str">
            <v>DA+0</v>
          </cell>
          <cell r="D192">
            <v>416</v>
          </cell>
        </row>
        <row r="193">
          <cell r="B193" t="str">
            <v>35/5</v>
          </cell>
          <cell r="C193" t="str">
            <v>DA+3</v>
          </cell>
          <cell r="D193">
            <v>414</v>
          </cell>
        </row>
        <row r="194">
          <cell r="B194" t="str">
            <v>35/6</v>
          </cell>
          <cell r="C194" t="str">
            <v>DA+0</v>
          </cell>
          <cell r="D194">
            <v>415</v>
          </cell>
        </row>
        <row r="195">
          <cell r="B195" t="str">
            <v>35/7</v>
          </cell>
          <cell r="C195" t="str">
            <v>DA+3</v>
          </cell>
          <cell r="D195">
            <v>404</v>
          </cell>
        </row>
        <row r="196">
          <cell r="B196" t="str">
            <v>35/8</v>
          </cell>
          <cell r="C196" t="str">
            <v>DA-3</v>
          </cell>
          <cell r="D196">
            <v>373</v>
          </cell>
        </row>
        <row r="197">
          <cell r="B197" t="str">
            <v>35/9</v>
          </cell>
          <cell r="C197" t="str">
            <v>DA+3</v>
          </cell>
          <cell r="D197">
            <v>421.04899999999998</v>
          </cell>
        </row>
        <row r="198">
          <cell r="B198" t="str">
            <v>36/0</v>
          </cell>
          <cell r="C198" t="str">
            <v>DB2+0</v>
          </cell>
          <cell r="D198">
            <v>401</v>
          </cell>
        </row>
        <row r="199">
          <cell r="B199" t="str">
            <v>36/1</v>
          </cell>
          <cell r="C199" t="str">
            <v>DA+3</v>
          </cell>
          <cell r="D199">
            <v>412</v>
          </cell>
        </row>
        <row r="200">
          <cell r="B200" t="str">
            <v>36/2</v>
          </cell>
          <cell r="C200" t="str">
            <v>DA+0</v>
          </cell>
          <cell r="D200">
            <v>415</v>
          </cell>
        </row>
        <row r="201">
          <cell r="B201" t="str">
            <v>36/3</v>
          </cell>
          <cell r="C201" t="str">
            <v>DA+3</v>
          </cell>
          <cell r="D201">
            <v>411</v>
          </cell>
        </row>
        <row r="202">
          <cell r="B202" t="str">
            <v>36/4</v>
          </cell>
          <cell r="C202" t="str">
            <v>DA+0</v>
          </cell>
          <cell r="D202">
            <v>395</v>
          </cell>
        </row>
        <row r="203">
          <cell r="B203" t="str">
            <v>36/5</v>
          </cell>
          <cell r="C203" t="str">
            <v>DA+0</v>
          </cell>
          <cell r="D203">
            <v>402</v>
          </cell>
        </row>
        <row r="204">
          <cell r="B204" t="str">
            <v>36/6</v>
          </cell>
          <cell r="C204" t="str">
            <v>DA+3</v>
          </cell>
          <cell r="D204">
            <v>432</v>
          </cell>
        </row>
        <row r="205">
          <cell r="B205" t="str">
            <v>36/7</v>
          </cell>
          <cell r="C205" t="str">
            <v>DA+3</v>
          </cell>
          <cell r="D205">
            <v>392.01100000000002</v>
          </cell>
        </row>
        <row r="206">
          <cell r="B206" t="str">
            <v>36/8</v>
          </cell>
          <cell r="C206" t="str">
            <v>DA-3</v>
          </cell>
          <cell r="D206">
            <v>352.98899999999998</v>
          </cell>
        </row>
        <row r="207">
          <cell r="B207" t="str">
            <v>36/9</v>
          </cell>
          <cell r="C207" t="str">
            <v>DA-3</v>
          </cell>
          <cell r="D207">
            <v>361</v>
          </cell>
        </row>
        <row r="208">
          <cell r="B208" t="str">
            <v>36/10</v>
          </cell>
          <cell r="C208" t="str">
            <v>DA-3</v>
          </cell>
          <cell r="D208">
            <v>302</v>
          </cell>
        </row>
        <row r="209">
          <cell r="B209" t="str">
            <v>36/11</v>
          </cell>
          <cell r="C209" t="str">
            <v>DA-3</v>
          </cell>
          <cell r="D209">
            <v>310</v>
          </cell>
        </row>
        <row r="210">
          <cell r="B210" t="str">
            <v>36/12</v>
          </cell>
          <cell r="C210" t="str">
            <v>DA+0</v>
          </cell>
          <cell r="D210">
            <v>361.31</v>
          </cell>
        </row>
        <row r="211">
          <cell r="B211" t="str">
            <v>37/0</v>
          </cell>
          <cell r="C211" t="str">
            <v>DC2+18</v>
          </cell>
          <cell r="D211">
            <v>475.95100000000002</v>
          </cell>
        </row>
        <row r="212">
          <cell r="B212" t="str">
            <v>38/0</v>
          </cell>
          <cell r="C212" t="str">
            <v>DC2+18</v>
          </cell>
          <cell r="D212">
            <v>399</v>
          </cell>
        </row>
        <row r="213">
          <cell r="B213" t="str">
            <v>38/1</v>
          </cell>
          <cell r="C213" t="str">
            <v>DA+3</v>
          </cell>
          <cell r="D213">
            <v>426</v>
          </cell>
        </row>
        <row r="214">
          <cell r="B214" t="str">
            <v>38/2</v>
          </cell>
          <cell r="C214" t="str">
            <v>DA+3</v>
          </cell>
          <cell r="D214">
            <v>408</v>
          </cell>
        </row>
        <row r="215">
          <cell r="B215" t="str">
            <v>38/3</v>
          </cell>
          <cell r="C215" t="str">
            <v>DA+3</v>
          </cell>
          <cell r="D215">
            <v>419</v>
          </cell>
        </row>
        <row r="216">
          <cell r="B216" t="str">
            <v>38/4</v>
          </cell>
          <cell r="C216" t="str">
            <v>DA+3</v>
          </cell>
          <cell r="D216">
            <v>415</v>
          </cell>
        </row>
        <row r="217">
          <cell r="B217" t="str">
            <v>38/5</v>
          </cell>
          <cell r="C217" t="str">
            <v>DA+3</v>
          </cell>
          <cell r="D217">
            <v>415.11799999999999</v>
          </cell>
        </row>
        <row r="218">
          <cell r="B218" t="str">
            <v>38/6</v>
          </cell>
          <cell r="C218" t="str">
            <v>DA+3</v>
          </cell>
          <cell r="D218">
            <v>400</v>
          </cell>
        </row>
        <row r="219">
          <cell r="B219" t="str">
            <v>38/7</v>
          </cell>
          <cell r="C219" t="str">
            <v>DA-3</v>
          </cell>
          <cell r="D219">
            <v>408.00200000000001</v>
          </cell>
        </row>
        <row r="220">
          <cell r="B220" t="str">
            <v>38/8</v>
          </cell>
          <cell r="C220" t="str">
            <v>DA+3</v>
          </cell>
          <cell r="D220">
            <v>393</v>
          </cell>
        </row>
        <row r="221">
          <cell r="B221" t="str">
            <v>38/9</v>
          </cell>
          <cell r="C221" t="str">
            <v>DA-3</v>
          </cell>
          <cell r="D221">
            <v>353</v>
          </cell>
        </row>
        <row r="222">
          <cell r="B222" t="str">
            <v>38/10</v>
          </cell>
          <cell r="C222" t="str">
            <v>DA-3</v>
          </cell>
          <cell r="D222">
            <v>383</v>
          </cell>
        </row>
        <row r="223">
          <cell r="B223" t="str">
            <v>38/11</v>
          </cell>
          <cell r="C223" t="str">
            <v>DA+3</v>
          </cell>
          <cell r="D223">
            <v>403.72300000000001</v>
          </cell>
        </row>
        <row r="224">
          <cell r="B224" t="str">
            <v>39/0</v>
          </cell>
          <cell r="C224" t="str">
            <v>DB2+0</v>
          </cell>
          <cell r="D224">
            <v>398</v>
          </cell>
        </row>
        <row r="225">
          <cell r="B225" t="str">
            <v>39/1</v>
          </cell>
          <cell r="C225" t="str">
            <v>DA+3</v>
          </cell>
          <cell r="D225">
            <v>402</v>
          </cell>
        </row>
        <row r="226">
          <cell r="B226" t="str">
            <v>39/2</v>
          </cell>
          <cell r="C226" t="str">
            <v>DA-3</v>
          </cell>
          <cell r="D226">
            <v>393.00299999999999</v>
          </cell>
        </row>
        <row r="227">
          <cell r="B227" t="str">
            <v>39/3</v>
          </cell>
          <cell r="C227" t="str">
            <v>DA+3</v>
          </cell>
          <cell r="D227">
            <v>436.59699999999998</v>
          </cell>
        </row>
        <row r="228">
          <cell r="B228" t="str">
            <v>39/4</v>
          </cell>
          <cell r="C228" t="str">
            <v>DA+3</v>
          </cell>
          <cell r="D228">
            <v>376.01100000000002</v>
          </cell>
        </row>
        <row r="229">
          <cell r="B229" t="str">
            <v>39/5</v>
          </cell>
          <cell r="C229" t="str">
            <v>DA-3</v>
          </cell>
          <cell r="D229">
            <v>374.38900000000001</v>
          </cell>
        </row>
        <row r="230">
          <cell r="B230" t="str">
            <v>39/6</v>
          </cell>
          <cell r="C230" t="str">
            <v>DA+3</v>
          </cell>
          <cell r="D230">
            <v>420.39800000000002</v>
          </cell>
        </row>
        <row r="231">
          <cell r="B231" t="str">
            <v>39/7</v>
          </cell>
          <cell r="C231" t="str">
            <v>DA+3</v>
          </cell>
          <cell r="D231">
            <v>414.00200000000001</v>
          </cell>
        </row>
        <row r="232">
          <cell r="B232" t="str">
            <v>39/8</v>
          </cell>
          <cell r="C232" t="str">
            <v>DA+0</v>
          </cell>
          <cell r="D232">
            <v>416.00099999999998</v>
          </cell>
        </row>
        <row r="233">
          <cell r="B233" t="str">
            <v>39/9</v>
          </cell>
          <cell r="C233" t="str">
            <v>DA+3</v>
          </cell>
          <cell r="D233">
            <v>408.00200000000001</v>
          </cell>
        </row>
        <row r="234">
          <cell r="B234" t="str">
            <v>39/10</v>
          </cell>
          <cell r="C234" t="str">
            <v>DA+0</v>
          </cell>
          <cell r="D234">
            <v>422.12400000000002</v>
          </cell>
        </row>
        <row r="235">
          <cell r="B235" t="str">
            <v>40/0</v>
          </cell>
          <cell r="C235" t="str">
            <v>DD60+25</v>
          </cell>
          <cell r="D235">
            <v>239.30199999999999</v>
          </cell>
        </row>
        <row r="236">
          <cell r="B236" t="str">
            <v>41/0</v>
          </cell>
          <cell r="C236" t="str">
            <v>DD60+18</v>
          </cell>
          <cell r="D236">
            <v>425</v>
          </cell>
        </row>
        <row r="237">
          <cell r="B237" t="str">
            <v>41/1</v>
          </cell>
          <cell r="C237" t="str">
            <v>DA+0</v>
          </cell>
          <cell r="D237">
            <v>370</v>
          </cell>
        </row>
        <row r="238">
          <cell r="B238" t="str">
            <v>41/2</v>
          </cell>
          <cell r="C238" t="str">
            <v>DA+3</v>
          </cell>
          <cell r="D238">
            <v>346.55599999999998</v>
          </cell>
        </row>
        <row r="239">
          <cell r="B239" t="str">
            <v>42/0</v>
          </cell>
          <cell r="C239" t="str">
            <v>DD60+18</v>
          </cell>
          <cell r="D239">
            <v>309.23</v>
          </cell>
        </row>
        <row r="240">
          <cell r="B240" t="str">
            <v>43/0</v>
          </cell>
          <cell r="C240" t="str">
            <v>DD60+9</v>
          </cell>
          <cell r="D240">
            <v>459.66899999999998</v>
          </cell>
        </row>
        <row r="241">
          <cell r="B241" t="str">
            <v>44/0</v>
          </cell>
          <cell r="C241" t="str">
            <v>DD60+3</v>
          </cell>
          <cell r="D241">
            <v>300.00099999999998</v>
          </cell>
        </row>
        <row r="242">
          <cell r="B242" t="str">
            <v>45/0</v>
          </cell>
          <cell r="C242" t="str">
            <v>DD60+0</v>
          </cell>
          <cell r="D242">
            <v>331</v>
          </cell>
        </row>
        <row r="243">
          <cell r="B243" t="str">
            <v>45/1</v>
          </cell>
          <cell r="C243" t="str">
            <v>DA+3</v>
          </cell>
          <cell r="D243">
            <v>422</v>
          </cell>
        </row>
        <row r="244">
          <cell r="B244" t="str">
            <v>45/2</v>
          </cell>
          <cell r="C244" t="str">
            <v>DA+3</v>
          </cell>
          <cell r="D244">
            <v>395</v>
          </cell>
        </row>
        <row r="245">
          <cell r="B245" t="str">
            <v>45/3</v>
          </cell>
          <cell r="C245" t="str">
            <v>DA-3</v>
          </cell>
          <cell r="D245">
            <v>309.88099999999997</v>
          </cell>
        </row>
        <row r="246">
          <cell r="B246" t="str">
            <v>46/0</v>
          </cell>
          <cell r="C246" t="str">
            <v>DB2+0</v>
          </cell>
          <cell r="D246">
            <v>331</v>
          </cell>
        </row>
        <row r="247">
          <cell r="B247" t="str">
            <v>46/1</v>
          </cell>
          <cell r="C247" t="str">
            <v>DA+0</v>
          </cell>
          <cell r="D247">
            <v>421</v>
          </cell>
        </row>
        <row r="248">
          <cell r="B248" t="str">
            <v>46/2</v>
          </cell>
          <cell r="C248" t="str">
            <v>DA+3</v>
          </cell>
          <cell r="D248">
            <v>403.60599999999999</v>
          </cell>
        </row>
        <row r="249">
          <cell r="B249" t="str">
            <v>47/0</v>
          </cell>
          <cell r="C249" t="str">
            <v>DC2+9</v>
          </cell>
          <cell r="D249">
            <v>358.62599999999998</v>
          </cell>
        </row>
        <row r="250">
          <cell r="B250" t="str">
            <v>48/0</v>
          </cell>
          <cell r="C250" t="str">
            <v>DD45+9</v>
          </cell>
          <cell r="D250">
            <v>388</v>
          </cell>
        </row>
        <row r="251">
          <cell r="B251" t="str">
            <v>48/1</v>
          </cell>
          <cell r="C251" t="str">
            <v>DA-3</v>
          </cell>
          <cell r="D251">
            <v>387.94299999999998</v>
          </cell>
        </row>
        <row r="252">
          <cell r="B252" t="str">
            <v>49/0</v>
          </cell>
          <cell r="C252" t="str">
            <v>DC2+9</v>
          </cell>
          <cell r="D252">
            <v>372.02600000000001</v>
          </cell>
        </row>
        <row r="253">
          <cell r="B253" t="str">
            <v>50/0</v>
          </cell>
          <cell r="C253" t="str">
            <v>DC1+18</v>
          </cell>
          <cell r="D253">
            <v>435</v>
          </cell>
        </row>
        <row r="254">
          <cell r="B254" t="str">
            <v>50/1</v>
          </cell>
          <cell r="C254" t="str">
            <v>DA+0</v>
          </cell>
          <cell r="D254">
            <v>242.99600000000001</v>
          </cell>
        </row>
        <row r="255">
          <cell r="B255" t="str">
            <v>51/0</v>
          </cell>
          <cell r="C255" t="str">
            <v>DD60+0</v>
          </cell>
          <cell r="D255">
            <v>238.92599999999999</v>
          </cell>
        </row>
        <row r="256">
          <cell r="B256" t="str">
            <v>52/0</v>
          </cell>
          <cell r="C256" t="str">
            <v>DC2+9</v>
          </cell>
          <cell r="D256">
            <v>461</v>
          </cell>
        </row>
        <row r="257">
          <cell r="B257" t="str">
            <v>52/1</v>
          </cell>
          <cell r="C257" t="str">
            <v>DB1+6</v>
          </cell>
          <cell r="D257">
            <v>421</v>
          </cell>
        </row>
        <row r="258">
          <cell r="B258" t="str">
            <v>52/2</v>
          </cell>
          <cell r="C258" t="str">
            <v>DA+3</v>
          </cell>
          <cell r="D258">
            <v>375</v>
          </cell>
        </row>
        <row r="259">
          <cell r="B259" t="str">
            <v>52/3</v>
          </cell>
          <cell r="C259" t="str">
            <v>DA-3</v>
          </cell>
          <cell r="D259">
            <v>346</v>
          </cell>
        </row>
        <row r="260">
          <cell r="B260" t="str">
            <v>52/4</v>
          </cell>
          <cell r="C260" t="str">
            <v>DA-3</v>
          </cell>
          <cell r="D260">
            <v>348</v>
          </cell>
        </row>
        <row r="261">
          <cell r="B261" t="str">
            <v>52/5</v>
          </cell>
          <cell r="C261" t="str">
            <v>DA-3</v>
          </cell>
          <cell r="D261">
            <v>357</v>
          </cell>
        </row>
        <row r="262">
          <cell r="B262" t="str">
            <v>52/6</v>
          </cell>
          <cell r="C262" t="str">
            <v>DA+3</v>
          </cell>
          <cell r="D262">
            <v>439</v>
          </cell>
        </row>
        <row r="263">
          <cell r="B263" t="str">
            <v>52/7</v>
          </cell>
          <cell r="C263" t="str">
            <v>DA+6</v>
          </cell>
          <cell r="D263">
            <v>378</v>
          </cell>
        </row>
        <row r="264">
          <cell r="B264" t="str">
            <v>52/8</v>
          </cell>
          <cell r="C264" t="str">
            <v>DA-3</v>
          </cell>
          <cell r="D264">
            <v>349</v>
          </cell>
        </row>
        <row r="265">
          <cell r="B265" t="str">
            <v>52/9</v>
          </cell>
          <cell r="C265" t="str">
            <v>DA-3</v>
          </cell>
          <cell r="D265">
            <v>392</v>
          </cell>
        </row>
        <row r="266">
          <cell r="B266" t="str">
            <v>52/10</v>
          </cell>
          <cell r="C266" t="str">
            <v>DA+3</v>
          </cell>
          <cell r="D266">
            <v>409.43</v>
          </cell>
        </row>
        <row r="267">
          <cell r="B267" t="str">
            <v>53/0</v>
          </cell>
          <cell r="C267" t="str">
            <v>DC1+0</v>
          </cell>
          <cell r="D267">
            <v>428</v>
          </cell>
        </row>
        <row r="268">
          <cell r="B268" t="str">
            <v>53/1</v>
          </cell>
          <cell r="C268" t="str">
            <v>DA+6</v>
          </cell>
          <cell r="D268">
            <v>403.77800000000002</v>
          </cell>
        </row>
        <row r="269">
          <cell r="B269" t="str">
            <v>53A/0</v>
          </cell>
          <cell r="C269" t="str">
            <v>DB2+0</v>
          </cell>
          <cell r="D269">
            <v>370</v>
          </cell>
        </row>
        <row r="270">
          <cell r="B270" t="str">
            <v>53A/1</v>
          </cell>
          <cell r="C270" t="str">
            <v>DA+6</v>
          </cell>
          <cell r="D270">
            <v>441</v>
          </cell>
        </row>
        <row r="271">
          <cell r="B271" t="str">
            <v>53A/2</v>
          </cell>
          <cell r="C271" t="str">
            <v>DA+3</v>
          </cell>
          <cell r="D271">
            <v>375</v>
          </cell>
        </row>
        <row r="272">
          <cell r="B272" t="str">
            <v>53A/3</v>
          </cell>
          <cell r="C272" t="str">
            <v>DA-3</v>
          </cell>
          <cell r="D272">
            <v>399</v>
          </cell>
        </row>
        <row r="273">
          <cell r="B273" t="str">
            <v>53A/4</v>
          </cell>
          <cell r="C273" t="str">
            <v>DA+3</v>
          </cell>
          <cell r="D273">
            <v>391</v>
          </cell>
        </row>
        <row r="274">
          <cell r="B274" t="str">
            <v>53A/5</v>
          </cell>
          <cell r="C274" t="str">
            <v>DA-3</v>
          </cell>
          <cell r="D274">
            <v>392</v>
          </cell>
        </row>
        <row r="275">
          <cell r="B275" t="str">
            <v>53A/6</v>
          </cell>
          <cell r="C275" t="str">
            <v>DA+3</v>
          </cell>
          <cell r="D275">
            <v>412</v>
          </cell>
        </row>
        <row r="276">
          <cell r="B276" t="str">
            <v>53A/7</v>
          </cell>
          <cell r="C276" t="str">
            <v>DA+0</v>
          </cell>
          <cell r="D276">
            <v>385.995</v>
          </cell>
        </row>
        <row r="277">
          <cell r="B277" t="str">
            <v>54/0</v>
          </cell>
          <cell r="C277" t="str">
            <v>DB1+3</v>
          </cell>
          <cell r="D277">
            <v>460</v>
          </cell>
        </row>
        <row r="278">
          <cell r="B278" t="str">
            <v>54/1</v>
          </cell>
          <cell r="C278" t="str">
            <v>DA+9</v>
          </cell>
          <cell r="D278">
            <v>360</v>
          </cell>
        </row>
        <row r="279">
          <cell r="B279" t="str">
            <v>54/2</v>
          </cell>
          <cell r="C279" t="str">
            <v>DA-3</v>
          </cell>
          <cell r="D279">
            <v>366.15699999999998</v>
          </cell>
        </row>
        <row r="280">
          <cell r="B280" t="str">
            <v>55/0</v>
          </cell>
          <cell r="C280" t="str">
            <v>DC1+0</v>
          </cell>
          <cell r="D280">
            <v>300</v>
          </cell>
        </row>
        <row r="281">
          <cell r="B281" t="str">
            <v>55/1</v>
          </cell>
          <cell r="C281" t="str">
            <v>DA-3</v>
          </cell>
          <cell r="D281">
            <v>307.20499999999998</v>
          </cell>
        </row>
        <row r="282">
          <cell r="B282" t="str">
            <v>56/0</v>
          </cell>
          <cell r="C282" t="str">
            <v>DD45+0</v>
          </cell>
          <cell r="D282">
            <v>336</v>
          </cell>
        </row>
        <row r="283">
          <cell r="B283" t="str">
            <v>56/1</v>
          </cell>
          <cell r="C283" t="str">
            <v>DA+0</v>
          </cell>
          <cell r="D283">
            <v>409</v>
          </cell>
        </row>
        <row r="284">
          <cell r="B284" t="str">
            <v>56/2</v>
          </cell>
          <cell r="C284" t="str">
            <v>DA+3</v>
          </cell>
          <cell r="D284">
            <v>374</v>
          </cell>
        </row>
        <row r="285">
          <cell r="B285" t="str">
            <v>56/3</v>
          </cell>
          <cell r="C285" t="str">
            <v>DA-3</v>
          </cell>
          <cell r="D285">
            <v>351</v>
          </cell>
        </row>
        <row r="286">
          <cell r="B286" t="str">
            <v>56/4</v>
          </cell>
          <cell r="C286" t="str">
            <v>DA-3</v>
          </cell>
          <cell r="D286">
            <v>345</v>
          </cell>
        </row>
        <row r="287">
          <cell r="B287" t="str">
            <v>56/5</v>
          </cell>
          <cell r="C287" t="str">
            <v>DA-3</v>
          </cell>
          <cell r="D287">
            <v>380.05799999999999</v>
          </cell>
        </row>
        <row r="288">
          <cell r="B288" t="str">
            <v>56/6</v>
          </cell>
          <cell r="C288" t="str">
            <v>DA+0</v>
          </cell>
          <cell r="D288">
            <v>422</v>
          </cell>
        </row>
        <row r="289">
          <cell r="B289" t="str">
            <v>56/7</v>
          </cell>
          <cell r="C289" t="str">
            <v>DA+6</v>
          </cell>
          <cell r="D289">
            <v>387.54</v>
          </cell>
        </row>
        <row r="290">
          <cell r="B290" t="str">
            <v>56/8</v>
          </cell>
          <cell r="C290" t="str">
            <v>DA-3</v>
          </cell>
          <cell r="D290">
            <v>369</v>
          </cell>
        </row>
        <row r="291">
          <cell r="B291" t="str">
            <v>57/0</v>
          </cell>
          <cell r="C291" t="str">
            <v>DB2+0</v>
          </cell>
          <cell r="D291">
            <v>291</v>
          </cell>
        </row>
        <row r="292">
          <cell r="B292" t="str">
            <v>57/1</v>
          </cell>
          <cell r="C292" t="str">
            <v>DA-3</v>
          </cell>
          <cell r="D292">
            <v>386.28</v>
          </cell>
        </row>
        <row r="293">
          <cell r="B293" t="str">
            <v>58/0</v>
          </cell>
          <cell r="C293" t="str">
            <v>DD60+18</v>
          </cell>
          <cell r="D293">
            <v>281.56099999999998</v>
          </cell>
        </row>
        <row r="294">
          <cell r="B294" t="str">
            <v>59/0</v>
          </cell>
          <cell r="C294" t="str">
            <v>DD60+6</v>
          </cell>
          <cell r="D294">
            <v>418.00099999999998</v>
          </cell>
        </row>
        <row r="295">
          <cell r="B295" t="str">
            <v>60/0</v>
          </cell>
          <cell r="C295" t="str">
            <v>DD45+6</v>
          </cell>
          <cell r="D295">
            <v>467.85700000000003</v>
          </cell>
        </row>
        <row r="296">
          <cell r="B296" t="str">
            <v>61/0</v>
          </cell>
          <cell r="C296" t="str">
            <v>DD60+30</v>
          </cell>
          <cell r="D296">
            <v>478.06700000000001</v>
          </cell>
        </row>
        <row r="297">
          <cell r="B297" t="str">
            <v>62/0</v>
          </cell>
          <cell r="C297" t="str">
            <v>DC1+25</v>
          </cell>
          <cell r="D297">
            <v>349.18900000000002</v>
          </cell>
        </row>
        <row r="298">
          <cell r="B298" t="str">
            <v>63/0</v>
          </cell>
          <cell r="C298" t="str">
            <v>DC1+3</v>
          </cell>
          <cell r="D298">
            <v>285.97800000000001</v>
          </cell>
        </row>
        <row r="299">
          <cell r="B299" t="str">
            <v>64/0</v>
          </cell>
          <cell r="C299" t="str">
            <v>DC1+0</v>
          </cell>
          <cell r="D299">
            <v>395</v>
          </cell>
        </row>
        <row r="300">
          <cell r="B300" t="str">
            <v>64/1</v>
          </cell>
          <cell r="C300" t="str">
            <v>DA+0</v>
          </cell>
          <cell r="D300">
            <v>384</v>
          </cell>
        </row>
        <row r="301">
          <cell r="B301" t="str">
            <v>64/2</v>
          </cell>
          <cell r="C301" t="str">
            <v>DA+3</v>
          </cell>
          <cell r="D301">
            <v>409</v>
          </cell>
        </row>
        <row r="302">
          <cell r="B302" t="str">
            <v>64/3</v>
          </cell>
          <cell r="C302" t="str">
            <v>DA-3</v>
          </cell>
          <cell r="D302">
            <v>363.017</v>
          </cell>
        </row>
        <row r="303">
          <cell r="B303" t="str">
            <v>65/0</v>
          </cell>
          <cell r="C303" t="str">
            <v>DD60+0</v>
          </cell>
          <cell r="D303">
            <v>298.04199999999997</v>
          </cell>
        </row>
        <row r="304">
          <cell r="B304" t="str">
            <v>66/0</v>
          </cell>
          <cell r="C304" t="str">
            <v>DD60+0</v>
          </cell>
          <cell r="D304">
            <v>387</v>
          </cell>
        </row>
        <row r="305">
          <cell r="B305" t="str">
            <v>66/1</v>
          </cell>
          <cell r="C305" t="str">
            <v>DA+0</v>
          </cell>
          <cell r="D305">
            <v>425.35899999999998</v>
          </cell>
        </row>
        <row r="306">
          <cell r="B306" t="str">
            <v>67/0</v>
          </cell>
          <cell r="C306" t="str">
            <v>DD60+30</v>
          </cell>
          <cell r="D306">
            <v>318.40499999999997</v>
          </cell>
        </row>
        <row r="307">
          <cell r="B307" t="str">
            <v>68/0</v>
          </cell>
          <cell r="C307" t="str">
            <v>DD60+30</v>
          </cell>
          <cell r="D307">
            <v>303.77</v>
          </cell>
        </row>
        <row r="308">
          <cell r="B308" t="str">
            <v>69/0</v>
          </cell>
          <cell r="C308" t="str">
            <v>DC2+0</v>
          </cell>
          <cell r="D308">
            <v>232.6</v>
          </cell>
        </row>
        <row r="309">
          <cell r="B309" t="str">
            <v>69A/0</v>
          </cell>
          <cell r="C309" t="str">
            <v>DD60+0</v>
          </cell>
          <cell r="D309">
            <v>202.46</v>
          </cell>
        </row>
        <row r="310">
          <cell r="B310" t="str">
            <v>70/0</v>
          </cell>
          <cell r="C310" t="str">
            <v>DD60+0</v>
          </cell>
          <cell r="D310">
            <v>127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FCM-hyd-airport-final"/>
      <sheetName val="starter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july-I"/>
      <sheetName val="REL"/>
      <sheetName val="Quantities"/>
      <sheetName val="Cover sheet"/>
      <sheetName val="COST"/>
      <sheetName val="Vind - BtB"/>
      <sheetName val="Staff Acco."/>
      <sheetName val="220 11  BS "/>
      <sheetName val="Sch-1a"/>
      <sheetName val="PLAN_FEB97"/>
      <sheetName val="CLAY"/>
      <sheetName val="Report"/>
      <sheetName val="Design"/>
      <sheetName val="DETAILED  BOQ"/>
      <sheetName val="Staff_Acco_"/>
      <sheetName val="Vind_-_BtB"/>
      <sheetName val="220_11__BS_"/>
      <sheetName val="Cover_sheet"/>
      <sheetName val="DETAILED__BOQ"/>
      <sheetName val="Load Details(B2)"/>
      <sheetName val="BTB"/>
      <sheetName val="cf"/>
      <sheetName val="orders"/>
      <sheetName val="trafo-size"/>
      <sheetName val="General"/>
      <sheetName val="Conversion"/>
      <sheetName val="synthesis"/>
      <sheetName val="COA-17"/>
      <sheetName val="C-18"/>
      <sheetName val="PBS"/>
      <sheetName val="PRECAST lightconc-II"/>
      <sheetName val="Top sheet"/>
      <sheetName val="S1BOQ"/>
      <sheetName val="Labour"/>
      <sheetName val="Material"/>
      <sheetName val="Plant &amp;  Machinery"/>
      <sheetName val="Cable data"/>
      <sheetName val="COEFF"/>
      <sheetName val="prod_rep"/>
      <sheetName val="QTYDATA"/>
      <sheetName val="P&amp;L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  <sheetName val="PRICE BID"/>
      <sheetName val="Schedule No.1"/>
      <sheetName val="CFL-KIM"/>
      <sheetName val="CASH-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CFL-KIM"/>
      <sheetName val="dBase"/>
      <sheetName val="Staff Acco."/>
      <sheetName val="DATA"/>
      <sheetName val="As per PCA"/>
      <sheetName val="PRECAST lightconc-II"/>
      <sheetName val="COST"/>
      <sheetName val="Revenue"/>
      <sheetName val="SCF"/>
      <sheetName val="BOQ (2)"/>
      <sheetName val="Dec_-_Acc_for_Office"/>
      <sheetName val="Dec_-_2"/>
      <sheetName val="Dec_-_1_"/>
      <sheetName val="Dec_-_1(2)"/>
      <sheetName val="Nov_-2_(2)"/>
      <sheetName val="Stament_of_Account_November"/>
      <sheetName val="Stament_of_Account_Nov-2_&amp;Dec_I"/>
      <sheetName val="Account_-Nov_-2_"/>
      <sheetName val="Traial_Balance_as_on_Nov_15"/>
      <sheetName val="Nov_-2"/>
      <sheetName val="Account_Nov_-1__(2)"/>
      <sheetName val="Account_Nov_-1_"/>
      <sheetName val="Statement_of_Acc_Nov-1"/>
      <sheetName val="Nov_-1"/>
      <sheetName val="Statement_of_Acc_Spe-2_(2)"/>
      <sheetName val="Traial_Balance_as_on_Oct_30"/>
      <sheetName val="Oct_-2_(2)"/>
      <sheetName val="Statement_of_Acc_Oct_-_II"/>
      <sheetName val="Traial_Balance_as_on_Sept30"/>
      <sheetName val="Statement_of_Acc_Bal"/>
      <sheetName val="Oct_-2"/>
      <sheetName val="Statement_of_Oct_-_1_(2)"/>
      <sheetName val="Statement_of_Acc_Oct_-_1"/>
      <sheetName val="Statement_of_Oct_-_1"/>
      <sheetName val="Oct_-_1"/>
      <sheetName val="Sept_-_1&amp;2_(2)"/>
      <sheetName val="Statement_of_Acc_Spe-2"/>
      <sheetName val="Atatement_of_Acc_Sept-2"/>
      <sheetName val="Statement_of_Acc_Spe-1"/>
      <sheetName val="Sept_-_Acc"/>
      <sheetName val="Sept_-_1&amp;2"/>
      <sheetName val="july-I_(2)"/>
      <sheetName val="Aug-I_(2)"/>
      <sheetName val="Traial_Balance_as_on_Aug_-31"/>
      <sheetName val="Statement_of_Account_Aug_-_I"/>
      <sheetName val="Statement_of_Acc_-_Aug-I"/>
      <sheetName val="Statement_of_Account_May"/>
      <sheetName val="july-I_ACC"/>
      <sheetName val="Statement_of_AccountJuly"/>
      <sheetName val="feb&amp;mar_(2)"/>
      <sheetName val="sheet2_(2)"/>
      <sheetName val="Staff_Acco_"/>
      <sheetName val="As_per_PCA"/>
      <sheetName val="PRECAST_lightconc-II"/>
      <sheetName val="BOQ_(2)"/>
      <sheetName val="DSLP"/>
      <sheetName val="DETAILED  BOQ"/>
      <sheetName val="Indices"/>
      <sheetName val="Tables"/>
      <sheetName val="cal"/>
      <sheetName val="3BPA00132-5-3 W plan HVPNL"/>
      <sheetName val="12 - 15 Avg Cons"/>
      <sheetName val="Conductor Size"/>
      <sheetName val="DetEst"/>
      <sheetName val="labour"/>
      <sheetName val="CMF-S"/>
      <sheetName val="Compressed Air"/>
      <sheetName val="Dosing Calcs"/>
      <sheetName val="BW &amp; Neut Pit"/>
      <sheetName val="Quantities"/>
      <sheetName val="PLAN_FEB97"/>
      <sheetName val="Format - 4"/>
      <sheetName val="BS HO Format"/>
      <sheetName val="PROCTOR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502-DE03-45FE-A19A-A1D17C036C9D}">
  <dimension ref="A1:K12"/>
  <sheetViews>
    <sheetView topLeftCell="B1" workbookViewId="0">
      <selection activeCell="F11" sqref="F11"/>
    </sheetView>
  </sheetViews>
  <sheetFormatPr defaultRowHeight="14.5"/>
  <cols>
    <col min="1" max="1" width="11.26953125" bestFit="1" customWidth="1"/>
    <col min="2" max="2" width="46.453125" bestFit="1" customWidth="1"/>
    <col min="3" max="3" width="10.81640625" bestFit="1" customWidth="1"/>
    <col min="4" max="4" width="13.453125" bestFit="1" customWidth="1"/>
    <col min="5" max="5" width="12.1796875" bestFit="1" customWidth="1"/>
    <col min="6" max="6" width="23.54296875" bestFit="1" customWidth="1"/>
    <col min="7" max="7" width="14.26953125" bestFit="1" customWidth="1"/>
    <col min="8" max="8" width="15.81640625" bestFit="1" customWidth="1"/>
    <col min="9" max="9" width="15.1796875" bestFit="1" customWidth="1"/>
    <col min="10" max="10" width="14.54296875" bestFit="1" customWidth="1"/>
    <col min="11" max="11" width="11.81640625" bestFit="1" customWidth="1"/>
  </cols>
  <sheetData>
    <row r="1" spans="1:11">
      <c r="A1" s="178" t="s">
        <v>200</v>
      </c>
      <c r="B1" s="178" t="s">
        <v>204</v>
      </c>
      <c r="C1" s="178" t="s">
        <v>206</v>
      </c>
      <c r="D1" s="178" t="s">
        <v>249</v>
      </c>
      <c r="E1" s="178" t="s">
        <v>388</v>
      </c>
      <c r="F1" s="178" t="s">
        <v>405</v>
      </c>
      <c r="G1" s="178" t="s">
        <v>205</v>
      </c>
      <c r="H1" s="178" t="s">
        <v>208</v>
      </c>
      <c r="I1" s="178" t="s">
        <v>209</v>
      </c>
      <c r="J1" s="178" t="s">
        <v>389</v>
      </c>
      <c r="K1" s="178" t="s">
        <v>390</v>
      </c>
    </row>
    <row r="2" spans="1:11" ht="16.5" customHeight="1">
      <c r="A2" s="173" t="s">
        <v>402</v>
      </c>
      <c r="B2" s="419" t="s">
        <v>403</v>
      </c>
      <c r="C2" s="420" t="s">
        <v>404</v>
      </c>
      <c r="D2" s="421">
        <v>45329</v>
      </c>
      <c r="E2" s="421">
        <v>45967</v>
      </c>
      <c r="F2" s="420" t="s">
        <v>406</v>
      </c>
      <c r="G2" s="420" t="s">
        <v>407</v>
      </c>
      <c r="H2" s="420" t="s">
        <v>408</v>
      </c>
      <c r="I2" s="420" t="s">
        <v>409</v>
      </c>
      <c r="J2" s="420" t="s">
        <v>391</v>
      </c>
      <c r="K2" s="420" t="s">
        <v>392</v>
      </c>
    </row>
    <row r="3" spans="1:11">
      <c r="A3" s="173"/>
      <c r="B3" s="173"/>
      <c r="C3" s="173"/>
      <c r="D3" s="173"/>
      <c r="E3" s="173"/>
      <c r="F3" s="173"/>
      <c r="G3" s="173"/>
      <c r="H3" s="173"/>
      <c r="I3" s="173"/>
      <c r="J3" s="173" t="s">
        <v>1034</v>
      </c>
      <c r="K3" s="173" t="s">
        <v>393</v>
      </c>
    </row>
    <row r="4" spans="1:11">
      <c r="A4" s="173"/>
      <c r="B4" s="173"/>
      <c r="C4" s="173"/>
      <c r="D4" s="173"/>
      <c r="E4" s="174"/>
      <c r="F4" s="173"/>
      <c r="G4" s="173"/>
      <c r="H4" s="173"/>
      <c r="I4" s="173"/>
      <c r="J4" s="173"/>
      <c r="K4" s="173" t="s">
        <v>394</v>
      </c>
    </row>
    <row r="5" spans="1:11">
      <c r="A5" s="173"/>
      <c r="B5" s="173"/>
      <c r="C5" s="173"/>
      <c r="D5" s="173"/>
      <c r="E5" s="173"/>
      <c r="F5" s="173"/>
      <c r="G5" s="173"/>
      <c r="H5" s="173"/>
      <c r="I5" s="173"/>
      <c r="J5" s="173"/>
      <c r="K5" s="173" t="s">
        <v>395</v>
      </c>
    </row>
    <row r="6" spans="1:11">
      <c r="A6" s="173"/>
      <c r="B6" s="173"/>
      <c r="C6" s="173"/>
      <c r="D6" s="173"/>
      <c r="E6" s="173"/>
      <c r="F6" s="173"/>
      <c r="G6" s="173"/>
      <c r="H6" s="173"/>
      <c r="I6" s="173"/>
      <c r="J6" s="173"/>
      <c r="K6" s="173" t="s">
        <v>396</v>
      </c>
    </row>
    <row r="7" spans="1:11">
      <c r="A7" s="173"/>
      <c r="B7" s="174"/>
      <c r="C7" s="173"/>
      <c r="D7" s="173"/>
      <c r="E7" s="173"/>
      <c r="F7" s="173"/>
      <c r="G7" s="173"/>
      <c r="H7" s="173"/>
      <c r="I7" s="173"/>
      <c r="J7" s="173"/>
      <c r="K7" s="173" t="s">
        <v>410</v>
      </c>
    </row>
    <row r="8" spans="1:11">
      <c r="A8" s="173"/>
      <c r="B8" s="173"/>
      <c r="C8" s="173"/>
      <c r="D8" s="173"/>
      <c r="E8" s="173"/>
      <c r="F8" s="173"/>
      <c r="G8" s="173"/>
      <c r="H8" s="173"/>
      <c r="I8" s="173"/>
      <c r="J8" s="173"/>
      <c r="K8" s="173" t="s">
        <v>397</v>
      </c>
    </row>
    <row r="9" spans="1:11">
      <c r="A9" s="173"/>
      <c r="B9" s="173"/>
      <c r="C9" s="173"/>
      <c r="D9" s="173"/>
      <c r="E9" s="173"/>
      <c r="F9" s="173"/>
      <c r="G9" s="173"/>
      <c r="H9" s="173"/>
      <c r="I9" s="173"/>
      <c r="J9" s="173"/>
      <c r="K9" s="173" t="s">
        <v>398</v>
      </c>
    </row>
    <row r="10" spans="1:11">
      <c r="A10" s="173"/>
      <c r="B10" s="173"/>
      <c r="C10" s="173"/>
      <c r="D10" s="173"/>
      <c r="E10" s="173"/>
      <c r="F10" s="173"/>
      <c r="G10" s="173"/>
      <c r="H10" s="173"/>
      <c r="I10" s="173"/>
      <c r="J10" s="173"/>
      <c r="K10" s="173" t="s">
        <v>399</v>
      </c>
    </row>
    <row r="11" spans="1:11">
      <c r="A11" s="173"/>
      <c r="B11" s="173"/>
      <c r="C11" s="173"/>
      <c r="D11" s="173"/>
      <c r="E11" s="173"/>
      <c r="F11" s="173"/>
      <c r="G11" s="173"/>
      <c r="H11" s="173"/>
      <c r="I11" s="173"/>
      <c r="J11" s="173"/>
      <c r="K11" s="173" t="s">
        <v>400</v>
      </c>
    </row>
    <row r="12" spans="1:11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173" t="s">
        <v>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15" t="s">
        <v>159</v>
      </c>
      <c r="B6" s="715"/>
      <c r="C6" s="715"/>
      <c r="D6" s="715"/>
      <c r="E6" s="715"/>
      <c r="F6" s="715"/>
    </row>
    <row r="7" spans="1:27" ht="15" thickBot="1"/>
    <row r="8" spans="1:27" ht="15" customHeight="1">
      <c r="A8" s="716" t="s">
        <v>12</v>
      </c>
      <c r="B8" s="718" t="s">
        <v>13</v>
      </c>
      <c r="C8" s="720" t="s">
        <v>14</v>
      </c>
      <c r="D8" s="722" t="s">
        <v>15</v>
      </c>
    </row>
    <row r="9" spans="1:27" ht="15" thickBot="1">
      <c r="A9" s="717"/>
      <c r="B9" s="719"/>
      <c r="C9" s="721"/>
      <c r="D9" s="723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120">
        <v>249.63499999999999</v>
      </c>
      <c r="E10" s="16" t="s">
        <v>151</v>
      </c>
      <c r="F10" s="712"/>
      <c r="G10" s="712"/>
      <c r="H10" s="712"/>
      <c r="I10" s="712"/>
      <c r="J10" s="712"/>
      <c r="K10" s="713"/>
      <c r="L10" s="713"/>
      <c r="M10" s="713"/>
      <c r="N10" s="713"/>
      <c r="O10" s="713"/>
      <c r="P10" s="713"/>
      <c r="Q10" s="713"/>
      <c r="R10" s="713"/>
      <c r="S10" s="714"/>
    </row>
    <row r="11" spans="1:27" ht="19.399999999999999" customHeight="1">
      <c r="A11" s="1"/>
      <c r="B11" s="14"/>
      <c r="C11" s="57"/>
      <c r="D11" s="120"/>
      <c r="F11" s="17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120">
        <v>425</v>
      </c>
      <c r="E12" s="80" t="s">
        <v>307</v>
      </c>
      <c r="F12" s="24">
        <f>COUNTIF($C$10:$C$253,"1DA-0")</f>
        <v>0</v>
      </c>
      <c r="G12" s="24">
        <v>10</v>
      </c>
      <c r="H12" s="24">
        <v>7</v>
      </c>
      <c r="I12" s="24">
        <v>3</v>
      </c>
      <c r="J12" s="24">
        <v>1</v>
      </c>
      <c r="K12" s="24">
        <v>26</v>
      </c>
      <c r="L12" s="24">
        <v>2</v>
      </c>
      <c r="M12" s="24">
        <v>21</v>
      </c>
      <c r="N12" s="24">
        <v>2</v>
      </c>
      <c r="O12" s="24">
        <v>8</v>
      </c>
      <c r="P12" s="24">
        <v>6</v>
      </c>
      <c r="Q12" s="24">
        <f>COUNTIF($C$10:$C$253,"1DA+18")</f>
        <v>0</v>
      </c>
      <c r="R12" s="10"/>
      <c r="S12" s="21">
        <f t="shared" ref="S12:S18" si="0">SUM(F12:R12)</f>
        <v>86</v>
      </c>
      <c r="T12" s="66"/>
    </row>
    <row r="13" spans="1:27" ht="16" thickBot="1">
      <c r="A13" s="1"/>
      <c r="B13" s="14"/>
      <c r="C13" s="57"/>
      <c r="D13" s="120"/>
      <c r="E13" s="80" t="s">
        <v>308</v>
      </c>
      <c r="F13" s="24">
        <f>COUNTIF($C$10:$C$253,"1DB1-0")</f>
        <v>0</v>
      </c>
      <c r="G13" s="24">
        <f>COUNTIF($C$10:$C$253,"1DB1-1.5")</f>
        <v>0</v>
      </c>
      <c r="H13" s="24">
        <v>0</v>
      </c>
      <c r="I13" s="24">
        <f>COUNTIF($C$10:$C$253,"1DB1-4.5")</f>
        <v>0</v>
      </c>
      <c r="J13" s="24">
        <f>COUNTIF($C$10:$C$253,"1DB1-6")</f>
        <v>0</v>
      </c>
      <c r="K13" s="24">
        <v>6</v>
      </c>
      <c r="L13" s="24">
        <f>COUNTIF($C$10:$C$253,"1DB1+1.5")</f>
        <v>0</v>
      </c>
      <c r="M13" s="24">
        <v>2</v>
      </c>
      <c r="N13" s="24">
        <f>COUNTIF($C$10:$C$253,"1DB1+4.5")</f>
        <v>0</v>
      </c>
      <c r="O13" s="24">
        <v>1</v>
      </c>
      <c r="P13" s="24">
        <v>5</v>
      </c>
      <c r="Q13" s="24">
        <f>COUNTIF($C$10:$C$253,"1DB1+18")</f>
        <v>0</v>
      </c>
      <c r="R13" s="10"/>
      <c r="S13" s="21">
        <f t="shared" si="0"/>
        <v>14</v>
      </c>
      <c r="T13" s="66"/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120">
        <v>425</v>
      </c>
      <c r="E14" s="80" t="s">
        <v>309</v>
      </c>
      <c r="F14" s="24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v>1</v>
      </c>
      <c r="L14" s="24">
        <f>COUNTIF($C$10:$C$253,"1DB2+1.5")</f>
        <v>0</v>
      </c>
      <c r="M14" s="24">
        <v>2</v>
      </c>
      <c r="N14" s="24">
        <f>COUNTIF($C$10:$C$253,"1DB2+4.5")</f>
        <v>0</v>
      </c>
      <c r="O14" s="24">
        <v>2</v>
      </c>
      <c r="P14" s="24">
        <v>2</v>
      </c>
      <c r="Q14" s="24">
        <f>COUNTIF($C$10:$C$253,"1DB2+18")</f>
        <v>0</v>
      </c>
      <c r="R14" s="10"/>
      <c r="S14" s="21">
        <f t="shared" si="0"/>
        <v>7</v>
      </c>
      <c r="T14" s="66"/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120"/>
      <c r="E15" s="80" t="s">
        <v>310</v>
      </c>
      <c r="F15" s="24">
        <f>COUNTIF($C$10:$C$253,"1DC1-0")</f>
        <v>0</v>
      </c>
      <c r="G15" s="24">
        <f>COUNTIF($C$10:$C$253,"1DC1-1.5")</f>
        <v>0</v>
      </c>
      <c r="H15" s="24">
        <v>0</v>
      </c>
      <c r="I15" s="24">
        <f>COUNTIF($C$10:$C$253,"1DC1-4.5")</f>
        <v>0</v>
      </c>
      <c r="J15" s="24">
        <f>COUNTIF($C$10:$C$253,"1DC1-6")</f>
        <v>0</v>
      </c>
      <c r="K15" s="24">
        <v>3</v>
      </c>
      <c r="L15" s="24">
        <f>COUNTIF($C$10:$C$253,"1DC1+1.5")</f>
        <v>0</v>
      </c>
      <c r="M15" s="24">
        <v>1</v>
      </c>
      <c r="N15" s="24">
        <f>COUNTIF($C$10:$C$253,"1DC1+4.5")</f>
        <v>0</v>
      </c>
      <c r="O15" s="24">
        <v>1</v>
      </c>
      <c r="P15" s="24">
        <v>1</v>
      </c>
      <c r="Q15" s="24">
        <f>COUNTIF($C$10:$C$253,"1DC1+18")</f>
        <v>0</v>
      </c>
      <c r="R15" s="10"/>
      <c r="S15" s="21">
        <f t="shared" si="0"/>
        <v>6</v>
      </c>
      <c r="T15" s="66"/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120">
        <v>390</v>
      </c>
      <c r="E16" s="80" t="s">
        <v>311</v>
      </c>
      <c r="F16" s="24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v>2</v>
      </c>
      <c r="L16" s="24">
        <f>COUNTIF($C$10:$C$253,"1DC2+1.5")</f>
        <v>0</v>
      </c>
      <c r="M16" s="24">
        <v>2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/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120"/>
      <c r="E17" s="80" t="s">
        <v>312</v>
      </c>
      <c r="F17" s="24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v>1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v>1</v>
      </c>
      <c r="R17" s="10"/>
      <c r="S17" s="21">
        <f t="shared" si="0"/>
        <v>2</v>
      </c>
      <c r="T17" s="66"/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120">
        <v>265</v>
      </c>
      <c r="E18" s="80" t="s">
        <v>313</v>
      </c>
      <c r="F18" s="25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v>3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v>0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3</v>
      </c>
      <c r="T18" s="66"/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120"/>
      <c r="F19" s="26">
        <f>SUM(F12:F18)</f>
        <v>0</v>
      </c>
      <c r="G19" s="26">
        <f t="shared" ref="G19:S19" si="1">SUM(G12:G18)</f>
        <v>10</v>
      </c>
      <c r="H19" s="26">
        <f t="shared" si="1"/>
        <v>7</v>
      </c>
      <c r="I19" s="26">
        <f t="shared" si="1"/>
        <v>3</v>
      </c>
      <c r="J19" s="26">
        <f t="shared" si="1"/>
        <v>1</v>
      </c>
      <c r="K19" s="26">
        <f t="shared" si="1"/>
        <v>42</v>
      </c>
      <c r="L19" s="26">
        <f t="shared" si="1"/>
        <v>2</v>
      </c>
      <c r="M19" s="26">
        <f t="shared" si="1"/>
        <v>28</v>
      </c>
      <c r="N19" s="26">
        <f t="shared" si="1"/>
        <v>2</v>
      </c>
      <c r="O19" s="26">
        <f t="shared" si="1"/>
        <v>14</v>
      </c>
      <c r="P19" s="26">
        <f t="shared" si="1"/>
        <v>14</v>
      </c>
      <c r="Q19" s="26">
        <f t="shared" si="1"/>
        <v>1</v>
      </c>
      <c r="R19" s="19"/>
      <c r="S19" s="20">
        <f t="shared" si="1"/>
        <v>124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">
      <c r="A20" s="1">
        <v>6</v>
      </c>
      <c r="B20" s="14" t="s">
        <v>77</v>
      </c>
      <c r="C20" s="46" t="s">
        <v>230</v>
      </c>
      <c r="D20" s="120">
        <v>510</v>
      </c>
      <c r="U20" s="6"/>
      <c r="V20" s="14"/>
      <c r="W20" s="14"/>
      <c r="Y20" s="57"/>
      <c r="Z20" s="57"/>
      <c r="AA20" s="67"/>
    </row>
    <row r="21" spans="1:27" ht="15">
      <c r="A21" s="1"/>
      <c r="B21" s="14"/>
      <c r="C21" s="57"/>
      <c r="D21" s="12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">
      <c r="A22" s="1">
        <v>7</v>
      </c>
      <c r="B22" s="14" t="s">
        <v>78</v>
      </c>
      <c r="C22" s="57" t="s">
        <v>234</v>
      </c>
      <c r="D22" s="120">
        <v>380</v>
      </c>
      <c r="U22" s="6"/>
      <c r="V22" s="14"/>
      <c r="W22" s="14"/>
      <c r="Y22" s="57"/>
      <c r="Z22" s="57"/>
      <c r="AA22" s="67"/>
    </row>
    <row r="23" spans="1:27" ht="15">
      <c r="A23" s="1"/>
      <c r="B23" s="14"/>
      <c r="C23" s="57"/>
      <c r="D23" s="12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">
      <c r="A24" s="1">
        <v>8</v>
      </c>
      <c r="B24" s="14" t="s">
        <v>79</v>
      </c>
      <c r="C24" s="57" t="s">
        <v>234</v>
      </c>
      <c r="D24" s="120">
        <v>420</v>
      </c>
      <c r="U24" s="6"/>
      <c r="V24" s="14"/>
      <c r="W24" s="14"/>
      <c r="Y24" s="57"/>
      <c r="Z24" s="57"/>
      <c r="AA24" s="67"/>
    </row>
    <row r="25" spans="1:27" ht="15.5" thickBot="1">
      <c r="A25" s="1"/>
      <c r="B25" s="14"/>
      <c r="C25" s="57"/>
      <c r="D25" s="12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120">
        <v>335</v>
      </c>
      <c r="F26" s="712"/>
      <c r="G26" s="712"/>
      <c r="H26" s="712"/>
      <c r="I26" s="712"/>
      <c r="J26" s="712"/>
      <c r="K26" s="713"/>
      <c r="L26" s="713"/>
      <c r="M26" s="713"/>
      <c r="N26" s="713"/>
      <c r="O26" s="713"/>
      <c r="P26" s="713"/>
      <c r="Q26" s="713"/>
      <c r="R26" s="713"/>
      <c r="S26" s="714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12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120">
        <v>345</v>
      </c>
      <c r="E28" s="80" t="s">
        <v>307</v>
      </c>
      <c r="F28" s="24">
        <v>0</v>
      </c>
      <c r="G28" s="24">
        <v>2</v>
      </c>
      <c r="H28" s="24">
        <v>18</v>
      </c>
      <c r="I28" s="24">
        <v>0</v>
      </c>
      <c r="J28" s="24">
        <v>0</v>
      </c>
      <c r="K28" s="24">
        <v>37</v>
      </c>
      <c r="L28" s="24">
        <v>0</v>
      </c>
      <c r="M28" s="24">
        <v>19</v>
      </c>
      <c r="N28" s="24">
        <v>0</v>
      </c>
      <c r="O28" s="24">
        <v>7</v>
      </c>
      <c r="P28" s="24">
        <v>6</v>
      </c>
      <c r="Q28" s="24">
        <v>0</v>
      </c>
      <c r="R28" s="10"/>
      <c r="S28" s="21">
        <f t="shared" ref="S28:S34" si="2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120"/>
      <c r="E29" s="80" t="s">
        <v>308</v>
      </c>
      <c r="F29" s="24">
        <v>0</v>
      </c>
      <c r="G29" s="24">
        <v>0</v>
      </c>
      <c r="H29" s="24">
        <v>1</v>
      </c>
      <c r="I29" s="24">
        <v>0</v>
      </c>
      <c r="J29" s="24">
        <v>0</v>
      </c>
      <c r="K29" s="24">
        <v>7</v>
      </c>
      <c r="L29" s="24">
        <v>0</v>
      </c>
      <c r="M29" s="24">
        <v>1</v>
      </c>
      <c r="N29" s="24">
        <v>0</v>
      </c>
      <c r="O29" s="24">
        <v>2</v>
      </c>
      <c r="P29" s="24">
        <v>4</v>
      </c>
      <c r="Q29" s="24">
        <v>0</v>
      </c>
      <c r="R29" s="10"/>
      <c r="S29" s="21">
        <f t="shared" si="2"/>
        <v>15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120">
        <v>365</v>
      </c>
      <c r="E30" s="80" t="s">
        <v>309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1</v>
      </c>
      <c r="L30" s="24">
        <v>0</v>
      </c>
      <c r="M30" s="24">
        <v>2</v>
      </c>
      <c r="N30" s="24">
        <v>0</v>
      </c>
      <c r="O30" s="24">
        <v>0</v>
      </c>
      <c r="P30" s="24">
        <v>1</v>
      </c>
      <c r="Q30" s="24">
        <v>0</v>
      </c>
      <c r="R30" s="10"/>
      <c r="S30" s="21">
        <f t="shared" si="2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120"/>
      <c r="E31" s="80" t="s">
        <v>310</v>
      </c>
      <c r="F31" s="24">
        <v>0</v>
      </c>
      <c r="G31" s="24">
        <v>0</v>
      </c>
      <c r="H31" s="24">
        <v>1</v>
      </c>
      <c r="I31" s="24">
        <v>0</v>
      </c>
      <c r="J31" s="24">
        <v>0</v>
      </c>
      <c r="K31" s="24">
        <v>2</v>
      </c>
      <c r="L31" s="24">
        <v>0</v>
      </c>
      <c r="M31" s="24">
        <v>3</v>
      </c>
      <c r="N31" s="24">
        <v>0</v>
      </c>
      <c r="O31" s="24">
        <v>1</v>
      </c>
      <c r="P31" s="24">
        <v>0</v>
      </c>
      <c r="Q31" s="24">
        <v>0</v>
      </c>
      <c r="R31" s="10"/>
      <c r="S31" s="21">
        <f t="shared" si="2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120">
        <v>356</v>
      </c>
      <c r="E32" s="80" t="s">
        <v>311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3</v>
      </c>
      <c r="L32" s="24">
        <v>0</v>
      </c>
      <c r="M32" s="24">
        <v>1</v>
      </c>
      <c r="N32" s="24">
        <v>0</v>
      </c>
      <c r="O32" s="24">
        <v>2</v>
      </c>
      <c r="P32" s="24">
        <v>0</v>
      </c>
      <c r="Q32" s="24">
        <v>0</v>
      </c>
      <c r="R32" s="10"/>
      <c r="S32" s="21">
        <f t="shared" si="2"/>
        <v>6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120"/>
      <c r="E33" s="80" t="s">
        <v>312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v>0</v>
      </c>
      <c r="M33" s="24">
        <v>0</v>
      </c>
      <c r="N33" s="24">
        <v>0</v>
      </c>
      <c r="O33" s="24">
        <v>1</v>
      </c>
      <c r="P33" s="24">
        <v>0</v>
      </c>
      <c r="Q33" s="24">
        <v>1</v>
      </c>
      <c r="R33" s="10"/>
      <c r="S33" s="21">
        <f t="shared" si="2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120">
        <v>332</v>
      </c>
      <c r="E34" s="80" t="s">
        <v>313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2</v>
      </c>
      <c r="L34" s="25">
        <v>0</v>
      </c>
      <c r="M34" s="25">
        <v>0</v>
      </c>
      <c r="N34" s="25">
        <v>0</v>
      </c>
      <c r="O34" s="25">
        <v>2</v>
      </c>
      <c r="P34" s="25">
        <v>0</v>
      </c>
      <c r="Q34" s="25">
        <v>0</v>
      </c>
      <c r="R34" s="11"/>
      <c r="S34" s="22">
        <f t="shared" si="2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120"/>
      <c r="F35" s="26">
        <f>SUM(F28:F34)</f>
        <v>0</v>
      </c>
      <c r="G35" s="26">
        <f t="shared" ref="G35:Q35" si="3">SUM(G28:G34)</f>
        <v>2</v>
      </c>
      <c r="H35" s="26">
        <f t="shared" si="3"/>
        <v>20</v>
      </c>
      <c r="I35" s="26">
        <f t="shared" si="3"/>
        <v>0</v>
      </c>
      <c r="J35" s="26">
        <f t="shared" si="3"/>
        <v>0</v>
      </c>
      <c r="K35" s="26">
        <f t="shared" si="3"/>
        <v>52</v>
      </c>
      <c r="L35" s="26">
        <f t="shared" si="3"/>
        <v>0</v>
      </c>
      <c r="M35" s="26">
        <f t="shared" si="3"/>
        <v>26</v>
      </c>
      <c r="N35" s="26">
        <f t="shared" si="3"/>
        <v>0</v>
      </c>
      <c r="O35" s="26">
        <f t="shared" si="3"/>
        <v>15</v>
      </c>
      <c r="P35" s="26">
        <f t="shared" si="3"/>
        <v>11</v>
      </c>
      <c r="Q35" s="26">
        <f t="shared" si="3"/>
        <v>1</v>
      </c>
      <c r="R35" s="19"/>
      <c r="S35" s="20">
        <f t="shared" ref="S35" si="4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">
      <c r="A36" s="1">
        <v>14</v>
      </c>
      <c r="B36" s="14" t="s">
        <v>85</v>
      </c>
      <c r="C36" s="46" t="s">
        <v>229</v>
      </c>
      <c r="D36" s="120">
        <v>384.42399999999998</v>
      </c>
      <c r="U36" s="2"/>
      <c r="V36" s="2"/>
      <c r="Y36" s="57"/>
      <c r="Z36" s="57"/>
      <c r="AA36" s="67"/>
    </row>
    <row r="37" spans="1:27" ht="15">
      <c r="A37" s="1"/>
      <c r="B37" s="14"/>
      <c r="C37" s="14"/>
      <c r="D37" s="12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">
      <c r="A38" s="1">
        <v>15</v>
      </c>
      <c r="B38" s="15" t="s">
        <v>25</v>
      </c>
      <c r="C38" s="46" t="s">
        <v>228</v>
      </c>
      <c r="D38" s="119">
        <v>385</v>
      </c>
      <c r="U38" s="2"/>
      <c r="V38" s="2"/>
    </row>
    <row r="39" spans="1:27" ht="18.5">
      <c r="A39" s="1"/>
      <c r="B39" s="14"/>
      <c r="C39" s="46"/>
      <c r="D39" s="119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119">
        <v>423</v>
      </c>
      <c r="U40" s="2"/>
      <c r="V40" s="2"/>
      <c r="Y40" s="70"/>
      <c r="Z40" s="71"/>
    </row>
    <row r="41" spans="1:27" ht="18.5">
      <c r="A41" s="1"/>
      <c r="B41" s="14"/>
      <c r="C41" s="46"/>
      <c r="D41" s="119"/>
      <c r="U41" s="2"/>
      <c r="V41" s="2"/>
      <c r="Y41" s="68" t="s">
        <v>303</v>
      </c>
      <c r="Z41" s="69" t="s">
        <v>302</v>
      </c>
    </row>
    <row r="42" spans="1:27" ht="15">
      <c r="A42" s="1">
        <v>17</v>
      </c>
      <c r="B42" s="14" t="s">
        <v>17</v>
      </c>
      <c r="C42" s="46" t="s">
        <v>229</v>
      </c>
      <c r="D42" s="119">
        <v>382</v>
      </c>
    </row>
    <row r="43" spans="1:27" ht="15">
      <c r="A43" s="1"/>
      <c r="B43" s="14"/>
      <c r="C43" s="46"/>
      <c r="D43" s="119"/>
    </row>
    <row r="44" spans="1:27" ht="15">
      <c r="A44" s="1">
        <v>18</v>
      </c>
      <c r="B44" s="14" t="s">
        <v>18</v>
      </c>
      <c r="C44" s="46" t="s">
        <v>229</v>
      </c>
      <c r="D44" s="119">
        <v>405</v>
      </c>
    </row>
    <row r="45" spans="1:27" ht="15">
      <c r="A45" s="1"/>
      <c r="B45" s="14"/>
      <c r="C45" s="46"/>
      <c r="D45" s="119"/>
    </row>
    <row r="46" spans="1:27" ht="15">
      <c r="A46" s="1">
        <v>19</v>
      </c>
      <c r="B46" s="14" t="s">
        <v>86</v>
      </c>
      <c r="C46" s="46" t="s">
        <v>230</v>
      </c>
      <c r="D46" s="119">
        <v>388.45800000000003</v>
      </c>
    </row>
    <row r="47" spans="1:27" ht="15">
      <c r="A47" s="1"/>
      <c r="B47" s="14"/>
      <c r="C47" s="46"/>
      <c r="D47" s="119"/>
    </row>
    <row r="48" spans="1:27" ht="15">
      <c r="A48" s="1">
        <v>20</v>
      </c>
      <c r="B48" s="15" t="s">
        <v>26</v>
      </c>
      <c r="C48" s="46" t="s">
        <v>228</v>
      </c>
      <c r="D48" s="119">
        <v>405</v>
      </c>
    </row>
    <row r="49" spans="1:4" ht="15">
      <c r="A49" s="1"/>
      <c r="B49" s="14"/>
      <c r="C49" s="46"/>
      <c r="D49" s="119"/>
    </row>
    <row r="50" spans="1:4" ht="15">
      <c r="A50" s="1">
        <v>21</v>
      </c>
      <c r="B50" s="14" t="s">
        <v>87</v>
      </c>
      <c r="C50" s="46" t="s">
        <v>230</v>
      </c>
      <c r="D50" s="119">
        <v>360</v>
      </c>
    </row>
    <row r="51" spans="1:4" ht="15">
      <c r="A51" s="1"/>
      <c r="B51" s="14"/>
      <c r="C51" s="46"/>
      <c r="D51" s="119"/>
    </row>
    <row r="52" spans="1:4" ht="15">
      <c r="A52" s="1">
        <v>22</v>
      </c>
      <c r="B52" s="14" t="s">
        <v>88</v>
      </c>
      <c r="C52" s="46" t="s">
        <v>230</v>
      </c>
      <c r="D52" s="119">
        <v>390</v>
      </c>
    </row>
    <row r="53" spans="1:4" ht="15">
      <c r="A53" s="1"/>
      <c r="B53" s="14"/>
      <c r="C53" s="46"/>
      <c r="D53" s="119"/>
    </row>
    <row r="54" spans="1:4" ht="15">
      <c r="A54" s="1">
        <v>23</v>
      </c>
      <c r="B54" s="14" t="s">
        <v>89</v>
      </c>
      <c r="C54" s="46" t="s">
        <v>231</v>
      </c>
      <c r="D54" s="119">
        <v>325</v>
      </c>
    </row>
    <row r="55" spans="1:4" ht="15">
      <c r="A55" s="1"/>
      <c r="B55" s="14"/>
      <c r="C55" s="46"/>
      <c r="D55" s="119"/>
    </row>
    <row r="56" spans="1:4" ht="15">
      <c r="A56" s="1">
        <v>24</v>
      </c>
      <c r="B56" s="14" t="s">
        <v>90</v>
      </c>
      <c r="C56" s="46" t="s">
        <v>229</v>
      </c>
      <c r="D56" s="119">
        <v>430</v>
      </c>
    </row>
    <row r="57" spans="1:4" ht="15">
      <c r="A57" s="1"/>
      <c r="B57" s="14"/>
      <c r="C57" s="46"/>
      <c r="D57" s="119"/>
    </row>
    <row r="58" spans="1:4" ht="15">
      <c r="A58" s="1">
        <v>25</v>
      </c>
      <c r="B58" s="14" t="s">
        <v>91</v>
      </c>
      <c r="C58" s="46" t="s">
        <v>229</v>
      </c>
      <c r="D58" s="119">
        <v>298</v>
      </c>
    </row>
    <row r="59" spans="1:4" ht="15">
      <c r="A59" s="1"/>
      <c r="B59" s="14"/>
      <c r="C59" s="46"/>
      <c r="D59" s="119"/>
    </row>
    <row r="60" spans="1:4" ht="15">
      <c r="A60" s="1">
        <v>26</v>
      </c>
      <c r="B60" s="14" t="s">
        <v>92</v>
      </c>
      <c r="C60" s="46" t="s">
        <v>229</v>
      </c>
      <c r="D60" s="119">
        <v>422</v>
      </c>
    </row>
    <row r="61" spans="1:4" ht="15">
      <c r="A61" s="1"/>
      <c r="B61" s="14"/>
      <c r="C61" s="46"/>
      <c r="D61" s="119"/>
    </row>
    <row r="62" spans="1:4" ht="15">
      <c r="A62" s="1">
        <v>27</v>
      </c>
      <c r="B62" s="14" t="s">
        <v>93</v>
      </c>
      <c r="C62" s="46" t="s">
        <v>232</v>
      </c>
      <c r="D62" s="119">
        <v>345</v>
      </c>
    </row>
    <row r="63" spans="1:4" ht="15">
      <c r="A63" s="1"/>
      <c r="B63" s="14"/>
      <c r="C63" s="46"/>
      <c r="D63" s="119"/>
    </row>
    <row r="64" spans="1:4" ht="15">
      <c r="A64" s="1">
        <v>28</v>
      </c>
      <c r="B64" s="14" t="s">
        <v>94</v>
      </c>
      <c r="C64" s="46" t="s">
        <v>230</v>
      </c>
      <c r="D64" s="119">
        <v>370</v>
      </c>
    </row>
    <row r="65" spans="1:4" ht="15">
      <c r="A65" s="1"/>
      <c r="B65" s="14"/>
      <c r="C65" s="46"/>
      <c r="D65" s="119"/>
    </row>
    <row r="66" spans="1:4" ht="15">
      <c r="A66" s="1">
        <v>29</v>
      </c>
      <c r="B66" s="14" t="s">
        <v>95</v>
      </c>
      <c r="C66" s="46" t="s">
        <v>232</v>
      </c>
      <c r="D66" s="119">
        <v>320</v>
      </c>
    </row>
    <row r="67" spans="1:4" ht="15">
      <c r="A67" s="1"/>
      <c r="B67" s="14"/>
      <c r="C67" s="46"/>
      <c r="D67" s="119"/>
    </row>
    <row r="68" spans="1:4" ht="15">
      <c r="A68" s="1">
        <v>30</v>
      </c>
      <c r="B68" s="14" t="s">
        <v>96</v>
      </c>
      <c r="C68" s="46" t="s">
        <v>232</v>
      </c>
      <c r="D68" s="119">
        <v>390</v>
      </c>
    </row>
    <row r="69" spans="1:4" ht="15">
      <c r="A69" s="1"/>
      <c r="B69" s="14"/>
      <c r="C69" s="46"/>
      <c r="D69" s="119"/>
    </row>
    <row r="70" spans="1:4" ht="15">
      <c r="A70" s="1">
        <v>31</v>
      </c>
      <c r="B70" s="14" t="s">
        <v>97</v>
      </c>
      <c r="C70" s="46" t="s">
        <v>230</v>
      </c>
      <c r="D70" s="119">
        <v>425.02</v>
      </c>
    </row>
    <row r="71" spans="1:4" ht="15">
      <c r="A71" s="1"/>
      <c r="B71" s="14"/>
      <c r="C71" s="46"/>
      <c r="D71" s="119"/>
    </row>
    <row r="72" spans="1:4" ht="15">
      <c r="A72" s="1">
        <v>32</v>
      </c>
      <c r="B72" s="15" t="s">
        <v>27</v>
      </c>
      <c r="C72" s="46" t="s">
        <v>233</v>
      </c>
      <c r="D72" s="119">
        <v>480</v>
      </c>
    </row>
    <row r="73" spans="1:4" ht="15">
      <c r="A73" s="1"/>
      <c r="B73" s="14"/>
      <c r="C73" s="46"/>
      <c r="D73" s="119"/>
    </row>
    <row r="74" spans="1:4" ht="15">
      <c r="A74" s="1">
        <v>33</v>
      </c>
      <c r="B74" s="14" t="s">
        <v>19</v>
      </c>
      <c r="C74" s="46" t="s">
        <v>234</v>
      </c>
      <c r="D74" s="119">
        <v>297.315</v>
      </c>
    </row>
    <row r="75" spans="1:4" ht="15">
      <c r="A75" s="1"/>
      <c r="B75" s="14"/>
      <c r="C75" s="46"/>
      <c r="D75" s="119"/>
    </row>
    <row r="76" spans="1:4" ht="15">
      <c r="A76" s="1">
        <v>34</v>
      </c>
      <c r="B76" s="15" t="s">
        <v>28</v>
      </c>
      <c r="C76" s="46" t="s">
        <v>240</v>
      </c>
      <c r="D76" s="119">
        <v>417</v>
      </c>
    </row>
    <row r="77" spans="1:4" ht="15">
      <c r="A77" s="1"/>
      <c r="B77" s="14"/>
      <c r="C77" s="46"/>
      <c r="D77" s="119"/>
    </row>
    <row r="78" spans="1:4" ht="15">
      <c r="A78" s="1">
        <v>35</v>
      </c>
      <c r="B78" s="14" t="s">
        <v>20</v>
      </c>
      <c r="C78" s="46" t="s">
        <v>230</v>
      </c>
      <c r="D78" s="119">
        <v>409</v>
      </c>
    </row>
    <row r="79" spans="1:4" ht="15">
      <c r="A79" s="1"/>
      <c r="B79" s="14"/>
      <c r="C79" s="46"/>
      <c r="D79" s="119"/>
    </row>
    <row r="80" spans="1:4" ht="15">
      <c r="A80" s="1">
        <v>36</v>
      </c>
      <c r="B80" s="14" t="s">
        <v>21</v>
      </c>
      <c r="C80" s="46" t="s">
        <v>229</v>
      </c>
      <c r="D80" s="119">
        <v>432.78199999999998</v>
      </c>
    </row>
    <row r="81" spans="1:4" ht="15">
      <c r="A81" s="1"/>
      <c r="B81" s="14"/>
      <c r="C81" s="46"/>
      <c r="D81" s="119"/>
    </row>
    <row r="82" spans="1:4" ht="15">
      <c r="A82" s="117">
        <v>37</v>
      </c>
      <c r="B82" s="14" t="s">
        <v>22</v>
      </c>
      <c r="C82" s="46" t="s">
        <v>291</v>
      </c>
      <c r="D82" s="119">
        <v>469</v>
      </c>
    </row>
    <row r="83" spans="1:4" ht="15">
      <c r="A83" s="117"/>
      <c r="B83" s="14"/>
      <c r="C83" s="46"/>
      <c r="D83" s="119"/>
    </row>
    <row r="84" spans="1:4" ht="15">
      <c r="A84" s="117">
        <v>38</v>
      </c>
      <c r="B84" s="15" t="s">
        <v>99</v>
      </c>
      <c r="C84" s="46" t="s">
        <v>232</v>
      </c>
      <c r="D84" s="119">
        <v>387</v>
      </c>
    </row>
    <row r="85" spans="1:4" ht="15">
      <c r="A85" s="117"/>
      <c r="B85" s="14"/>
      <c r="C85" s="46"/>
      <c r="D85" s="119"/>
    </row>
    <row r="86" spans="1:4" ht="15">
      <c r="A86" s="117">
        <v>39</v>
      </c>
      <c r="B86" s="14" t="s">
        <v>331</v>
      </c>
      <c r="C86" s="46" t="s">
        <v>229</v>
      </c>
      <c r="D86" s="119">
        <v>428.87599999999998</v>
      </c>
    </row>
    <row r="87" spans="1:4" ht="15">
      <c r="A87" s="1"/>
      <c r="B87" s="14"/>
      <c r="C87" s="46"/>
      <c r="D87" s="119"/>
    </row>
    <row r="88" spans="1:4" ht="15">
      <c r="A88" s="1">
        <v>40</v>
      </c>
      <c r="B88" s="15" t="s">
        <v>29</v>
      </c>
      <c r="C88" s="46" t="s">
        <v>279</v>
      </c>
      <c r="D88" s="119">
        <v>248.03800000000001</v>
      </c>
    </row>
    <row r="89" spans="1:4" ht="15">
      <c r="A89" s="1"/>
      <c r="B89" s="14"/>
      <c r="C89" s="46"/>
      <c r="D89" s="119"/>
    </row>
    <row r="90" spans="1:4" ht="15">
      <c r="A90" s="1">
        <v>41</v>
      </c>
      <c r="B90" s="15" t="s">
        <v>30</v>
      </c>
      <c r="C90" s="46" t="s">
        <v>238</v>
      </c>
      <c r="D90" s="119">
        <v>430</v>
      </c>
    </row>
    <row r="91" spans="1:4" ht="15">
      <c r="A91" s="1"/>
      <c r="B91" s="14"/>
      <c r="C91" s="46"/>
      <c r="D91" s="119"/>
    </row>
    <row r="92" spans="1:4" ht="15">
      <c r="A92" s="1">
        <v>42</v>
      </c>
      <c r="B92" s="14" t="s">
        <v>2</v>
      </c>
      <c r="C92" s="46" t="s">
        <v>229</v>
      </c>
      <c r="D92" s="119">
        <v>400</v>
      </c>
    </row>
    <row r="93" spans="1:4" ht="15">
      <c r="A93" s="1"/>
      <c r="B93" s="14"/>
      <c r="C93" s="46"/>
      <c r="D93" s="119"/>
    </row>
    <row r="94" spans="1:4" ht="15">
      <c r="A94" s="1">
        <v>43</v>
      </c>
      <c r="B94" s="14" t="s">
        <v>49</v>
      </c>
      <c r="C94" s="46" t="s">
        <v>229</v>
      </c>
      <c r="D94" s="119">
        <v>410</v>
      </c>
    </row>
    <row r="95" spans="1:4" ht="15">
      <c r="A95" s="1"/>
      <c r="B95" s="14"/>
      <c r="C95" s="46"/>
      <c r="D95" s="119"/>
    </row>
    <row r="96" spans="1:4" ht="15">
      <c r="A96" s="1">
        <v>44</v>
      </c>
      <c r="B96" s="14" t="s">
        <v>50</v>
      </c>
      <c r="C96" s="46" t="s">
        <v>230</v>
      </c>
      <c r="D96" s="119">
        <v>435</v>
      </c>
    </row>
    <row r="97" spans="1:4" ht="15">
      <c r="A97" s="1"/>
      <c r="B97" s="14"/>
      <c r="C97" s="46"/>
      <c r="D97" s="119"/>
    </row>
    <row r="98" spans="1:4" ht="15">
      <c r="A98" s="1">
        <v>45</v>
      </c>
      <c r="B98" s="14" t="s">
        <v>100</v>
      </c>
      <c r="C98" s="46" t="s">
        <v>229</v>
      </c>
      <c r="D98" s="119">
        <v>360</v>
      </c>
    </row>
    <row r="99" spans="1:4" ht="15">
      <c r="A99" s="1"/>
      <c r="B99" s="14"/>
      <c r="C99" s="46"/>
      <c r="D99" s="119"/>
    </row>
    <row r="100" spans="1:4" ht="15">
      <c r="A100" s="1">
        <v>46</v>
      </c>
      <c r="B100" s="14" t="s">
        <v>101</v>
      </c>
      <c r="C100" s="46" t="s">
        <v>231</v>
      </c>
      <c r="D100" s="119">
        <v>391.45100000000002</v>
      </c>
    </row>
    <row r="101" spans="1:4" ht="15">
      <c r="A101" s="1"/>
      <c r="B101" s="14"/>
      <c r="C101" s="46"/>
      <c r="D101" s="119"/>
    </row>
    <row r="102" spans="1:4" ht="15">
      <c r="A102" s="1">
        <v>47</v>
      </c>
      <c r="B102" s="15" t="s">
        <v>31</v>
      </c>
      <c r="C102" s="46" t="s">
        <v>228</v>
      </c>
      <c r="D102" s="119">
        <v>380</v>
      </c>
    </row>
    <row r="103" spans="1:4" ht="15">
      <c r="A103" s="1"/>
      <c r="B103" s="14"/>
      <c r="C103" s="46"/>
      <c r="D103" s="119"/>
    </row>
    <row r="104" spans="1:4" ht="15">
      <c r="A104" s="1">
        <v>48</v>
      </c>
      <c r="B104" s="14" t="s">
        <v>102</v>
      </c>
      <c r="C104" s="46" t="s">
        <v>239</v>
      </c>
      <c r="D104" s="119">
        <v>475</v>
      </c>
    </row>
    <row r="105" spans="1:4" ht="15">
      <c r="A105" s="1"/>
      <c r="B105" s="14"/>
      <c r="C105" s="46"/>
      <c r="D105" s="119"/>
    </row>
    <row r="106" spans="1:4" ht="15">
      <c r="A106" s="1">
        <v>49</v>
      </c>
      <c r="B106" s="14" t="s">
        <v>103</v>
      </c>
      <c r="C106" s="46" t="s">
        <v>230</v>
      </c>
      <c r="D106" s="119">
        <v>380</v>
      </c>
    </row>
    <row r="107" spans="1:4" ht="15">
      <c r="A107" s="1"/>
      <c r="B107" s="14"/>
      <c r="C107" s="46"/>
      <c r="D107" s="119"/>
    </row>
    <row r="108" spans="1:4" ht="15">
      <c r="A108" s="1">
        <v>50</v>
      </c>
      <c r="B108" s="14" t="s">
        <v>104</v>
      </c>
      <c r="C108" s="46" t="s">
        <v>229</v>
      </c>
      <c r="D108" s="119">
        <v>390</v>
      </c>
    </row>
    <row r="109" spans="1:4" ht="15">
      <c r="A109" s="1"/>
      <c r="B109" s="14"/>
      <c r="C109" s="46"/>
      <c r="D109" s="119"/>
    </row>
    <row r="110" spans="1:4" ht="15">
      <c r="A110" s="1">
        <v>51</v>
      </c>
      <c r="B110" s="14" t="s">
        <v>105</v>
      </c>
      <c r="C110" s="46" t="s">
        <v>230</v>
      </c>
      <c r="D110" s="119">
        <v>465</v>
      </c>
    </row>
    <row r="111" spans="1:4" ht="15">
      <c r="A111" s="1"/>
      <c r="B111" s="14"/>
      <c r="C111" s="46"/>
      <c r="D111" s="119"/>
    </row>
    <row r="112" spans="1:4" ht="15">
      <c r="A112" s="1">
        <v>52</v>
      </c>
      <c r="B112" s="14" t="s">
        <v>106</v>
      </c>
      <c r="C112" s="46" t="s">
        <v>230</v>
      </c>
      <c r="D112" s="119">
        <v>383.20800000000003</v>
      </c>
    </row>
    <row r="113" spans="1:4" ht="15">
      <c r="A113" s="1"/>
      <c r="B113" s="14"/>
      <c r="C113" s="46"/>
      <c r="D113" s="119"/>
    </row>
    <row r="114" spans="1:4" ht="15">
      <c r="A114" s="1">
        <v>53</v>
      </c>
      <c r="B114" s="15" t="s">
        <v>32</v>
      </c>
      <c r="C114" s="46" t="s">
        <v>240</v>
      </c>
      <c r="D114" s="119">
        <v>380</v>
      </c>
    </row>
    <row r="115" spans="1:4" ht="15">
      <c r="A115" s="1"/>
      <c r="B115" s="14"/>
      <c r="C115" s="46"/>
      <c r="D115" s="119"/>
    </row>
    <row r="116" spans="1:4" ht="15">
      <c r="A116" s="1">
        <v>54</v>
      </c>
      <c r="B116" s="14" t="s">
        <v>51</v>
      </c>
      <c r="C116" s="46" t="s">
        <v>229</v>
      </c>
      <c r="D116" s="119">
        <v>348</v>
      </c>
    </row>
    <row r="117" spans="1:4" ht="15">
      <c r="A117" s="1"/>
      <c r="B117" s="14"/>
      <c r="C117" s="46"/>
      <c r="D117" s="119"/>
    </row>
    <row r="118" spans="1:4" ht="15">
      <c r="A118" s="1">
        <v>55</v>
      </c>
      <c r="B118" s="14" t="s">
        <v>52</v>
      </c>
      <c r="C118" s="46" t="s">
        <v>229</v>
      </c>
      <c r="D118" s="119">
        <v>377.78399999999999</v>
      </c>
    </row>
    <row r="119" spans="1:4" ht="15">
      <c r="A119" s="1"/>
      <c r="B119" s="14"/>
      <c r="C119" s="46"/>
      <c r="D119" s="119"/>
    </row>
    <row r="120" spans="1:4" ht="15">
      <c r="A120" s="1">
        <v>56</v>
      </c>
      <c r="B120" s="15" t="s">
        <v>33</v>
      </c>
      <c r="C120" s="46" t="s">
        <v>228</v>
      </c>
      <c r="D120" s="119">
        <v>410</v>
      </c>
    </row>
    <row r="121" spans="1:4" ht="15">
      <c r="A121" s="1"/>
      <c r="B121" s="14"/>
      <c r="C121" s="46"/>
      <c r="D121" s="119"/>
    </row>
    <row r="122" spans="1:4" ht="15">
      <c r="A122" s="1">
        <v>57</v>
      </c>
      <c r="B122" s="14" t="s">
        <v>107</v>
      </c>
      <c r="C122" s="46" t="s">
        <v>229</v>
      </c>
      <c r="D122" s="119">
        <v>380</v>
      </c>
    </row>
    <row r="123" spans="1:4" ht="15">
      <c r="A123" s="1"/>
      <c r="B123" s="14"/>
      <c r="C123" s="46"/>
      <c r="D123" s="119"/>
    </row>
    <row r="124" spans="1:4" ht="15">
      <c r="A124" s="1">
        <v>58</v>
      </c>
      <c r="B124" s="14" t="s">
        <v>108</v>
      </c>
      <c r="C124" s="46" t="s">
        <v>229</v>
      </c>
      <c r="D124" s="119">
        <v>325</v>
      </c>
    </row>
    <row r="125" spans="1:4" ht="15">
      <c r="A125" s="1"/>
      <c r="B125" s="14"/>
      <c r="C125" s="46"/>
      <c r="D125" s="119"/>
    </row>
    <row r="126" spans="1:4" ht="15">
      <c r="A126" s="1">
        <v>59</v>
      </c>
      <c r="B126" s="14" t="s">
        <v>109</v>
      </c>
      <c r="C126" s="46" t="s">
        <v>231</v>
      </c>
      <c r="D126" s="119">
        <v>329.8</v>
      </c>
    </row>
    <row r="127" spans="1:4" ht="15">
      <c r="A127" s="1"/>
      <c r="B127" s="14"/>
      <c r="C127" s="46"/>
      <c r="D127" s="119"/>
    </row>
    <row r="128" spans="1:4" ht="15">
      <c r="A128" s="1">
        <v>60</v>
      </c>
      <c r="B128" s="15" t="s">
        <v>34</v>
      </c>
      <c r="C128" s="46" t="s">
        <v>241</v>
      </c>
      <c r="D128" s="119">
        <v>385</v>
      </c>
    </row>
    <row r="129" spans="1:4" ht="15">
      <c r="A129" s="1"/>
      <c r="B129" s="14"/>
      <c r="C129" s="46"/>
      <c r="D129" s="119"/>
    </row>
    <row r="130" spans="1:4" ht="15">
      <c r="A130" s="1">
        <v>61</v>
      </c>
      <c r="B130" s="14" t="s">
        <v>110</v>
      </c>
      <c r="C130" s="46" t="s">
        <v>229</v>
      </c>
      <c r="D130" s="119">
        <v>312.55799999999999</v>
      </c>
    </row>
    <row r="131" spans="1:4" ht="15">
      <c r="A131" s="1"/>
      <c r="B131" s="14"/>
      <c r="C131" s="46"/>
      <c r="D131" s="119"/>
    </row>
    <row r="132" spans="1:4" ht="15">
      <c r="A132" s="1">
        <v>62</v>
      </c>
      <c r="B132" s="15" t="s">
        <v>35</v>
      </c>
      <c r="C132" s="46" t="s">
        <v>242</v>
      </c>
      <c r="D132" s="119">
        <v>242</v>
      </c>
    </row>
    <row r="133" spans="1:4" ht="15">
      <c r="A133" s="1"/>
      <c r="B133" s="14"/>
      <c r="C133" s="46"/>
      <c r="D133" s="119"/>
    </row>
    <row r="134" spans="1:4" ht="15">
      <c r="A134" s="1">
        <v>63</v>
      </c>
      <c r="B134" s="14" t="s">
        <v>4</v>
      </c>
      <c r="C134" s="46" t="s">
        <v>237</v>
      </c>
      <c r="D134" s="119">
        <v>464</v>
      </c>
    </row>
    <row r="135" spans="1:4" ht="15">
      <c r="A135" s="1"/>
      <c r="B135" s="14"/>
      <c r="C135" s="46"/>
      <c r="D135" s="119"/>
    </row>
    <row r="136" spans="1:4" ht="15">
      <c r="A136" s="1">
        <v>64</v>
      </c>
      <c r="B136" s="14" t="s">
        <v>5</v>
      </c>
      <c r="C136" s="47" t="s">
        <v>229</v>
      </c>
      <c r="D136" s="119">
        <v>391</v>
      </c>
    </row>
    <row r="137" spans="1:4" ht="15">
      <c r="A137" s="1"/>
      <c r="B137" s="14"/>
      <c r="C137" s="46"/>
      <c r="D137" s="119"/>
    </row>
    <row r="138" spans="1:4" ht="15">
      <c r="A138" s="1">
        <v>65</v>
      </c>
      <c r="B138" s="14" t="s">
        <v>111</v>
      </c>
      <c r="C138" s="46" t="s">
        <v>239</v>
      </c>
      <c r="D138" s="119">
        <v>417.51799999999997</v>
      </c>
    </row>
    <row r="139" spans="1:4" ht="15">
      <c r="A139" s="1"/>
      <c r="B139" s="14"/>
      <c r="C139" s="46"/>
      <c r="D139" s="120"/>
    </row>
    <row r="140" spans="1:4" ht="15">
      <c r="A140" s="1">
        <v>66</v>
      </c>
      <c r="B140" s="15" t="s">
        <v>36</v>
      </c>
      <c r="C140" s="48" t="s">
        <v>228</v>
      </c>
      <c r="D140" s="121">
        <v>315</v>
      </c>
    </row>
    <row r="141" spans="1:4">
      <c r="A141" s="1"/>
      <c r="B141" s="14"/>
      <c r="C141" s="14"/>
      <c r="D141" s="121"/>
    </row>
    <row r="142" spans="1:4" ht="15">
      <c r="A142" s="1">
        <v>67</v>
      </c>
      <c r="B142" s="14" t="s">
        <v>6</v>
      </c>
      <c r="C142" s="46" t="s">
        <v>231</v>
      </c>
      <c r="D142" s="121">
        <v>375</v>
      </c>
    </row>
    <row r="143" spans="1:4" ht="15">
      <c r="A143" s="1"/>
      <c r="B143" s="14"/>
      <c r="C143" s="46"/>
      <c r="D143" s="121"/>
    </row>
    <row r="144" spans="1:4" ht="15">
      <c r="A144" s="1">
        <v>68</v>
      </c>
      <c r="B144" s="14" t="s">
        <v>37</v>
      </c>
      <c r="C144" s="46" t="s">
        <v>229</v>
      </c>
      <c r="D144" s="121">
        <v>416</v>
      </c>
    </row>
    <row r="145" spans="1:4" ht="15">
      <c r="A145" s="1"/>
      <c r="B145" s="14"/>
      <c r="C145" s="46"/>
      <c r="D145" s="121"/>
    </row>
    <row r="146" spans="1:4" ht="15">
      <c r="A146" s="1">
        <v>69</v>
      </c>
      <c r="B146" s="14" t="s">
        <v>112</v>
      </c>
      <c r="C146" s="46" t="s">
        <v>229</v>
      </c>
      <c r="D146" s="121">
        <v>422</v>
      </c>
    </row>
    <row r="147" spans="1:4" ht="15">
      <c r="A147" s="1"/>
      <c r="B147" s="14"/>
      <c r="C147" s="46"/>
      <c r="D147" s="121"/>
    </row>
    <row r="148" spans="1:4" ht="15">
      <c r="A148" s="1">
        <v>70</v>
      </c>
      <c r="B148" s="14" t="s">
        <v>113</v>
      </c>
      <c r="C148" s="46" t="s">
        <v>229</v>
      </c>
      <c r="D148" s="121">
        <v>388</v>
      </c>
    </row>
    <row r="149" spans="1:4" ht="15">
      <c r="A149" s="1"/>
      <c r="B149" s="14"/>
      <c r="C149" s="46"/>
      <c r="D149" s="121"/>
    </row>
    <row r="150" spans="1:4" ht="15">
      <c r="A150" s="1">
        <v>71</v>
      </c>
      <c r="B150" s="14" t="s">
        <v>114</v>
      </c>
      <c r="C150" s="46" t="s">
        <v>239</v>
      </c>
      <c r="D150" s="121">
        <v>409</v>
      </c>
    </row>
    <row r="151" spans="1:4" ht="15">
      <c r="A151" s="1"/>
      <c r="B151" s="14"/>
      <c r="C151" s="46"/>
      <c r="D151" s="121"/>
    </row>
    <row r="152" spans="1:4" ht="15">
      <c r="A152" s="1">
        <v>72</v>
      </c>
      <c r="B152" s="14" t="s">
        <v>115</v>
      </c>
      <c r="C152" s="46" t="s">
        <v>229</v>
      </c>
      <c r="D152" s="121">
        <v>420</v>
      </c>
    </row>
    <row r="153" spans="1:4" ht="15">
      <c r="A153" s="1"/>
      <c r="B153" s="14"/>
      <c r="C153" s="46"/>
      <c r="D153" s="121"/>
    </row>
    <row r="154" spans="1:4" ht="15">
      <c r="A154" s="1">
        <v>73</v>
      </c>
      <c r="B154" s="14" t="s">
        <v>116</v>
      </c>
      <c r="C154" s="46" t="s">
        <v>228</v>
      </c>
      <c r="D154" s="121">
        <v>399</v>
      </c>
    </row>
    <row r="155" spans="1:4" ht="15">
      <c r="A155" s="1"/>
      <c r="B155" s="14"/>
      <c r="C155" s="46"/>
      <c r="D155" s="121"/>
    </row>
    <row r="156" spans="1:4" ht="15">
      <c r="A156" s="1">
        <v>74</v>
      </c>
      <c r="B156" s="14" t="s">
        <v>117</v>
      </c>
      <c r="C156" s="46" t="s">
        <v>230</v>
      </c>
      <c r="D156" s="121">
        <v>381</v>
      </c>
    </row>
    <row r="157" spans="1:4" ht="15">
      <c r="A157" s="1"/>
      <c r="B157" s="14"/>
      <c r="C157" s="46"/>
      <c r="D157" s="121"/>
    </row>
    <row r="158" spans="1:4" ht="15">
      <c r="A158" s="1">
        <v>75</v>
      </c>
      <c r="B158" s="14" t="s">
        <v>118</v>
      </c>
      <c r="C158" s="46" t="s">
        <v>229</v>
      </c>
      <c r="D158" s="121">
        <v>382</v>
      </c>
    </row>
    <row r="159" spans="1:4" ht="15">
      <c r="A159" s="1"/>
      <c r="B159" s="14"/>
      <c r="C159" s="46"/>
      <c r="D159" s="121"/>
    </row>
    <row r="160" spans="1:4" ht="15">
      <c r="A160" s="1">
        <v>76</v>
      </c>
      <c r="B160" s="14" t="s">
        <v>119</v>
      </c>
      <c r="C160" s="46" t="s">
        <v>229</v>
      </c>
      <c r="D160" s="121">
        <v>391</v>
      </c>
    </row>
    <row r="161" spans="1:4" ht="15">
      <c r="A161" s="1"/>
      <c r="B161" s="14"/>
      <c r="C161" s="46"/>
      <c r="D161" s="121"/>
    </row>
    <row r="162" spans="1:4" ht="15">
      <c r="A162" s="1">
        <v>77</v>
      </c>
      <c r="B162" s="14" t="s">
        <v>120</v>
      </c>
      <c r="C162" s="46" t="s">
        <v>278</v>
      </c>
      <c r="D162" s="121">
        <v>433</v>
      </c>
    </row>
    <row r="163" spans="1:4" ht="15">
      <c r="A163" s="1"/>
      <c r="B163" s="14"/>
      <c r="C163" s="46"/>
      <c r="D163" s="121"/>
    </row>
    <row r="164" spans="1:4" ht="15">
      <c r="A164" s="1">
        <v>78</v>
      </c>
      <c r="B164" s="14" t="s">
        <v>121</v>
      </c>
      <c r="C164" s="46" t="s">
        <v>229</v>
      </c>
      <c r="D164" s="121">
        <v>415</v>
      </c>
    </row>
    <row r="165" spans="1:4" ht="15">
      <c r="A165" s="1"/>
      <c r="B165" s="14"/>
      <c r="C165" s="46"/>
      <c r="D165" s="121"/>
    </row>
    <row r="166" spans="1:4" ht="15">
      <c r="A166" s="1">
        <v>79</v>
      </c>
      <c r="B166" s="14" t="s">
        <v>122</v>
      </c>
      <c r="C166" s="46" t="s">
        <v>229</v>
      </c>
      <c r="D166" s="121">
        <v>430</v>
      </c>
    </row>
    <row r="167" spans="1:4" ht="15">
      <c r="A167" s="1"/>
      <c r="B167" s="14"/>
      <c r="C167" s="46"/>
      <c r="D167" s="121"/>
    </row>
    <row r="168" spans="1:4" ht="15">
      <c r="A168" s="1">
        <v>80</v>
      </c>
      <c r="B168" s="14" t="s">
        <v>123</v>
      </c>
      <c r="C168" s="46" t="s">
        <v>229</v>
      </c>
      <c r="D168" s="121">
        <v>314</v>
      </c>
    </row>
    <row r="169" spans="1:4" ht="15">
      <c r="A169" s="1"/>
      <c r="B169" s="14"/>
      <c r="C169" s="46"/>
      <c r="D169" s="121"/>
    </row>
    <row r="170" spans="1:4" ht="15">
      <c r="A170" s="1">
        <v>81</v>
      </c>
      <c r="B170" s="14" t="s">
        <v>124</v>
      </c>
      <c r="C170" s="46" t="s">
        <v>232</v>
      </c>
      <c r="D170" s="121">
        <v>402.24900000000002</v>
      </c>
    </row>
    <row r="171" spans="1:4" ht="15">
      <c r="A171" s="1"/>
      <c r="B171" s="14"/>
      <c r="C171" s="46"/>
      <c r="D171" s="122"/>
    </row>
    <row r="172" spans="1:4" ht="15">
      <c r="A172" s="1">
        <v>82</v>
      </c>
      <c r="B172" s="15" t="s">
        <v>38</v>
      </c>
      <c r="C172" s="46" t="s">
        <v>243</v>
      </c>
      <c r="D172" s="122">
        <v>394</v>
      </c>
    </row>
    <row r="173" spans="1:4">
      <c r="A173" s="6"/>
      <c r="B173" s="14"/>
      <c r="C173" s="14"/>
      <c r="D173" s="122"/>
    </row>
    <row r="174" spans="1:4">
      <c r="A174" s="6">
        <f>A172+1</f>
        <v>83</v>
      </c>
      <c r="B174" s="14" t="s">
        <v>125</v>
      </c>
      <c r="C174" s="14" t="s">
        <v>230</v>
      </c>
      <c r="D174" s="122">
        <v>419.44499999999999</v>
      </c>
    </row>
    <row r="175" spans="1:4">
      <c r="A175" s="6"/>
      <c r="B175" s="14"/>
      <c r="C175" s="14"/>
      <c r="D175" s="122"/>
    </row>
    <row r="176" spans="1:4">
      <c r="A176" s="6">
        <f>A174+1</f>
        <v>84</v>
      </c>
      <c r="B176" s="15" t="s">
        <v>39</v>
      </c>
      <c r="C176" s="15" t="s">
        <v>247</v>
      </c>
      <c r="D176" s="122">
        <v>402</v>
      </c>
    </row>
    <row r="177" spans="1:18" ht="15">
      <c r="A177" s="6"/>
      <c r="B177" s="14"/>
      <c r="C177" s="14"/>
      <c r="D177" s="122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239</v>
      </c>
      <c r="D178" s="122">
        <v>426</v>
      </c>
      <c r="M178" s="3"/>
      <c r="N178" s="3"/>
      <c r="O178" s="3"/>
      <c r="P178" s="3"/>
      <c r="Q178" s="4"/>
      <c r="R178" s="4"/>
    </row>
    <row r="179" spans="1:18" ht="15">
      <c r="A179" s="118"/>
      <c r="B179" s="14"/>
      <c r="C179" s="14"/>
      <c r="D179" s="122"/>
      <c r="M179" s="3"/>
      <c r="N179" s="3"/>
      <c r="O179" s="3"/>
      <c r="P179" s="3"/>
      <c r="Q179" s="4"/>
      <c r="R179" s="4"/>
    </row>
    <row r="180" spans="1:18" ht="15">
      <c r="A180" s="118">
        <f>A178+1</f>
        <v>86</v>
      </c>
      <c r="B180" s="14" t="s">
        <v>40</v>
      </c>
      <c r="C180" s="14" t="s">
        <v>230</v>
      </c>
      <c r="D180" s="122">
        <v>429.05900000000003</v>
      </c>
      <c r="M180" s="3"/>
      <c r="N180" s="3"/>
      <c r="O180" s="3"/>
      <c r="P180" s="3"/>
      <c r="Q180" s="4"/>
      <c r="R180" s="4"/>
    </row>
    <row r="181" spans="1:18" ht="15">
      <c r="A181" s="118"/>
      <c r="B181" s="14"/>
      <c r="C181" s="14"/>
      <c r="D181" s="122"/>
      <c r="M181" s="3"/>
      <c r="N181" s="3"/>
      <c r="O181" s="3"/>
      <c r="P181" s="3"/>
      <c r="Q181" s="4"/>
      <c r="R181" s="4"/>
    </row>
    <row r="182" spans="1:18" ht="15">
      <c r="A182" s="118">
        <f>A180+1</f>
        <v>87</v>
      </c>
      <c r="B182" s="14" t="s">
        <v>335</v>
      </c>
      <c r="C182" s="14" t="s">
        <v>243</v>
      </c>
      <c r="D182" s="122">
        <v>336</v>
      </c>
      <c r="M182" s="3"/>
      <c r="N182" s="3"/>
      <c r="O182" s="3"/>
      <c r="P182" s="3"/>
      <c r="Q182" s="4"/>
      <c r="R182" s="4"/>
    </row>
    <row r="183" spans="1:18" ht="15">
      <c r="A183" s="118"/>
      <c r="B183" s="14"/>
      <c r="C183" s="14"/>
      <c r="D183" s="122"/>
      <c r="M183" s="3"/>
      <c r="N183" s="3"/>
      <c r="O183" s="3"/>
      <c r="P183" s="3"/>
      <c r="Q183" s="4"/>
      <c r="R183" s="4"/>
    </row>
    <row r="184" spans="1:18" ht="15">
      <c r="A184" s="118">
        <f>A182+1</f>
        <v>88</v>
      </c>
      <c r="B184" s="14" t="s">
        <v>332</v>
      </c>
      <c r="C184" s="14" t="s">
        <v>232</v>
      </c>
      <c r="D184" s="122">
        <v>441</v>
      </c>
      <c r="M184" s="3"/>
      <c r="N184" s="3"/>
      <c r="O184" s="3"/>
      <c r="P184" s="3"/>
      <c r="Q184" s="4"/>
      <c r="R184" s="4"/>
    </row>
    <row r="185" spans="1:18" ht="15">
      <c r="A185" s="118"/>
      <c r="B185" s="14"/>
      <c r="C185" s="14"/>
      <c r="D185" s="122"/>
      <c r="M185" s="3"/>
      <c r="N185" s="3"/>
      <c r="O185" s="3"/>
      <c r="P185" s="3"/>
      <c r="Q185" s="4"/>
      <c r="R185" s="4"/>
    </row>
    <row r="186" spans="1:18" ht="15">
      <c r="A186" s="118">
        <f>A184+1</f>
        <v>89</v>
      </c>
      <c r="B186" s="14" t="s">
        <v>333</v>
      </c>
      <c r="C186" s="14" t="s">
        <v>278</v>
      </c>
      <c r="D186" s="122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122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242</v>
      </c>
      <c r="D188" s="11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11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11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11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11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11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11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11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11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11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11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11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11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11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11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11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11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11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11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11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11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11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11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11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11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11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11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11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11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11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11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11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11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11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11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11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11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122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12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12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12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12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12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12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237</v>
      </c>
      <c r="D232" s="12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122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124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124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124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124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124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124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124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124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124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124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124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124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124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124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124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124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124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124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124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124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124">
        <v>357</v>
      </c>
    </row>
    <row r="255" spans="1:18" ht="15">
      <c r="A255" s="75"/>
      <c r="B255" s="57"/>
      <c r="C255" s="57"/>
      <c r="D255" s="124"/>
    </row>
    <row r="256" spans="1:18" ht="15">
      <c r="A256" s="75">
        <f>A254+1</f>
        <v>124</v>
      </c>
      <c r="B256" s="74" t="s">
        <v>298</v>
      </c>
      <c r="C256" s="57" t="s">
        <v>229</v>
      </c>
      <c r="D256" s="124">
        <v>372.20100000000002</v>
      </c>
    </row>
    <row r="257" spans="1:4" ht="15">
      <c r="A257" s="75"/>
      <c r="B257" s="57"/>
      <c r="C257" s="57"/>
      <c r="D257" s="124"/>
    </row>
    <row r="258" spans="1:4" ht="15">
      <c r="A258" s="75">
        <f>A256+1</f>
        <v>125</v>
      </c>
      <c r="B258" s="15" t="s">
        <v>304</v>
      </c>
      <c r="C258" s="57" t="s">
        <v>236</v>
      </c>
      <c r="D258" s="124">
        <v>358.08600000000001</v>
      </c>
    </row>
    <row r="259" spans="1:4">
      <c r="A259" s="75"/>
      <c r="B259" s="76"/>
      <c r="C259" s="76"/>
      <c r="D259" s="125"/>
    </row>
    <row r="260" spans="1:4" ht="18.5">
      <c r="A260" s="75">
        <f>A258+1</f>
        <v>126</v>
      </c>
      <c r="B260" s="15" t="s">
        <v>305</v>
      </c>
      <c r="C260" s="77" t="s">
        <v>281</v>
      </c>
      <c r="D260" s="124">
        <v>278.70400000000001</v>
      </c>
    </row>
    <row r="261" spans="1:4" ht="18">
      <c r="A261" s="75"/>
      <c r="B261" s="78"/>
      <c r="C261" s="79"/>
      <c r="D261" s="125"/>
    </row>
    <row r="262" spans="1:4" ht="18.5">
      <c r="A262" s="75">
        <f>A260+1</f>
        <v>127</v>
      </c>
      <c r="B262" s="15" t="s">
        <v>306</v>
      </c>
      <c r="C262" s="77" t="s">
        <v>281</v>
      </c>
      <c r="D262" s="124">
        <v>135.00800000000001</v>
      </c>
    </row>
    <row r="263" spans="1:4">
      <c r="D263" s="52">
        <f>SUM(D10:D262)</f>
        <v>47836.987999999998</v>
      </c>
    </row>
    <row r="264" spans="1:4">
      <c r="B264" s="2" t="s">
        <v>334</v>
      </c>
      <c r="C264" t="s">
        <v>60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81640625" style="2" customWidth="1"/>
    <col min="3" max="3" width="14.54296875" customWidth="1"/>
    <col min="4" max="4" width="10.453125" style="52" bestFit="1" customWidth="1"/>
  </cols>
  <sheetData>
    <row r="6" spans="1:27">
      <c r="A6" s="715" t="s">
        <v>159</v>
      </c>
      <c r="B6" s="715"/>
      <c r="C6" s="715"/>
      <c r="D6" s="715"/>
      <c r="E6" s="715"/>
      <c r="F6" s="715"/>
    </row>
    <row r="7" spans="1:27" ht="15" thickBot="1"/>
    <row r="8" spans="1:27" ht="15" customHeight="1">
      <c r="A8" s="716" t="s">
        <v>12</v>
      </c>
      <c r="B8" s="718" t="s">
        <v>13</v>
      </c>
      <c r="C8" s="720" t="s">
        <v>14</v>
      </c>
      <c r="D8" s="722" t="s">
        <v>15</v>
      </c>
    </row>
    <row r="9" spans="1:27" ht="15" thickBot="1">
      <c r="A9" s="717"/>
      <c r="B9" s="719"/>
      <c r="C9" s="721"/>
      <c r="D9" s="723"/>
    </row>
    <row r="10" spans="1:27" ht="19.399999999999999" customHeight="1" thickBot="1">
      <c r="A10" s="5">
        <v>1</v>
      </c>
      <c r="B10" s="13" t="s">
        <v>23</v>
      </c>
      <c r="C10" s="57" t="s">
        <v>245</v>
      </c>
      <c r="D10" s="60">
        <v>249.63499999999999</v>
      </c>
      <c r="E10" s="16" t="s">
        <v>151</v>
      </c>
      <c r="F10" s="724"/>
      <c r="G10" s="712"/>
      <c r="H10" s="712"/>
      <c r="I10" s="712"/>
      <c r="J10" s="712"/>
      <c r="K10" s="713"/>
      <c r="L10" s="713"/>
      <c r="M10" s="713"/>
      <c r="N10" s="713"/>
      <c r="O10" s="713"/>
      <c r="P10" s="713"/>
      <c r="Q10" s="713"/>
      <c r="R10" s="713"/>
      <c r="S10" s="714"/>
    </row>
    <row r="11" spans="1:27" ht="19.399999999999999" customHeight="1">
      <c r="A11" s="1"/>
      <c r="B11" s="14"/>
      <c r="C11" s="57"/>
      <c r="D11" s="60"/>
      <c r="F11" s="81" t="s">
        <v>154</v>
      </c>
      <c r="G11" s="17" t="s">
        <v>155</v>
      </c>
      <c r="H11" s="17" t="s">
        <v>156</v>
      </c>
      <c r="I11" s="17" t="s">
        <v>157</v>
      </c>
      <c r="J11" s="17" t="s">
        <v>158</v>
      </c>
      <c r="K11" s="17" t="s">
        <v>0</v>
      </c>
      <c r="L11" s="17" t="s">
        <v>152</v>
      </c>
      <c r="M11" s="17" t="s">
        <v>7</v>
      </c>
      <c r="N11" s="17" t="s">
        <v>153</v>
      </c>
      <c r="O11" s="17" t="s">
        <v>3</v>
      </c>
      <c r="P11" s="17" t="s">
        <v>1</v>
      </c>
      <c r="Q11" s="17" t="s">
        <v>9</v>
      </c>
      <c r="R11" s="17"/>
      <c r="S11" s="18" t="s">
        <v>11</v>
      </c>
    </row>
    <row r="12" spans="1:27" ht="19.399999999999999" customHeight="1">
      <c r="A12" s="1">
        <v>2</v>
      </c>
      <c r="B12" s="15" t="s">
        <v>24</v>
      </c>
      <c r="C12" s="57" t="s">
        <v>279</v>
      </c>
      <c r="D12" s="60">
        <v>425</v>
      </c>
      <c r="E12" s="80" t="s">
        <v>307</v>
      </c>
      <c r="F12" s="82">
        <f>COUNTIF($C$10:$C$253,"1DA-0")</f>
        <v>0</v>
      </c>
      <c r="G12" s="24">
        <f>COUNTIF($C$10:$C$253,"1DA-1.5")</f>
        <v>3</v>
      </c>
      <c r="H12" s="24">
        <f>COUNTIF($C$10:$C$253,"1DA-3")</f>
        <v>18</v>
      </c>
      <c r="I12" s="24">
        <f>COUNTIF($C$10:$C$253,"1DA-4.5")</f>
        <v>0</v>
      </c>
      <c r="J12" s="24">
        <f>COUNTIF($C$10:$C$253,"1DA-6")</f>
        <v>0</v>
      </c>
      <c r="K12" s="24">
        <f>COUNTIF($C$10:$C$253,"1DA+0")</f>
        <v>34</v>
      </c>
      <c r="L12" s="24">
        <f>COUNTIF($C$10:$C$253,"1DA+1.5")</f>
        <v>0</v>
      </c>
      <c r="M12" s="24">
        <f>COUNTIF($C$10:$C$253,"1DA+3")</f>
        <v>19</v>
      </c>
      <c r="N12" s="24">
        <f>COUNTIF($C$10:$C$253,"1DA+4.5")</f>
        <v>0</v>
      </c>
      <c r="O12" s="24">
        <f>COUNTIF($C$10:$C$253,"1DA+6")</f>
        <v>7</v>
      </c>
      <c r="P12" s="24">
        <f>COUNTIF($C$10:$C$253,"1DA+9")</f>
        <v>6</v>
      </c>
      <c r="Q12" s="24">
        <f>COUNTIF($C$10:$C$253,"1DA+18")</f>
        <v>0</v>
      </c>
      <c r="R12" s="10"/>
      <c r="S12" s="21">
        <f t="shared" ref="S12:S18" si="0">SUM(F12:R12)</f>
        <v>87</v>
      </c>
      <c r="T12" s="66">
        <f>S28-S12</f>
        <v>2</v>
      </c>
    </row>
    <row r="13" spans="1:27" ht="16" thickBot="1">
      <c r="A13" s="1"/>
      <c r="B13" s="14"/>
      <c r="C13" s="57"/>
      <c r="D13" s="60"/>
      <c r="E13" s="80" t="s">
        <v>308</v>
      </c>
      <c r="F13" s="82">
        <f>COUNTIF($C$10:$C$253,"1DB1-0")</f>
        <v>0</v>
      </c>
      <c r="G13" s="24">
        <f>COUNTIF($C$10:$C$253,"1DB1-1.5")</f>
        <v>0</v>
      </c>
      <c r="H13" s="24">
        <f>COUNTIF($C$10:$C$253,"1DB1-3")</f>
        <v>1</v>
      </c>
      <c r="I13" s="24">
        <f>COUNTIF($C$10:$C$253,"1DB1-4.5")</f>
        <v>0</v>
      </c>
      <c r="J13" s="24">
        <f>COUNTIF($C$10:$C$253,"1DB1-6")</f>
        <v>0</v>
      </c>
      <c r="K13" s="24">
        <f>COUNTIF($C$10:$C$253,"1DB1+0")</f>
        <v>7</v>
      </c>
      <c r="L13" s="24">
        <f>COUNTIF($C$10:$C$253,"1DB1+1.5")</f>
        <v>0</v>
      </c>
      <c r="M13" s="24">
        <f>COUNTIF($C$10:$C$253,"1DB1+3")</f>
        <v>1</v>
      </c>
      <c r="N13" s="24">
        <f>COUNTIF($C$10:$C$253,"1DB1+4.5")</f>
        <v>0</v>
      </c>
      <c r="O13" s="24">
        <f>COUNTIF($C$10:$C$253,"1DB1+6")</f>
        <v>1</v>
      </c>
      <c r="P13" s="24">
        <f>COUNTIF($C$10:$C$253,"1DB1+9")</f>
        <v>4</v>
      </c>
      <c r="Q13" s="24">
        <f>COUNTIF($C$10:$C$253,"1DB1+18")</f>
        <v>0</v>
      </c>
      <c r="R13" s="10"/>
      <c r="S13" s="21">
        <f t="shared" si="0"/>
        <v>14</v>
      </c>
      <c r="T13" s="66">
        <f t="shared" ref="T13:T18" si="1">S29-S13</f>
        <v>0</v>
      </c>
      <c r="U13" s="6">
        <v>113</v>
      </c>
      <c r="V13" s="15" t="s">
        <v>54</v>
      </c>
      <c r="W13" s="63" t="s">
        <v>245</v>
      </c>
      <c r="Y13" s="57" t="s">
        <v>289</v>
      </c>
      <c r="Z13" s="57" t="s">
        <v>242</v>
      </c>
      <c r="AA13" s="67">
        <v>73.125</v>
      </c>
    </row>
    <row r="14" spans="1:27" ht="15.5">
      <c r="A14" s="1">
        <v>3</v>
      </c>
      <c r="B14" s="14" t="s">
        <v>74</v>
      </c>
      <c r="C14" s="46" t="s">
        <v>231</v>
      </c>
      <c r="D14" s="60">
        <v>425</v>
      </c>
      <c r="E14" s="80" t="s">
        <v>309</v>
      </c>
      <c r="F14" s="82">
        <f>COUNTIF($C$10:$C$253,"1DB2-0")</f>
        <v>0</v>
      </c>
      <c r="G14" s="24">
        <f>COUNTIF($C$10:$C$253,"1DB2-1.5")</f>
        <v>0</v>
      </c>
      <c r="H14" s="24">
        <f>COUNTIF($C$10:$C$253,"1DB2-3")</f>
        <v>0</v>
      </c>
      <c r="I14" s="24">
        <f>COUNTIF($C$10:$C$253,"1DB2-4.5")</f>
        <v>0</v>
      </c>
      <c r="J14" s="24">
        <f>COUNTIF($C$10:$C$253,"1DB2-6")</f>
        <v>0</v>
      </c>
      <c r="K14" s="24">
        <f>COUNTIF($C$10:$C$253,"1DB2+0")</f>
        <v>1</v>
      </c>
      <c r="L14" s="24">
        <f>COUNTIF($C$10:$C$253,"1DB2+1.5")</f>
        <v>0</v>
      </c>
      <c r="M14" s="24">
        <f>COUNTIF($C$10:$C$253,"1DB2+3")</f>
        <v>2</v>
      </c>
      <c r="N14" s="24">
        <f>COUNTIF($C$10:$C$253,"1DB2+4.5")</f>
        <v>0</v>
      </c>
      <c r="O14" s="24">
        <f>COUNTIF($C$10:$C$253,"1DB2+6")</f>
        <v>0</v>
      </c>
      <c r="P14" s="24">
        <f>COUNTIF($C$10:$C$253,"1DB2+9")</f>
        <v>1</v>
      </c>
      <c r="Q14" s="24">
        <f>COUNTIF($C$10:$C$253,"1DB2+18")</f>
        <v>0</v>
      </c>
      <c r="R14" s="10"/>
      <c r="S14" s="21">
        <f t="shared" si="0"/>
        <v>4</v>
      </c>
      <c r="T14" s="66">
        <f t="shared" si="1"/>
        <v>0</v>
      </c>
      <c r="U14" s="6"/>
      <c r="V14" s="14"/>
      <c r="W14" s="14"/>
      <c r="Y14" s="57"/>
      <c r="Z14" s="57"/>
      <c r="AA14" s="67"/>
    </row>
    <row r="15" spans="1:27" ht="15.5">
      <c r="A15" s="1"/>
      <c r="B15" s="14"/>
      <c r="C15" s="57"/>
      <c r="D15" s="60"/>
      <c r="E15" s="80" t="s">
        <v>310</v>
      </c>
      <c r="F15" s="82">
        <f>COUNTIF($C$10:$C$253,"1DC1-0")</f>
        <v>0</v>
      </c>
      <c r="G15" s="24">
        <f>COUNTIF($C$10:$C$253,"1DC1-1.5")</f>
        <v>0</v>
      </c>
      <c r="H15" s="24">
        <f>COUNTIF($C$10:$C$253,"1DC1-3")</f>
        <v>1</v>
      </c>
      <c r="I15" s="24">
        <f>COUNTIF($C$10:$C$253,"1DC1-4.5")</f>
        <v>0</v>
      </c>
      <c r="J15" s="24">
        <f>COUNTIF($C$10:$C$253,"1DC1-6")</f>
        <v>0</v>
      </c>
      <c r="K15" s="24">
        <f>COUNTIF($C$10:$C$253,"1DC1+0")</f>
        <v>2</v>
      </c>
      <c r="L15" s="24">
        <f>COUNTIF($C$10:$C$253,"1DC1+1.5")</f>
        <v>0</v>
      </c>
      <c r="M15" s="24">
        <f>COUNTIF($C$10:$C$253,"1DC1+3")</f>
        <v>2</v>
      </c>
      <c r="N15" s="24">
        <f>COUNTIF($C$10:$C$253,"1DC1+4.5")</f>
        <v>0</v>
      </c>
      <c r="O15" s="24">
        <f>COUNTIF($C$10:$C$253,"1DC1+6")</f>
        <v>2</v>
      </c>
      <c r="P15" s="24">
        <f>COUNTIF($C$10:$C$253,"1DC1+9")</f>
        <v>0</v>
      </c>
      <c r="Q15" s="24">
        <f>COUNTIF($C$10:$C$253,"1DC1+18")</f>
        <v>0</v>
      </c>
      <c r="R15" s="10"/>
      <c r="S15" s="21">
        <f t="shared" si="0"/>
        <v>7</v>
      </c>
      <c r="T15" s="66">
        <f t="shared" si="1"/>
        <v>0</v>
      </c>
      <c r="U15" s="6">
        <f>U13+1</f>
        <v>114</v>
      </c>
      <c r="V15" s="14" t="s">
        <v>143</v>
      </c>
      <c r="W15" s="14" t="s">
        <v>229</v>
      </c>
      <c r="Y15" s="57" t="s">
        <v>143</v>
      </c>
      <c r="Z15" s="57" t="s">
        <v>229</v>
      </c>
      <c r="AA15" s="67">
        <v>71.430000000000007</v>
      </c>
    </row>
    <row r="16" spans="1:27" ht="15.5">
      <c r="A16" s="1">
        <v>4</v>
      </c>
      <c r="B16" s="14" t="s">
        <v>75</v>
      </c>
      <c r="C16" s="46" t="s">
        <v>239</v>
      </c>
      <c r="D16" s="60">
        <v>390</v>
      </c>
      <c r="E16" s="80" t="s">
        <v>311</v>
      </c>
      <c r="F16" s="82">
        <f>COUNTIF($C$10:$C$253,"1DC2-0")</f>
        <v>0</v>
      </c>
      <c r="G16" s="24">
        <f>COUNTIF($C$10:$C$253,"1DC2-1.5")</f>
        <v>0</v>
      </c>
      <c r="H16" s="24">
        <f>COUNTIF($C$10:$C$253,"1DC2-3")</f>
        <v>0</v>
      </c>
      <c r="I16" s="24">
        <f>COUNTIF($C$10:$C$253,"1DC2-4.5")</f>
        <v>0</v>
      </c>
      <c r="J16" s="24">
        <f>COUNTIF($C$10:$C$253,"1DC2-6")</f>
        <v>0</v>
      </c>
      <c r="K16" s="24">
        <f>COUNTIF($C$10:$C$253,"1DC2+0")</f>
        <v>3</v>
      </c>
      <c r="L16" s="24">
        <f>COUNTIF($C$10:$C$253,"1DC2+1.5")</f>
        <v>0</v>
      </c>
      <c r="M16" s="24">
        <f>COUNTIF($C$10:$C$253,"1DC2+3")</f>
        <v>1</v>
      </c>
      <c r="N16" s="24">
        <f>COUNTIF($C$10:$C$253,"1DC2+4.5")</f>
        <v>0</v>
      </c>
      <c r="O16" s="24">
        <f>COUNTIF($C$10:$C$253,"1DC2+6")</f>
        <v>2</v>
      </c>
      <c r="P16" s="24">
        <f>COUNTIF($C$10:$C$253,"1DC2+9")</f>
        <v>0</v>
      </c>
      <c r="Q16" s="24">
        <f>COUNTIF($C$10:$C$253,"1DC2+18")</f>
        <v>0</v>
      </c>
      <c r="R16" s="10"/>
      <c r="S16" s="21">
        <f t="shared" si="0"/>
        <v>6</v>
      </c>
      <c r="T16" s="66">
        <f t="shared" si="1"/>
        <v>1</v>
      </c>
      <c r="U16" s="6"/>
      <c r="V16" s="14"/>
      <c r="W16" s="14"/>
      <c r="Y16" s="57"/>
      <c r="Z16" s="57"/>
      <c r="AA16" s="67"/>
    </row>
    <row r="17" spans="1:27" ht="15.5">
      <c r="A17" s="1"/>
      <c r="B17" s="14"/>
      <c r="C17" s="57"/>
      <c r="D17" s="60"/>
      <c r="E17" s="80" t="s">
        <v>312</v>
      </c>
      <c r="F17" s="82">
        <f>COUNTIF($C$10:$C$253,"1DD45-0")</f>
        <v>0</v>
      </c>
      <c r="G17" s="24">
        <f>COUNTIF($C$10:$C$253,"1DD45-1.5")</f>
        <v>0</v>
      </c>
      <c r="H17" s="24">
        <f>COUNTIF($C$10:$C$253,"1DD45-3")</f>
        <v>0</v>
      </c>
      <c r="I17" s="24">
        <f>COUNTIF($C$10:$C$253,"1DD45-4.5")</f>
        <v>0</v>
      </c>
      <c r="J17" s="24">
        <f>COUNTIF($C$10:$C$253,"1DD45-6")</f>
        <v>0</v>
      </c>
      <c r="K17" s="24">
        <f>COUNTIF($C$10:$C$253,"1DD45+0")</f>
        <v>0</v>
      </c>
      <c r="L17" s="24">
        <f>COUNTIF($C$10:$C$253,"1DD45+1.5")</f>
        <v>0</v>
      </c>
      <c r="M17" s="24">
        <f>COUNTIF($C$10:$C$253,"1DD45+3")</f>
        <v>0</v>
      </c>
      <c r="N17" s="24">
        <f>COUNTIF($C$10:$C$253,"1DD45+4.5")</f>
        <v>0</v>
      </c>
      <c r="O17" s="24">
        <f>COUNTIF($C$10:$C$253,"1DD45+6")</f>
        <v>0</v>
      </c>
      <c r="P17" s="24">
        <f>COUNTIF($C$10:$C$253,"1DD45+9")</f>
        <v>0</v>
      </c>
      <c r="Q17" s="24">
        <f>COUNTIF($C$10:$C$253,"1DD45+18")</f>
        <v>2</v>
      </c>
      <c r="R17" s="10"/>
      <c r="S17" s="21">
        <f t="shared" si="0"/>
        <v>2</v>
      </c>
      <c r="T17" s="66">
        <f t="shared" si="1"/>
        <v>0</v>
      </c>
      <c r="U17" s="6">
        <f>U15+1</f>
        <v>115</v>
      </c>
      <c r="V17" s="14" t="s">
        <v>144</v>
      </c>
      <c r="W17" s="14" t="s">
        <v>239</v>
      </c>
      <c r="Y17" s="57" t="s">
        <v>144</v>
      </c>
      <c r="Z17" s="57" t="s">
        <v>229</v>
      </c>
      <c r="AA17" s="67">
        <v>71.430000000000007</v>
      </c>
    </row>
    <row r="18" spans="1:27" ht="16" thickBot="1">
      <c r="A18" s="1">
        <v>5</v>
      </c>
      <c r="B18" s="14" t="s">
        <v>76</v>
      </c>
      <c r="C18" s="46" t="s">
        <v>232</v>
      </c>
      <c r="D18" s="60">
        <v>265</v>
      </c>
      <c r="E18" s="80" t="s">
        <v>313</v>
      </c>
      <c r="F18" s="83">
        <f>COUNTIF($C$10:$C$253,"1DD60-0")</f>
        <v>0</v>
      </c>
      <c r="G18" s="25">
        <f>COUNTIF($C$10:$C$253,"1DD60-1.5")</f>
        <v>0</v>
      </c>
      <c r="H18" s="25">
        <f>COUNTIF($C$10:$C$253,"1DD60-3")</f>
        <v>0</v>
      </c>
      <c r="I18" s="25">
        <f>COUNTIF($C$10:$C$253,"1DD60-4.5")</f>
        <v>0</v>
      </c>
      <c r="J18" s="25">
        <f>COUNTIF($C$10:$C$253,"1DD60-6")</f>
        <v>0</v>
      </c>
      <c r="K18" s="25">
        <f>COUNTIF($C$10:$C$253,"1DD60+0")</f>
        <v>0</v>
      </c>
      <c r="L18" s="25">
        <f>COUNTIF($C$10:$C$253,"1DD60+1.5")</f>
        <v>0</v>
      </c>
      <c r="M18" s="25">
        <f>COUNTIF($C$10:$C$253,"1DD60+3")</f>
        <v>0</v>
      </c>
      <c r="N18" s="25">
        <f>COUNTIF($C$10:$C$253,"1DD60+4.5")</f>
        <v>0</v>
      </c>
      <c r="O18" s="25">
        <f>COUNTIF($C$10:$C$253,"1DD60+6")</f>
        <v>2</v>
      </c>
      <c r="P18" s="25">
        <f>COUNTIF($C$10:$C$253,"1DD60+9")</f>
        <v>0</v>
      </c>
      <c r="Q18" s="25">
        <f>COUNTIF($C$10:$C$253,"1DD60+18")</f>
        <v>0</v>
      </c>
      <c r="R18" s="11"/>
      <c r="S18" s="22">
        <f t="shared" si="0"/>
        <v>2</v>
      </c>
      <c r="T18" s="66">
        <f t="shared" si="1"/>
        <v>2</v>
      </c>
      <c r="U18" s="6"/>
      <c r="V18" s="14"/>
      <c r="W18" s="14"/>
      <c r="Y18" s="57"/>
      <c r="Z18" s="57"/>
      <c r="AA18" s="67"/>
    </row>
    <row r="19" spans="1:27" ht="16" thickBot="1">
      <c r="A19" s="1"/>
      <c r="B19" s="14"/>
      <c r="C19" s="57"/>
      <c r="D19" s="60"/>
      <c r="E19" s="80"/>
      <c r="F19" s="84">
        <f>SUM(F12:F18)</f>
        <v>0</v>
      </c>
      <c r="G19" s="26">
        <f t="shared" ref="G19:S19" si="2">SUM(G12:G18)</f>
        <v>3</v>
      </c>
      <c r="H19" s="26">
        <f t="shared" si="2"/>
        <v>20</v>
      </c>
      <c r="I19" s="26">
        <f t="shared" si="2"/>
        <v>0</v>
      </c>
      <c r="J19" s="26">
        <f t="shared" si="2"/>
        <v>0</v>
      </c>
      <c r="K19" s="26">
        <f t="shared" si="2"/>
        <v>47</v>
      </c>
      <c r="L19" s="26">
        <f t="shared" si="2"/>
        <v>0</v>
      </c>
      <c r="M19" s="26">
        <f t="shared" si="2"/>
        <v>25</v>
      </c>
      <c r="N19" s="26">
        <f t="shared" si="2"/>
        <v>0</v>
      </c>
      <c r="O19" s="26">
        <f t="shared" si="2"/>
        <v>14</v>
      </c>
      <c r="P19" s="26">
        <f t="shared" si="2"/>
        <v>11</v>
      </c>
      <c r="Q19" s="26">
        <f t="shared" si="2"/>
        <v>2</v>
      </c>
      <c r="R19" s="19"/>
      <c r="S19" s="20">
        <f t="shared" si="2"/>
        <v>122</v>
      </c>
      <c r="U19" s="6">
        <f>U17+1</f>
        <v>116</v>
      </c>
      <c r="V19" s="14" t="s">
        <v>145</v>
      </c>
      <c r="W19" s="14" t="s">
        <v>229</v>
      </c>
      <c r="Y19" s="57" t="s">
        <v>145</v>
      </c>
      <c r="Z19" s="57" t="s">
        <v>231</v>
      </c>
      <c r="AA19" s="67">
        <v>68.430000000000007</v>
      </c>
    </row>
    <row r="20" spans="1:27" ht="15.5">
      <c r="A20" s="1">
        <v>6</v>
      </c>
      <c r="B20" s="14" t="s">
        <v>77</v>
      </c>
      <c r="C20" s="46" t="s">
        <v>230</v>
      </c>
      <c r="D20" s="60">
        <v>510</v>
      </c>
      <c r="E20" s="80"/>
      <c r="U20" s="6"/>
      <c r="V20" s="14"/>
      <c r="W20" s="14"/>
      <c r="Y20" s="57"/>
      <c r="Z20" s="57"/>
      <c r="AA20" s="67"/>
    </row>
    <row r="21" spans="1:27" ht="15.5">
      <c r="A21" s="1"/>
      <c r="B21" s="14"/>
      <c r="C21" s="57"/>
      <c r="D21" s="60"/>
      <c r="E21" s="80"/>
      <c r="U21" s="6">
        <f>U19+1</f>
        <v>117</v>
      </c>
      <c r="V21" s="14" t="s">
        <v>146</v>
      </c>
      <c r="W21" s="14" t="s">
        <v>230</v>
      </c>
      <c r="Y21" s="57" t="s">
        <v>290</v>
      </c>
      <c r="Z21" s="57" t="s">
        <v>291</v>
      </c>
      <c r="AA21" s="67">
        <v>76.525000000000006</v>
      </c>
    </row>
    <row r="22" spans="1:27" ht="15.5">
      <c r="A22" s="1">
        <v>7</v>
      </c>
      <c r="B22" s="14" t="s">
        <v>78</v>
      </c>
      <c r="C22" s="57" t="s">
        <v>234</v>
      </c>
      <c r="D22" s="60">
        <v>380</v>
      </c>
      <c r="E22" s="80"/>
      <c r="U22" s="6"/>
      <c r="V22" s="14"/>
      <c r="W22" s="14"/>
      <c r="Y22" s="57"/>
      <c r="Z22" s="57"/>
      <c r="AA22" s="67"/>
    </row>
    <row r="23" spans="1:27" ht="15.5">
      <c r="A23" s="1"/>
      <c r="B23" s="14"/>
      <c r="C23" s="57"/>
      <c r="D23" s="60"/>
      <c r="E23" s="80"/>
      <c r="U23" s="6">
        <f>U21+1</f>
        <v>118</v>
      </c>
      <c r="V23" s="15" t="s">
        <v>147</v>
      </c>
      <c r="W23" s="15" t="s">
        <v>280</v>
      </c>
      <c r="Y23" s="57" t="s">
        <v>292</v>
      </c>
      <c r="Z23" s="57" t="s">
        <v>291</v>
      </c>
      <c r="AA23" s="67">
        <v>76.525000000000006</v>
      </c>
    </row>
    <row r="24" spans="1:27" ht="15.5">
      <c r="A24" s="1">
        <v>8</v>
      </c>
      <c r="B24" s="14" t="s">
        <v>79</v>
      </c>
      <c r="C24" s="57" t="s">
        <v>234</v>
      </c>
      <c r="D24" s="60">
        <v>420</v>
      </c>
      <c r="E24" s="80"/>
      <c r="U24" s="6"/>
      <c r="V24" s="14"/>
      <c r="W24" s="14"/>
      <c r="Y24" s="57"/>
      <c r="Z24" s="57"/>
      <c r="AA24" s="67"/>
    </row>
    <row r="25" spans="1:27" ht="16" thickBot="1">
      <c r="A25" s="1"/>
      <c r="B25" s="14"/>
      <c r="C25" s="57"/>
      <c r="D25" s="60"/>
      <c r="E25" s="80"/>
      <c r="U25" s="6">
        <f>U23+1</f>
        <v>119</v>
      </c>
      <c r="V25" s="14" t="s">
        <v>148</v>
      </c>
      <c r="W25" s="14" t="s">
        <v>278</v>
      </c>
      <c r="Y25" s="57" t="s">
        <v>293</v>
      </c>
      <c r="Z25" s="57" t="s">
        <v>231</v>
      </c>
      <c r="AA25" s="67">
        <v>68.430000000000007</v>
      </c>
    </row>
    <row r="26" spans="1:27" ht="16" thickBot="1">
      <c r="A26" s="1">
        <v>9</v>
      </c>
      <c r="B26" s="14" t="s">
        <v>80</v>
      </c>
      <c r="C26" s="46" t="s">
        <v>231</v>
      </c>
      <c r="D26" s="60">
        <v>335</v>
      </c>
      <c r="E26" s="80"/>
      <c r="F26" s="712"/>
      <c r="G26" s="712"/>
      <c r="H26" s="712"/>
      <c r="I26" s="712"/>
      <c r="J26" s="712"/>
      <c r="K26" s="713"/>
      <c r="L26" s="713"/>
      <c r="M26" s="713"/>
      <c r="N26" s="713"/>
      <c r="O26" s="713"/>
      <c r="P26" s="713"/>
      <c r="Q26" s="713"/>
      <c r="R26" s="713"/>
      <c r="S26" s="714"/>
      <c r="U26" s="6"/>
      <c r="V26" s="14"/>
      <c r="W26" s="14"/>
      <c r="Y26" s="57"/>
      <c r="Z26" s="57"/>
      <c r="AA26" s="67"/>
    </row>
    <row r="27" spans="1:27" ht="15.5">
      <c r="A27" s="1"/>
      <c r="B27" s="14"/>
      <c r="C27" s="57"/>
      <c r="D27" s="60"/>
      <c r="E27" s="80"/>
      <c r="F27" s="17" t="s">
        <v>154</v>
      </c>
      <c r="G27" s="17" t="s">
        <v>155</v>
      </c>
      <c r="H27" s="17" t="s">
        <v>156</v>
      </c>
      <c r="I27" s="17" t="s">
        <v>157</v>
      </c>
      <c r="J27" s="17" t="s">
        <v>158</v>
      </c>
      <c r="K27" s="17" t="s">
        <v>0</v>
      </c>
      <c r="L27" s="17" t="s">
        <v>152</v>
      </c>
      <c r="M27" s="17" t="s">
        <v>7</v>
      </c>
      <c r="N27" s="17" t="s">
        <v>153</v>
      </c>
      <c r="O27" s="17" t="s">
        <v>3</v>
      </c>
      <c r="P27" s="17" t="s">
        <v>1</v>
      </c>
      <c r="Q27" s="17" t="s">
        <v>9</v>
      </c>
      <c r="R27" s="17"/>
      <c r="S27" s="18" t="s">
        <v>11</v>
      </c>
      <c r="U27" s="6">
        <f>U25+1</f>
        <v>120</v>
      </c>
      <c r="V27" s="15" t="s">
        <v>149</v>
      </c>
      <c r="W27" s="15" t="s">
        <v>240</v>
      </c>
      <c r="Y27" s="57" t="s">
        <v>294</v>
      </c>
      <c r="Z27" s="57" t="s">
        <v>236</v>
      </c>
      <c r="AA27" s="67">
        <v>70.125</v>
      </c>
    </row>
    <row r="28" spans="1:27" ht="15.5">
      <c r="A28" s="1">
        <v>10</v>
      </c>
      <c r="B28" s="14" t="s">
        <v>81</v>
      </c>
      <c r="C28" s="46" t="s">
        <v>231</v>
      </c>
      <c r="D28" s="60">
        <v>345</v>
      </c>
      <c r="E28" s="80" t="s">
        <v>307</v>
      </c>
      <c r="F28" s="24">
        <f>COUNTIF($C$10:$C$253,"1DA-0")</f>
        <v>0</v>
      </c>
      <c r="G28" s="24">
        <f>COUNTIF($C$10:$C$262,"1DA-1.5")</f>
        <v>4</v>
      </c>
      <c r="H28" s="24">
        <f>COUNTIF($C$10:$C$262,"1DA-3")</f>
        <v>18</v>
      </c>
      <c r="I28" s="24">
        <f>COUNTIF($C$10:$C$262,"1DA-4.5")</f>
        <v>0</v>
      </c>
      <c r="J28" s="24">
        <f>COUNTIF($C$10:$C$262,"1DA-6")</f>
        <v>0</v>
      </c>
      <c r="K28" s="24">
        <f>COUNTIF($C$10:$C$262,"1DA+0")</f>
        <v>35</v>
      </c>
      <c r="L28" s="24">
        <f>COUNTIF($C$10:$C$262,"1DA+1.5")</f>
        <v>0</v>
      </c>
      <c r="M28" s="24">
        <f>COUNTIF($C$10:$C$262,"1DA+3")</f>
        <v>19</v>
      </c>
      <c r="N28" s="24">
        <f>COUNTIF($C$10:$C$262,"1DA+4.5")</f>
        <v>0</v>
      </c>
      <c r="O28" s="24">
        <f>COUNTIF($C$10:$C$262,"1DA+6")</f>
        <v>7</v>
      </c>
      <c r="P28" s="24">
        <f>COUNTIF($C$10:$C$262,"1DA+9")</f>
        <v>6</v>
      </c>
      <c r="Q28" s="24">
        <f>COUNTIF($C$10:$C$262,"1DA+18")</f>
        <v>0</v>
      </c>
      <c r="R28" s="10"/>
      <c r="S28" s="21">
        <f t="shared" ref="S28:S34" si="3">SUM(F28:R28)</f>
        <v>89</v>
      </c>
      <c r="U28" s="6"/>
      <c r="V28" s="14"/>
      <c r="W28" s="14"/>
      <c r="Y28" s="57"/>
      <c r="Z28" s="57"/>
      <c r="AA28" s="67"/>
    </row>
    <row r="29" spans="1:27" ht="15.5">
      <c r="A29" s="1"/>
      <c r="B29" s="14"/>
      <c r="C29" s="57"/>
      <c r="D29" s="60"/>
      <c r="E29" s="80" t="s">
        <v>308</v>
      </c>
      <c r="F29" s="24">
        <f>COUNTIF($C$10:$C$262,"1DB1-0")</f>
        <v>0</v>
      </c>
      <c r="G29" s="24">
        <f>COUNTIF($C$10:$C$262,"1DB1-1.5")</f>
        <v>0</v>
      </c>
      <c r="H29" s="24">
        <f>COUNTIF($C$10:$C$262,"1DB1-3")</f>
        <v>1</v>
      </c>
      <c r="I29" s="24">
        <f>COUNTIF($C$10:$C$262,"1DB1-4.5")</f>
        <v>0</v>
      </c>
      <c r="J29" s="24">
        <f>COUNTIF($C$10:$C$262,"1DB1-6")</f>
        <v>0</v>
      </c>
      <c r="K29" s="24">
        <f>COUNTIF($C$10:$C$262,"1DB1+0")</f>
        <v>7</v>
      </c>
      <c r="L29" s="24">
        <f>COUNTIF($C$10:$C$262,"1DB1+1.5")</f>
        <v>0</v>
      </c>
      <c r="M29" s="24">
        <f>COUNTIF($C$10:$C$262,"1DB1+3")</f>
        <v>1</v>
      </c>
      <c r="N29" s="24">
        <f>COUNTIF($C$10:$C$262,"1DB1+4.5")</f>
        <v>0</v>
      </c>
      <c r="O29" s="24">
        <f>COUNTIF($C$10:$C$262,"1DB1+6")</f>
        <v>1</v>
      </c>
      <c r="P29" s="24">
        <f>COUNTIF($C$10:$C$262,"1DB1+9")</f>
        <v>4</v>
      </c>
      <c r="Q29" s="24">
        <f>COUNTIF($C$10:$C$262,"1DB1+18")</f>
        <v>0</v>
      </c>
      <c r="R29" s="10"/>
      <c r="S29" s="21">
        <f t="shared" si="3"/>
        <v>14</v>
      </c>
      <c r="U29" s="6">
        <f>U27+1</f>
        <v>121</v>
      </c>
      <c r="V29" s="15" t="s">
        <v>150</v>
      </c>
      <c r="W29" s="15" t="s">
        <v>281</v>
      </c>
      <c r="Y29" s="57" t="s">
        <v>295</v>
      </c>
      <c r="Z29" s="57" t="s">
        <v>239</v>
      </c>
      <c r="AA29" s="67">
        <v>77.430000000000007</v>
      </c>
    </row>
    <row r="30" spans="1:27" ht="15.5">
      <c r="A30" s="1">
        <v>11</v>
      </c>
      <c r="B30" s="14" t="s">
        <v>82</v>
      </c>
      <c r="C30" s="46" t="s">
        <v>231</v>
      </c>
      <c r="D30" s="60">
        <v>365</v>
      </c>
      <c r="E30" s="80" t="s">
        <v>309</v>
      </c>
      <c r="F30" s="24">
        <f>COUNTIF($C$10:$C$262,"1DB2-0")</f>
        <v>0</v>
      </c>
      <c r="G30" s="24">
        <f>COUNTIF($C$10:$C$262,"1DB2-1.5")</f>
        <v>0</v>
      </c>
      <c r="H30" s="24">
        <f>COUNTIF($C$10:$C$262,"1DB2-3")</f>
        <v>0</v>
      </c>
      <c r="I30" s="24">
        <f>COUNTIF($C$10:$C$262,"1DB2-4.5")</f>
        <v>0</v>
      </c>
      <c r="J30" s="24">
        <f>COUNTIF($C$10:$C$262,"1DB2-6")</f>
        <v>0</v>
      </c>
      <c r="K30" s="24">
        <f>COUNTIF($C$10:$C$262,"1DB2+0")</f>
        <v>1</v>
      </c>
      <c r="L30" s="24">
        <f>COUNTIF($C$10:$C$262,"1DB2+1.5")</f>
        <v>0</v>
      </c>
      <c r="M30" s="24">
        <f>COUNTIF($C$10:$C$262,"1DB2+3")</f>
        <v>2</v>
      </c>
      <c r="N30" s="24">
        <f>COUNTIF($C$10:$C$262,"1DB2+4.5")</f>
        <v>0</v>
      </c>
      <c r="O30" s="24">
        <f>COUNTIF($C$10:$C$262,"1DB2+6")</f>
        <v>0</v>
      </c>
      <c r="P30" s="24">
        <f>COUNTIF($C$10:$C$262,"1DB2+9")</f>
        <v>1</v>
      </c>
      <c r="Q30" s="24">
        <f>COUNTIF($C$10:$C$262,"1DB2+18")</f>
        <v>0</v>
      </c>
      <c r="R30" s="10"/>
      <c r="S30" s="21">
        <f t="shared" si="3"/>
        <v>4</v>
      </c>
      <c r="U30" s="6"/>
      <c r="V30" s="14"/>
      <c r="W30" s="14"/>
      <c r="Y30" s="57"/>
      <c r="Z30" s="57"/>
      <c r="AA30" s="67"/>
    </row>
    <row r="31" spans="1:27" ht="15.5">
      <c r="A31" s="1"/>
      <c r="B31" s="14"/>
      <c r="C31" s="57"/>
      <c r="D31" s="60"/>
      <c r="E31" s="80" t="s">
        <v>310</v>
      </c>
      <c r="F31" s="24">
        <f>COUNTIF($C$10:$C$262,"1DC1-0")</f>
        <v>0</v>
      </c>
      <c r="G31" s="24">
        <f>COUNTIF($C$10:$C$262,"1DC1-1.5")</f>
        <v>0</v>
      </c>
      <c r="H31" s="24">
        <f>COUNTIF($C$10:$C$262,"1DC1-3")</f>
        <v>1</v>
      </c>
      <c r="I31" s="24">
        <f>COUNTIF($C$10:$C$262,"1DC1-4.5")</f>
        <v>0</v>
      </c>
      <c r="J31" s="24">
        <f>COUNTIF($C$10:$C$262,"1DC1-6")</f>
        <v>0</v>
      </c>
      <c r="K31" s="24">
        <f>COUNTIF($C$10:$C$262,"1DC1+0")</f>
        <v>2</v>
      </c>
      <c r="L31" s="24">
        <f>COUNTIF($C$10:$C$262,"1DC1+1.5")</f>
        <v>0</v>
      </c>
      <c r="M31" s="24">
        <f>COUNTIF($C$10:$C$262,"1DC1+3")</f>
        <v>2</v>
      </c>
      <c r="N31" s="24">
        <f>COUNTIF($C$10:$C$262,"1DC1+4.5")</f>
        <v>0</v>
      </c>
      <c r="O31" s="24">
        <f>COUNTIF($C$10:$C$262,"1DC1+6")</f>
        <v>2</v>
      </c>
      <c r="P31" s="24">
        <f>COUNTIF($C$10:$C$262,"1DC1+9")</f>
        <v>0</v>
      </c>
      <c r="Q31" s="24">
        <f>COUNTIF($C$10:$C$262,"1DC1+18")</f>
        <v>0</v>
      </c>
      <c r="R31" s="10"/>
      <c r="S31" s="21">
        <f t="shared" si="3"/>
        <v>7</v>
      </c>
      <c r="U31" s="6">
        <f>U29+1</f>
        <v>122</v>
      </c>
      <c r="V31" s="15" t="s">
        <v>60</v>
      </c>
      <c r="W31" s="15" t="s">
        <v>60</v>
      </c>
      <c r="Y31" s="57" t="s">
        <v>296</v>
      </c>
      <c r="Z31" s="57" t="s">
        <v>229</v>
      </c>
      <c r="AA31" s="67">
        <v>71.430000000000007</v>
      </c>
    </row>
    <row r="32" spans="1:27" ht="15.5">
      <c r="A32" s="1">
        <v>12</v>
      </c>
      <c r="B32" s="14" t="s">
        <v>83</v>
      </c>
      <c r="C32" s="46" t="s">
        <v>229</v>
      </c>
      <c r="D32" s="60">
        <v>356</v>
      </c>
      <c r="E32" s="80" t="s">
        <v>311</v>
      </c>
      <c r="F32" s="24">
        <f>COUNTIF($C$10:$C$262,"1DC2-0")</f>
        <v>0</v>
      </c>
      <c r="G32" s="24">
        <f>COUNTIF($C$10:$C$262,"1DC2-1.5")</f>
        <v>0</v>
      </c>
      <c r="H32" s="24">
        <f>COUNTIF($C$10:$C$262,"1DC2-3")</f>
        <v>0</v>
      </c>
      <c r="I32" s="24">
        <f>COUNTIF($C$10:$C$262,"1DC2-4.5")</f>
        <v>0</v>
      </c>
      <c r="J32" s="24">
        <f>COUNTIF($C$10:$C$262,"1DC2-6")</f>
        <v>0</v>
      </c>
      <c r="K32" s="24">
        <f>COUNTIF($C$10:$C$262,"1DC2+0")</f>
        <v>3</v>
      </c>
      <c r="L32" s="24">
        <f>COUNTIF($C$10:$C$262,"1DC2+1.5")</f>
        <v>0</v>
      </c>
      <c r="M32" s="24">
        <f>COUNTIF($C$10:$C$262,"1DC2+3")</f>
        <v>1</v>
      </c>
      <c r="N32" s="24">
        <f>COUNTIF($C$10:$C$262,"1DC2+4.5")</f>
        <v>0</v>
      </c>
      <c r="O32" s="24">
        <f>COUNTIF($C$10:$C$262,"1DC2+6")</f>
        <v>3</v>
      </c>
      <c r="P32" s="24">
        <f>COUNTIF($C$10:$C$262,"1DC2+9")</f>
        <v>0</v>
      </c>
      <c r="Q32" s="24">
        <f>COUNTIF($C$10:$C$262,"1DC2+18")</f>
        <v>0</v>
      </c>
      <c r="R32" s="10"/>
      <c r="S32" s="21">
        <f t="shared" si="3"/>
        <v>7</v>
      </c>
      <c r="U32" s="6"/>
      <c r="V32" s="8"/>
      <c r="W32" s="8"/>
      <c r="Y32" s="57"/>
      <c r="Z32" s="57"/>
      <c r="AA32" s="67"/>
    </row>
    <row r="33" spans="1:27" ht="15.5">
      <c r="A33" s="1"/>
      <c r="B33" s="14"/>
      <c r="C33" s="57"/>
      <c r="D33" s="60"/>
      <c r="E33" s="80" t="s">
        <v>312</v>
      </c>
      <c r="F33" s="24">
        <f>COUNTIF($C$10:$C$262,"1DD45-0")</f>
        <v>0</v>
      </c>
      <c r="G33" s="24">
        <f>COUNTIF($C$10:$C$262,"1DD45-1.5")</f>
        <v>0</v>
      </c>
      <c r="H33" s="24">
        <f>COUNTIF($C$10:$C$262,"1DD45-3")</f>
        <v>0</v>
      </c>
      <c r="I33" s="24">
        <f>COUNTIF($C$10:$C$262,"1DD45-4.5")</f>
        <v>0</v>
      </c>
      <c r="J33" s="24">
        <f>COUNTIF($C$10:$C$262,"1DD45-6")</f>
        <v>0</v>
      </c>
      <c r="K33" s="24">
        <f>COUNTIF($C$10:$C$262,"1DD45+0")</f>
        <v>0</v>
      </c>
      <c r="L33" s="24">
        <f>COUNTIF($C$10:$C$262,"1DD45+1.5")</f>
        <v>0</v>
      </c>
      <c r="M33" s="24">
        <f>COUNTIF($C$10:$C$262,"1DD45+3")</f>
        <v>0</v>
      </c>
      <c r="N33" s="24">
        <f>COUNTIF($C$10:$C$262,"1DD45+4.5")</f>
        <v>0</v>
      </c>
      <c r="O33" s="24">
        <f>COUNTIF($C$10:$C$262,"1DD45+6")</f>
        <v>0</v>
      </c>
      <c r="P33" s="24">
        <f>COUNTIF($C$10:$C$262,"1DD45+9")</f>
        <v>0</v>
      </c>
      <c r="Q33" s="24">
        <f>COUNTIF($C$10:$C$262,"1DD45+18")</f>
        <v>2</v>
      </c>
      <c r="R33" s="10"/>
      <c r="S33" s="21">
        <f t="shared" si="3"/>
        <v>2</v>
      </c>
      <c r="U33" s="2"/>
      <c r="V33" s="2"/>
      <c r="Y33" s="57" t="s">
        <v>297</v>
      </c>
      <c r="Z33" s="57" t="s">
        <v>229</v>
      </c>
      <c r="AA33" s="67">
        <v>71.430000000000007</v>
      </c>
    </row>
    <row r="34" spans="1:27" ht="16" thickBot="1">
      <c r="A34" s="1">
        <v>13</v>
      </c>
      <c r="B34" s="14" t="s">
        <v>84</v>
      </c>
      <c r="C34" s="46" t="s">
        <v>231</v>
      </c>
      <c r="D34" s="60">
        <v>332</v>
      </c>
      <c r="E34" s="80" t="s">
        <v>313</v>
      </c>
      <c r="F34" s="25">
        <f>COUNTIF($C$10:$C$262,"1DD60-0")</f>
        <v>0</v>
      </c>
      <c r="G34" s="25">
        <f>COUNTIF($C$10:$C$262,"1DD60-1.5")</f>
        <v>0</v>
      </c>
      <c r="H34" s="25">
        <f>COUNTIF($C$10:$C$262,"1DD60-3")</f>
        <v>0</v>
      </c>
      <c r="I34" s="25">
        <f>COUNTIF($C$10:$C$262,"1DD60-4.5")</f>
        <v>0</v>
      </c>
      <c r="J34" s="25">
        <f>COUNTIF($C$10:$C$262,"1DD60-6")</f>
        <v>0</v>
      </c>
      <c r="K34" s="25">
        <f>COUNTIF($C$10:$C$262,"1DD60+0")</f>
        <v>2</v>
      </c>
      <c r="L34" s="25">
        <f>COUNTIF($C$10:$C$262,"1DD60+1.5")</f>
        <v>0</v>
      </c>
      <c r="M34" s="25">
        <f>COUNTIF($C$10:$C$262,"1DD60+3")</f>
        <v>0</v>
      </c>
      <c r="N34" s="25">
        <f>COUNTIF($C$10:$C$262,"1DD60+4.5")</f>
        <v>0</v>
      </c>
      <c r="O34" s="25">
        <f>COUNTIF($C$10:$C$262,"1DD60+6")</f>
        <v>2</v>
      </c>
      <c r="P34" s="25">
        <f>COUNTIF($C$10:$C$262,"1DD60+9")</f>
        <v>0</v>
      </c>
      <c r="Q34" s="25">
        <f>COUNTIF($C$10:$C$262,"1DD60+18")</f>
        <v>0</v>
      </c>
      <c r="R34" s="11"/>
      <c r="S34" s="22">
        <f t="shared" si="3"/>
        <v>4</v>
      </c>
      <c r="U34" s="2"/>
      <c r="V34" s="2"/>
      <c r="Y34" s="57"/>
      <c r="Z34" s="57"/>
      <c r="AA34" s="67"/>
    </row>
    <row r="35" spans="1:27" ht="16" thickBot="1">
      <c r="A35" s="1"/>
      <c r="B35" s="14"/>
      <c r="C35" s="57"/>
      <c r="D35" s="60"/>
      <c r="E35" s="80"/>
      <c r="F35" s="26">
        <f>SUM(F28:F34)</f>
        <v>0</v>
      </c>
      <c r="G35" s="26">
        <f t="shared" ref="G35:Q35" si="4">SUM(G28:G34)</f>
        <v>4</v>
      </c>
      <c r="H35" s="26">
        <f t="shared" si="4"/>
        <v>20</v>
      </c>
      <c r="I35" s="26">
        <f t="shared" si="4"/>
        <v>0</v>
      </c>
      <c r="J35" s="26">
        <f t="shared" si="4"/>
        <v>0</v>
      </c>
      <c r="K35" s="26">
        <f t="shared" si="4"/>
        <v>50</v>
      </c>
      <c r="L35" s="26">
        <f t="shared" si="4"/>
        <v>0</v>
      </c>
      <c r="M35" s="26">
        <f t="shared" si="4"/>
        <v>25</v>
      </c>
      <c r="N35" s="26">
        <f t="shared" si="4"/>
        <v>0</v>
      </c>
      <c r="O35" s="26">
        <f t="shared" si="4"/>
        <v>15</v>
      </c>
      <c r="P35" s="26">
        <f t="shared" si="4"/>
        <v>11</v>
      </c>
      <c r="Q35" s="26">
        <f t="shared" si="4"/>
        <v>2</v>
      </c>
      <c r="R35" s="19"/>
      <c r="S35" s="20">
        <f t="shared" ref="S35" si="5">SUM(S28:S34)</f>
        <v>127</v>
      </c>
      <c r="U35" s="2"/>
      <c r="V35" s="2"/>
      <c r="Y35" s="57" t="s">
        <v>298</v>
      </c>
      <c r="Z35" s="57" t="s">
        <v>278</v>
      </c>
      <c r="AA35" s="67">
        <v>69.930000000000007</v>
      </c>
    </row>
    <row r="36" spans="1:27" ht="15.5">
      <c r="A36" s="1">
        <v>14</v>
      </c>
      <c r="B36" s="14" t="s">
        <v>85</v>
      </c>
      <c r="C36" s="46" t="s">
        <v>229</v>
      </c>
      <c r="D36" s="60">
        <v>384.42399999999998</v>
      </c>
      <c r="E36" s="80"/>
      <c r="U36" s="2"/>
      <c r="V36" s="2"/>
      <c r="Y36" s="57"/>
      <c r="Z36" s="57"/>
      <c r="AA36" s="67"/>
    </row>
    <row r="37" spans="1:27" ht="15.5">
      <c r="A37" s="1"/>
      <c r="B37" s="14"/>
      <c r="C37" s="14"/>
      <c r="D37" s="60"/>
      <c r="E37" s="80"/>
      <c r="U37" s="2"/>
      <c r="V37" s="2"/>
      <c r="Y37" s="57" t="s">
        <v>299</v>
      </c>
      <c r="Z37" s="57" t="s">
        <v>300</v>
      </c>
      <c r="AA37" s="67">
        <v>76.525000000000006</v>
      </c>
    </row>
    <row r="38" spans="1:27" ht="15.5">
      <c r="A38" s="1">
        <v>15</v>
      </c>
      <c r="B38" s="15" t="s">
        <v>25</v>
      </c>
      <c r="C38" s="46" t="s">
        <v>228</v>
      </c>
      <c r="D38" s="61">
        <v>385</v>
      </c>
      <c r="E38" s="80"/>
      <c r="U38" s="2"/>
      <c r="V38" s="2"/>
    </row>
    <row r="39" spans="1:27" ht="18.5">
      <c r="A39" s="1"/>
      <c r="B39" s="14"/>
      <c r="C39" s="46"/>
      <c r="D39" s="61"/>
      <c r="E39" s="80"/>
      <c r="U39" s="2"/>
      <c r="V39" s="2"/>
      <c r="Y39" s="68" t="s">
        <v>301</v>
      </c>
      <c r="Z39" s="69" t="s">
        <v>302</v>
      </c>
    </row>
    <row r="40" spans="1:27" ht="18">
      <c r="A40" s="1">
        <v>16</v>
      </c>
      <c r="B40" s="14" t="s">
        <v>16</v>
      </c>
      <c r="C40" s="46" t="s">
        <v>229</v>
      </c>
      <c r="D40" s="54">
        <v>423</v>
      </c>
      <c r="E40" s="80"/>
      <c r="U40" s="2"/>
      <c r="V40" s="2"/>
      <c r="Y40" s="70"/>
      <c r="Z40" s="71"/>
    </row>
    <row r="41" spans="1:27" ht="18.5">
      <c r="A41" s="1"/>
      <c r="B41" s="14"/>
      <c r="C41" s="46"/>
      <c r="D41" s="54"/>
      <c r="E41" s="80"/>
      <c r="U41" s="2"/>
      <c r="V41" s="2"/>
      <c r="Y41" s="68" t="s">
        <v>303</v>
      </c>
      <c r="Z41" s="69" t="s">
        <v>302</v>
      </c>
    </row>
    <row r="42" spans="1:27" ht="15.5">
      <c r="A42" s="1">
        <v>17</v>
      </c>
      <c r="B42" s="14" t="s">
        <v>17</v>
      </c>
      <c r="C42" s="46" t="s">
        <v>229</v>
      </c>
      <c r="D42" s="54">
        <v>382</v>
      </c>
      <c r="E42" s="80"/>
    </row>
    <row r="43" spans="1:27" ht="15.5">
      <c r="A43" s="1"/>
      <c r="B43" s="14"/>
      <c r="C43" s="46"/>
      <c r="D43" s="54"/>
      <c r="E43" s="80"/>
    </row>
    <row r="44" spans="1:27" ht="15.5">
      <c r="A44" s="1">
        <v>18</v>
      </c>
      <c r="B44" s="14" t="s">
        <v>18</v>
      </c>
      <c r="C44" s="46" t="s">
        <v>229</v>
      </c>
      <c r="D44" s="54">
        <v>405</v>
      </c>
      <c r="E44" s="80"/>
    </row>
    <row r="45" spans="1:27" ht="15.5">
      <c r="A45" s="1"/>
      <c r="B45" s="14"/>
      <c r="C45" s="46"/>
      <c r="D45" s="54"/>
      <c r="E45" s="80"/>
    </row>
    <row r="46" spans="1:27" ht="15.5">
      <c r="A46" s="1">
        <v>19</v>
      </c>
      <c r="B46" s="14" t="s">
        <v>86</v>
      </c>
      <c r="C46" s="46" t="s">
        <v>230</v>
      </c>
      <c r="D46" s="54">
        <v>388.45800000000003</v>
      </c>
      <c r="E46" s="80"/>
    </row>
    <row r="47" spans="1:27" ht="15.5">
      <c r="A47" s="1"/>
      <c r="B47" s="14"/>
      <c r="C47" s="46"/>
      <c r="D47" s="54"/>
      <c r="E47" s="80"/>
    </row>
    <row r="48" spans="1:27" ht="15.5">
      <c r="A48" s="1">
        <v>20</v>
      </c>
      <c r="B48" s="15" t="s">
        <v>26</v>
      </c>
      <c r="C48" s="46" t="s">
        <v>228</v>
      </c>
      <c r="D48" s="54">
        <v>405</v>
      </c>
      <c r="E48" s="80"/>
    </row>
    <row r="49" spans="1:5" ht="15.5">
      <c r="A49" s="1"/>
      <c r="B49" s="14"/>
      <c r="C49" s="46"/>
      <c r="D49" s="54"/>
      <c r="E49" s="80"/>
    </row>
    <row r="50" spans="1:5" ht="15.5">
      <c r="A50" s="1">
        <v>21</v>
      </c>
      <c r="B50" s="14" t="s">
        <v>87</v>
      </c>
      <c r="C50" s="46" t="s">
        <v>230</v>
      </c>
      <c r="D50" s="54">
        <v>360</v>
      </c>
      <c r="E50" s="80"/>
    </row>
    <row r="51" spans="1:5" ht="15.5">
      <c r="A51" s="1"/>
      <c r="B51" s="14"/>
      <c r="C51" s="46"/>
      <c r="D51" s="54"/>
      <c r="E51" s="80"/>
    </row>
    <row r="52" spans="1:5" ht="15.5">
      <c r="A52" s="1">
        <v>22</v>
      </c>
      <c r="B52" s="14" t="s">
        <v>88</v>
      </c>
      <c r="C52" s="46" t="s">
        <v>230</v>
      </c>
      <c r="D52" s="54">
        <v>390</v>
      </c>
      <c r="E52" s="80"/>
    </row>
    <row r="53" spans="1:5" ht="15.5">
      <c r="A53" s="1"/>
      <c r="B53" s="14"/>
      <c r="C53" s="46"/>
      <c r="D53" s="54"/>
      <c r="E53" s="80"/>
    </row>
    <row r="54" spans="1:5" ht="15.5">
      <c r="A54" s="1">
        <v>23</v>
      </c>
      <c r="B54" s="14" t="s">
        <v>89</v>
      </c>
      <c r="C54" s="46" t="s">
        <v>231</v>
      </c>
      <c r="D54" s="54">
        <v>325</v>
      </c>
      <c r="E54" s="80"/>
    </row>
    <row r="55" spans="1:5" ht="15.5">
      <c r="A55" s="1"/>
      <c r="B55" s="14"/>
      <c r="C55" s="46"/>
      <c r="D55" s="54"/>
      <c r="E55" s="80"/>
    </row>
    <row r="56" spans="1:5" ht="15.5">
      <c r="A56" s="1">
        <v>24</v>
      </c>
      <c r="B56" s="14" t="s">
        <v>90</v>
      </c>
      <c r="C56" s="46" t="s">
        <v>229</v>
      </c>
      <c r="D56" s="54">
        <v>430</v>
      </c>
      <c r="E56" s="80"/>
    </row>
    <row r="57" spans="1:5" ht="15.5">
      <c r="A57" s="1"/>
      <c r="B57" s="14"/>
      <c r="C57" s="46"/>
      <c r="D57" s="54"/>
      <c r="E57" s="80"/>
    </row>
    <row r="58" spans="1:5" ht="15.5">
      <c r="A58" s="1">
        <v>25</v>
      </c>
      <c r="B58" s="14" t="s">
        <v>91</v>
      </c>
      <c r="C58" s="46" t="s">
        <v>229</v>
      </c>
      <c r="D58" s="54">
        <v>298</v>
      </c>
      <c r="E58" s="80"/>
    </row>
    <row r="59" spans="1:5" ht="15.5">
      <c r="A59" s="1"/>
      <c r="B59" s="14"/>
      <c r="C59" s="46"/>
      <c r="D59" s="54"/>
      <c r="E59" s="80"/>
    </row>
    <row r="60" spans="1:5" ht="15.5">
      <c r="A60" s="1">
        <v>26</v>
      </c>
      <c r="B60" s="14" t="s">
        <v>92</v>
      </c>
      <c r="C60" s="46" t="s">
        <v>229</v>
      </c>
      <c r="D60" s="54">
        <v>422</v>
      </c>
      <c r="E60" s="80"/>
    </row>
    <row r="61" spans="1:5" ht="15.5">
      <c r="A61" s="1"/>
      <c r="B61" s="14"/>
      <c r="C61" s="46"/>
      <c r="D61" s="54"/>
      <c r="E61" s="80"/>
    </row>
    <row r="62" spans="1:5" ht="15.5">
      <c r="A62" s="1">
        <v>27</v>
      </c>
      <c r="B62" s="14" t="s">
        <v>93</v>
      </c>
      <c r="C62" s="46" t="s">
        <v>232</v>
      </c>
      <c r="D62" s="54">
        <v>345</v>
      </c>
      <c r="E62" s="80"/>
    </row>
    <row r="63" spans="1:5" ht="15.5">
      <c r="A63" s="1"/>
      <c r="B63" s="14"/>
      <c r="C63" s="46"/>
      <c r="D63" s="54"/>
      <c r="E63" s="80"/>
    </row>
    <row r="64" spans="1:5" ht="15.5">
      <c r="A64" s="1">
        <v>28</v>
      </c>
      <c r="B64" s="14" t="s">
        <v>94</v>
      </c>
      <c r="C64" s="46" t="s">
        <v>230</v>
      </c>
      <c r="D64" s="54">
        <v>370</v>
      </c>
      <c r="E64" s="80"/>
    </row>
    <row r="65" spans="1:5" ht="15.5">
      <c r="A65" s="1"/>
      <c r="B65" s="14"/>
      <c r="C65" s="46"/>
      <c r="D65" s="54"/>
      <c r="E65" s="80"/>
    </row>
    <row r="66" spans="1:5" ht="15.5">
      <c r="A66" s="1">
        <v>29</v>
      </c>
      <c r="B66" s="14" t="s">
        <v>95</v>
      </c>
      <c r="C66" s="46" t="s">
        <v>232</v>
      </c>
      <c r="D66" s="54">
        <v>320</v>
      </c>
      <c r="E66" s="80"/>
    </row>
    <row r="67" spans="1:5" ht="15.5">
      <c r="A67" s="1"/>
      <c r="B67" s="14"/>
      <c r="C67" s="46"/>
      <c r="D67" s="54"/>
      <c r="E67" s="80"/>
    </row>
    <row r="68" spans="1:5" ht="15.5">
      <c r="A68" s="1">
        <v>30</v>
      </c>
      <c r="B68" s="14" t="s">
        <v>96</v>
      </c>
      <c r="C68" s="46" t="s">
        <v>232</v>
      </c>
      <c r="D68" s="54">
        <v>390</v>
      </c>
      <c r="E68" s="80"/>
    </row>
    <row r="69" spans="1:5" ht="15.5">
      <c r="A69" s="1"/>
      <c r="B69" s="14"/>
      <c r="C69" s="46"/>
      <c r="D69" s="54"/>
      <c r="E69" s="80"/>
    </row>
    <row r="70" spans="1:5" ht="15.5">
      <c r="A70" s="1">
        <v>31</v>
      </c>
      <c r="B70" s="14" t="s">
        <v>97</v>
      </c>
      <c r="C70" s="46" t="s">
        <v>230</v>
      </c>
      <c r="D70" s="54">
        <v>425.02</v>
      </c>
      <c r="E70" s="80"/>
    </row>
    <row r="71" spans="1:5" ht="15.5">
      <c r="A71" s="1"/>
      <c r="B71" s="14"/>
      <c r="C71" s="46"/>
      <c r="D71" s="54"/>
      <c r="E71" s="80"/>
    </row>
    <row r="72" spans="1:5" ht="15.5">
      <c r="A72" s="1">
        <v>32</v>
      </c>
      <c r="B72" s="15" t="s">
        <v>27</v>
      </c>
      <c r="C72" s="46" t="s">
        <v>233</v>
      </c>
      <c r="D72" s="54">
        <v>480</v>
      </c>
      <c r="E72" s="80"/>
    </row>
    <row r="73" spans="1:5" ht="15.5">
      <c r="A73" s="1"/>
      <c r="B73" s="14"/>
      <c r="C73" s="46"/>
      <c r="D73" s="54"/>
      <c r="E73" s="80"/>
    </row>
    <row r="74" spans="1:5" ht="15.5">
      <c r="A74" s="1">
        <v>33</v>
      </c>
      <c r="B74" s="14" t="s">
        <v>19</v>
      </c>
      <c r="C74" s="46" t="s">
        <v>234</v>
      </c>
      <c r="D74" s="54">
        <v>297.315</v>
      </c>
      <c r="E74" s="80"/>
    </row>
    <row r="75" spans="1:5" ht="15.5">
      <c r="A75" s="1"/>
      <c r="B75" s="14"/>
      <c r="C75" s="46"/>
      <c r="D75" s="54"/>
      <c r="E75" s="80"/>
    </row>
    <row r="76" spans="1:5" ht="15.5">
      <c r="A76" s="1">
        <v>34</v>
      </c>
      <c r="B76" s="15" t="s">
        <v>28</v>
      </c>
      <c r="C76" s="46" t="s">
        <v>235</v>
      </c>
      <c r="D76" s="54">
        <v>415</v>
      </c>
      <c r="E76" s="80"/>
    </row>
    <row r="77" spans="1:5" ht="15.5">
      <c r="A77" s="1"/>
      <c r="B77" s="14"/>
      <c r="C77" s="46"/>
      <c r="D77" s="54"/>
      <c r="E77" s="80"/>
    </row>
    <row r="78" spans="1:5" ht="15.5">
      <c r="A78" s="1">
        <v>35</v>
      </c>
      <c r="B78" s="14" t="s">
        <v>20</v>
      </c>
      <c r="C78" s="46" t="s">
        <v>230</v>
      </c>
      <c r="D78" s="54">
        <v>425</v>
      </c>
      <c r="E78" s="80"/>
    </row>
    <row r="79" spans="1:5" ht="15.5">
      <c r="A79" s="1"/>
      <c r="B79" s="14"/>
      <c r="C79" s="46"/>
      <c r="D79" s="54"/>
      <c r="E79" s="80"/>
    </row>
    <row r="80" spans="1:5" ht="15.5">
      <c r="A80" s="1">
        <v>36</v>
      </c>
      <c r="B80" s="14" t="s">
        <v>21</v>
      </c>
      <c r="C80" s="46" t="s">
        <v>230</v>
      </c>
      <c r="D80" s="54">
        <v>395</v>
      </c>
      <c r="E80" s="80"/>
    </row>
    <row r="81" spans="1:5" ht="15.5">
      <c r="A81" s="1"/>
      <c r="B81" s="14"/>
      <c r="C81" s="46"/>
      <c r="D81" s="54"/>
      <c r="E81" s="80"/>
    </row>
    <row r="82" spans="1:5" ht="15.5">
      <c r="A82" s="1">
        <v>37</v>
      </c>
      <c r="B82" s="14" t="s">
        <v>98</v>
      </c>
      <c r="C82" s="46" t="s">
        <v>231</v>
      </c>
      <c r="D82" s="54">
        <v>329.07400000000001</v>
      </c>
      <c r="E82" s="80"/>
    </row>
    <row r="83" spans="1:5" ht="15.5">
      <c r="A83" s="1"/>
      <c r="B83" s="14"/>
      <c r="C83" s="46"/>
      <c r="D83" s="54"/>
      <c r="E83" s="80"/>
    </row>
    <row r="84" spans="1:5" ht="15.5">
      <c r="A84" s="1">
        <v>38</v>
      </c>
      <c r="B84" s="15" t="s">
        <v>22</v>
      </c>
      <c r="C84" s="46" t="s">
        <v>236</v>
      </c>
      <c r="D84" s="54">
        <v>390</v>
      </c>
      <c r="E84" s="80"/>
    </row>
    <row r="85" spans="1:5" ht="15.5">
      <c r="A85" s="1"/>
      <c r="B85" s="14"/>
      <c r="C85" s="46"/>
      <c r="D85" s="54"/>
      <c r="E85" s="80"/>
    </row>
    <row r="86" spans="1:5" ht="15.5">
      <c r="A86" s="1">
        <v>39</v>
      </c>
      <c r="B86" s="14" t="s">
        <v>99</v>
      </c>
      <c r="C86" s="46" t="s">
        <v>230</v>
      </c>
      <c r="D86" s="54">
        <v>444.77100000000002</v>
      </c>
      <c r="E86" s="80"/>
    </row>
    <row r="87" spans="1:5" ht="15">
      <c r="A87" s="1"/>
      <c r="B87" s="14"/>
      <c r="C87" s="46"/>
      <c r="D87" s="54"/>
    </row>
    <row r="88" spans="1:5" ht="15">
      <c r="A88" s="1">
        <v>40</v>
      </c>
      <c r="B88" s="15" t="s">
        <v>29</v>
      </c>
      <c r="C88" s="46" t="s">
        <v>279</v>
      </c>
      <c r="D88" s="54">
        <v>248.03800000000001</v>
      </c>
    </row>
    <row r="89" spans="1:5" ht="15">
      <c r="A89" s="1"/>
      <c r="B89" s="14"/>
      <c r="C89" s="46"/>
      <c r="D89" s="54"/>
    </row>
    <row r="90" spans="1:5" ht="15">
      <c r="A90" s="1">
        <v>41</v>
      </c>
      <c r="B90" s="15" t="s">
        <v>30</v>
      </c>
      <c r="C90" s="46" t="s">
        <v>238</v>
      </c>
      <c r="D90" s="54">
        <v>430</v>
      </c>
    </row>
    <row r="91" spans="1:5" ht="15">
      <c r="A91" s="1"/>
      <c r="B91" s="14"/>
      <c r="C91" s="46"/>
      <c r="D91" s="54"/>
    </row>
    <row r="92" spans="1:5" ht="15">
      <c r="A92" s="1">
        <v>42</v>
      </c>
      <c r="B92" s="14" t="s">
        <v>2</v>
      </c>
      <c r="C92" s="46" t="s">
        <v>229</v>
      </c>
      <c r="D92" s="54">
        <v>400</v>
      </c>
    </row>
    <row r="93" spans="1:5" ht="15">
      <c r="A93" s="1"/>
      <c r="B93" s="14"/>
      <c r="C93" s="46"/>
      <c r="D93" s="54"/>
    </row>
    <row r="94" spans="1:5" ht="15">
      <c r="A94" s="1">
        <v>43</v>
      </c>
      <c r="B94" s="14" t="s">
        <v>49</v>
      </c>
      <c r="C94" s="46" t="s">
        <v>229</v>
      </c>
      <c r="D94" s="54">
        <v>410</v>
      </c>
    </row>
    <row r="95" spans="1:5" ht="15">
      <c r="A95" s="1"/>
      <c r="B95" s="14"/>
      <c r="C95" s="46"/>
      <c r="D95" s="54"/>
    </row>
    <row r="96" spans="1:5" ht="15">
      <c r="A96" s="1">
        <v>44</v>
      </c>
      <c r="B96" s="14" t="s">
        <v>50</v>
      </c>
      <c r="C96" s="46" t="s">
        <v>230</v>
      </c>
      <c r="D96" s="54">
        <v>435</v>
      </c>
    </row>
    <row r="97" spans="1:4" ht="15">
      <c r="A97" s="1"/>
      <c r="B97" s="14"/>
      <c r="C97" s="46"/>
      <c r="D97" s="54"/>
    </row>
    <row r="98" spans="1:4" ht="15">
      <c r="A98" s="1">
        <v>45</v>
      </c>
      <c r="B98" s="14" t="s">
        <v>100</v>
      </c>
      <c r="C98" s="46" t="s">
        <v>229</v>
      </c>
      <c r="D98" s="54">
        <v>360</v>
      </c>
    </row>
    <row r="99" spans="1:4" ht="15">
      <c r="A99" s="1"/>
      <c r="B99" s="14"/>
      <c r="C99" s="46"/>
      <c r="D99" s="54"/>
    </row>
    <row r="100" spans="1:4" ht="15">
      <c r="A100" s="1">
        <v>46</v>
      </c>
      <c r="B100" s="14" t="s">
        <v>101</v>
      </c>
      <c r="C100" s="46" t="s">
        <v>231</v>
      </c>
      <c r="D100" s="54">
        <v>391.45100000000002</v>
      </c>
    </row>
    <row r="101" spans="1:4" ht="15">
      <c r="A101" s="1"/>
      <c r="B101" s="14"/>
      <c r="C101" s="46"/>
      <c r="D101" s="54"/>
    </row>
    <row r="102" spans="1:4" ht="15">
      <c r="A102" s="1">
        <v>47</v>
      </c>
      <c r="B102" s="15" t="s">
        <v>31</v>
      </c>
      <c r="C102" s="46" t="s">
        <v>228</v>
      </c>
      <c r="D102" s="54">
        <v>380</v>
      </c>
    </row>
    <row r="103" spans="1:4" ht="15">
      <c r="A103" s="1"/>
      <c r="B103" s="14"/>
      <c r="C103" s="46"/>
      <c r="D103" s="54"/>
    </row>
    <row r="104" spans="1:4" ht="15">
      <c r="A104" s="1">
        <v>48</v>
      </c>
      <c r="B104" s="14" t="s">
        <v>102</v>
      </c>
      <c r="C104" s="46" t="s">
        <v>239</v>
      </c>
      <c r="D104" s="54">
        <v>475</v>
      </c>
    </row>
    <row r="105" spans="1:4" ht="15">
      <c r="A105" s="1"/>
      <c r="B105" s="14"/>
      <c r="C105" s="46"/>
      <c r="D105" s="54"/>
    </row>
    <row r="106" spans="1:4" ht="15">
      <c r="A106" s="1">
        <v>49</v>
      </c>
      <c r="B106" s="14" t="s">
        <v>103</v>
      </c>
      <c r="C106" s="46" t="s">
        <v>230</v>
      </c>
      <c r="D106" s="54">
        <v>380</v>
      </c>
    </row>
    <row r="107" spans="1:4" ht="15">
      <c r="A107" s="1"/>
      <c r="B107" s="14"/>
      <c r="C107" s="46"/>
      <c r="D107" s="54"/>
    </row>
    <row r="108" spans="1:4" ht="15">
      <c r="A108" s="1">
        <v>50</v>
      </c>
      <c r="B108" s="14" t="s">
        <v>104</v>
      </c>
      <c r="C108" s="46" t="s">
        <v>229</v>
      </c>
      <c r="D108" s="54">
        <v>390</v>
      </c>
    </row>
    <row r="109" spans="1:4" ht="15">
      <c r="A109" s="1"/>
      <c r="B109" s="14"/>
      <c r="C109" s="46"/>
      <c r="D109" s="54"/>
    </row>
    <row r="110" spans="1:4" ht="15">
      <c r="A110" s="1">
        <v>51</v>
      </c>
      <c r="B110" s="14" t="s">
        <v>105</v>
      </c>
      <c r="C110" s="46" t="s">
        <v>230</v>
      </c>
      <c r="D110" s="54">
        <v>465</v>
      </c>
    </row>
    <row r="111" spans="1:4" ht="15">
      <c r="A111" s="1"/>
      <c r="B111" s="14"/>
      <c r="C111" s="46"/>
      <c r="D111" s="54"/>
    </row>
    <row r="112" spans="1:4" ht="15">
      <c r="A112" s="1">
        <v>52</v>
      </c>
      <c r="B112" s="14" t="s">
        <v>106</v>
      </c>
      <c r="C112" s="46" t="s">
        <v>230</v>
      </c>
      <c r="D112" s="54">
        <v>383.20800000000003</v>
      </c>
    </row>
    <row r="113" spans="1:4" ht="15">
      <c r="A113" s="1"/>
      <c r="B113" s="14"/>
      <c r="C113" s="46"/>
      <c r="D113" s="54"/>
    </row>
    <row r="114" spans="1:4" ht="15">
      <c r="A114" s="1">
        <v>53</v>
      </c>
      <c r="B114" s="15" t="s">
        <v>32</v>
      </c>
      <c r="C114" s="46" t="s">
        <v>240</v>
      </c>
      <c r="D114" s="54">
        <v>380</v>
      </c>
    </row>
    <row r="115" spans="1:4" ht="15">
      <c r="A115" s="1"/>
      <c r="B115" s="14"/>
      <c r="C115" s="46"/>
      <c r="D115" s="54"/>
    </row>
    <row r="116" spans="1:4" ht="15">
      <c r="A116" s="1">
        <v>54</v>
      </c>
      <c r="B116" s="14" t="s">
        <v>51</v>
      </c>
      <c r="C116" s="46" t="s">
        <v>229</v>
      </c>
      <c r="D116" s="54">
        <v>348</v>
      </c>
    </row>
    <row r="117" spans="1:4" ht="15">
      <c r="A117" s="1"/>
      <c r="B117" s="14"/>
      <c r="C117" s="46"/>
      <c r="D117" s="54"/>
    </row>
    <row r="118" spans="1:4" ht="15">
      <c r="A118" s="1">
        <v>55</v>
      </c>
      <c r="B118" s="14" t="s">
        <v>52</v>
      </c>
      <c r="C118" s="46" t="s">
        <v>229</v>
      </c>
      <c r="D118" s="54">
        <v>377.78399999999999</v>
      </c>
    </row>
    <row r="119" spans="1:4" ht="15">
      <c r="A119" s="1"/>
      <c r="B119" s="14"/>
      <c r="C119" s="46"/>
      <c r="D119" s="54"/>
    </row>
    <row r="120" spans="1:4" ht="15">
      <c r="A120" s="1">
        <v>56</v>
      </c>
      <c r="B120" s="15" t="s">
        <v>33</v>
      </c>
      <c r="C120" s="46" t="s">
        <v>228</v>
      </c>
      <c r="D120" s="54">
        <v>410</v>
      </c>
    </row>
    <row r="121" spans="1:4" ht="15">
      <c r="A121" s="1"/>
      <c r="B121" s="14"/>
      <c r="C121" s="46"/>
      <c r="D121" s="54"/>
    </row>
    <row r="122" spans="1:4" ht="15">
      <c r="A122" s="1">
        <v>57</v>
      </c>
      <c r="B122" s="14" t="s">
        <v>107</v>
      </c>
      <c r="C122" s="46" t="s">
        <v>229</v>
      </c>
      <c r="D122" s="54">
        <v>380</v>
      </c>
    </row>
    <row r="123" spans="1:4" ht="15">
      <c r="A123" s="1"/>
      <c r="B123" s="14"/>
      <c r="C123" s="46"/>
      <c r="D123" s="54"/>
    </row>
    <row r="124" spans="1:4" ht="15">
      <c r="A124" s="1">
        <v>58</v>
      </c>
      <c r="B124" s="14" t="s">
        <v>108</v>
      </c>
      <c r="C124" s="46" t="s">
        <v>229</v>
      </c>
      <c r="D124" s="54">
        <v>325</v>
      </c>
    </row>
    <row r="125" spans="1:4" ht="15">
      <c r="A125" s="1"/>
      <c r="B125" s="14"/>
      <c r="C125" s="46"/>
      <c r="D125" s="54"/>
    </row>
    <row r="126" spans="1:4" ht="15">
      <c r="A126" s="1">
        <v>59</v>
      </c>
      <c r="B126" s="14" t="s">
        <v>109</v>
      </c>
      <c r="C126" s="46" t="s">
        <v>231</v>
      </c>
      <c r="D126" s="54">
        <v>329.8</v>
      </c>
    </row>
    <row r="127" spans="1:4" ht="15">
      <c r="A127" s="1"/>
      <c r="B127" s="14"/>
      <c r="C127" s="46"/>
      <c r="D127" s="54"/>
    </row>
    <row r="128" spans="1:4" ht="15">
      <c r="A128" s="1">
        <v>60</v>
      </c>
      <c r="B128" s="15" t="s">
        <v>34</v>
      </c>
      <c r="C128" s="46" t="s">
        <v>241</v>
      </c>
      <c r="D128" s="54">
        <v>385</v>
      </c>
    </row>
    <row r="129" spans="1:4" ht="15">
      <c r="A129" s="1"/>
      <c r="B129" s="14"/>
      <c r="C129" s="46"/>
      <c r="D129" s="54"/>
    </row>
    <row r="130" spans="1:4" ht="15">
      <c r="A130" s="1">
        <v>61</v>
      </c>
      <c r="B130" s="14" t="s">
        <v>110</v>
      </c>
      <c r="C130" s="46" t="s">
        <v>229</v>
      </c>
      <c r="D130" s="54">
        <v>312.55799999999999</v>
      </c>
    </row>
    <row r="131" spans="1:4" ht="15">
      <c r="A131" s="1"/>
      <c r="B131" s="14"/>
      <c r="C131" s="46"/>
      <c r="D131" s="54"/>
    </row>
    <row r="132" spans="1:4" ht="15">
      <c r="A132" s="1">
        <v>62</v>
      </c>
      <c r="B132" s="15" t="s">
        <v>35</v>
      </c>
      <c r="C132" s="46" t="s">
        <v>242</v>
      </c>
      <c r="D132" s="55">
        <v>242</v>
      </c>
    </row>
    <row r="133" spans="1:4" ht="15">
      <c r="A133" s="1"/>
      <c r="B133" s="14"/>
      <c r="C133" s="46"/>
      <c r="D133" s="55"/>
    </row>
    <row r="134" spans="1:4" ht="15">
      <c r="A134" s="1">
        <v>63</v>
      </c>
      <c r="B134" s="14" t="s">
        <v>4</v>
      </c>
      <c r="C134" s="46" t="s">
        <v>237</v>
      </c>
      <c r="D134" s="55">
        <v>464</v>
      </c>
    </row>
    <row r="135" spans="1:4" ht="15">
      <c r="A135" s="1"/>
      <c r="B135" s="14"/>
      <c r="C135" s="46"/>
      <c r="D135" s="55"/>
    </row>
    <row r="136" spans="1:4" ht="15">
      <c r="A136" s="1">
        <v>64</v>
      </c>
      <c r="B136" s="14" t="s">
        <v>5</v>
      </c>
      <c r="C136" s="47" t="s">
        <v>229</v>
      </c>
      <c r="D136" s="55">
        <v>391</v>
      </c>
    </row>
    <row r="137" spans="1:4" ht="15">
      <c r="A137" s="1"/>
      <c r="B137" s="14"/>
      <c r="C137" s="46"/>
      <c r="D137" s="55"/>
    </row>
    <row r="138" spans="1:4" ht="15">
      <c r="A138" s="1">
        <v>65</v>
      </c>
      <c r="B138" s="14" t="s">
        <v>111</v>
      </c>
      <c r="C138" s="46" t="s">
        <v>239</v>
      </c>
      <c r="D138" s="55">
        <v>417.51799999999997</v>
      </c>
    </row>
    <row r="139" spans="1:4" ht="15">
      <c r="A139" s="1"/>
      <c r="B139" s="14"/>
      <c r="C139" s="46"/>
      <c r="D139" s="53"/>
    </row>
    <row r="140" spans="1:4" ht="15">
      <c r="A140" s="1">
        <v>66</v>
      </c>
      <c r="B140" s="15" t="s">
        <v>36</v>
      </c>
      <c r="C140" s="48" t="s">
        <v>228</v>
      </c>
      <c r="D140" s="65">
        <v>315</v>
      </c>
    </row>
    <row r="141" spans="1:4">
      <c r="A141" s="1"/>
      <c r="B141" s="14"/>
      <c r="C141" s="14"/>
      <c r="D141" s="65"/>
    </row>
    <row r="142" spans="1:4" ht="15">
      <c r="A142" s="1">
        <v>67</v>
      </c>
      <c r="B142" s="14" t="s">
        <v>6</v>
      </c>
      <c r="C142" s="46" t="s">
        <v>231</v>
      </c>
      <c r="D142" s="65">
        <v>375</v>
      </c>
    </row>
    <row r="143" spans="1:4" ht="15">
      <c r="A143" s="1"/>
      <c r="B143" s="14"/>
      <c r="C143" s="46"/>
      <c r="D143" s="65"/>
    </row>
    <row r="144" spans="1:4" ht="15">
      <c r="A144" s="1">
        <v>68</v>
      </c>
      <c r="B144" s="14" t="s">
        <v>37</v>
      </c>
      <c r="C144" s="46" t="s">
        <v>229</v>
      </c>
      <c r="D144" s="65">
        <v>416</v>
      </c>
    </row>
    <row r="145" spans="1:4" ht="15">
      <c r="A145" s="1"/>
      <c r="B145" s="14"/>
      <c r="C145" s="46"/>
      <c r="D145" s="65"/>
    </row>
    <row r="146" spans="1:4" ht="15">
      <c r="A146" s="1">
        <v>69</v>
      </c>
      <c r="B146" s="14" t="s">
        <v>112</v>
      </c>
      <c r="C146" s="46" t="s">
        <v>229</v>
      </c>
      <c r="D146" s="65">
        <v>422</v>
      </c>
    </row>
    <row r="147" spans="1:4" ht="15">
      <c r="A147" s="1"/>
      <c r="B147" s="14"/>
      <c r="C147" s="46"/>
      <c r="D147" s="65"/>
    </row>
    <row r="148" spans="1:4" ht="15">
      <c r="A148" s="1">
        <v>70</v>
      </c>
      <c r="B148" s="14" t="s">
        <v>113</v>
      </c>
      <c r="C148" s="46" t="s">
        <v>229</v>
      </c>
      <c r="D148" s="65">
        <v>388</v>
      </c>
    </row>
    <row r="149" spans="1:4" ht="15">
      <c r="A149" s="1"/>
      <c r="B149" s="14"/>
      <c r="C149" s="46"/>
      <c r="D149" s="65"/>
    </row>
    <row r="150" spans="1:4" ht="15">
      <c r="A150" s="1">
        <v>71</v>
      </c>
      <c r="B150" s="14" t="s">
        <v>114</v>
      </c>
      <c r="C150" s="46" t="s">
        <v>239</v>
      </c>
      <c r="D150" s="65">
        <v>409</v>
      </c>
    </row>
    <row r="151" spans="1:4" ht="15">
      <c r="A151" s="1"/>
      <c r="B151" s="14"/>
      <c r="C151" s="46"/>
      <c r="D151" s="65"/>
    </row>
    <row r="152" spans="1:4" ht="15">
      <c r="A152" s="1">
        <v>72</v>
      </c>
      <c r="B152" s="14" t="s">
        <v>115</v>
      </c>
      <c r="C152" s="46" t="s">
        <v>229</v>
      </c>
      <c r="D152" s="65">
        <v>420</v>
      </c>
    </row>
    <row r="153" spans="1:4" ht="15">
      <c r="A153" s="1"/>
      <c r="B153" s="14"/>
      <c r="C153" s="46"/>
      <c r="D153" s="65"/>
    </row>
    <row r="154" spans="1:4" ht="15">
      <c r="A154" s="1">
        <v>73</v>
      </c>
      <c r="B154" s="14" t="s">
        <v>116</v>
      </c>
      <c r="C154" s="46" t="s">
        <v>228</v>
      </c>
      <c r="D154" s="65">
        <v>399</v>
      </c>
    </row>
    <row r="155" spans="1:4" ht="15">
      <c r="A155" s="1"/>
      <c r="B155" s="14"/>
      <c r="C155" s="46"/>
      <c r="D155" s="65"/>
    </row>
    <row r="156" spans="1:4" ht="15">
      <c r="A156" s="1">
        <v>74</v>
      </c>
      <c r="B156" s="14" t="s">
        <v>117</v>
      </c>
      <c r="C156" s="46" t="s">
        <v>230</v>
      </c>
      <c r="D156" s="65">
        <v>381</v>
      </c>
    </row>
    <row r="157" spans="1:4" ht="15">
      <c r="A157" s="1"/>
      <c r="B157" s="14"/>
      <c r="C157" s="46"/>
      <c r="D157" s="65"/>
    </row>
    <row r="158" spans="1:4" ht="15">
      <c r="A158" s="1">
        <v>75</v>
      </c>
      <c r="B158" s="14" t="s">
        <v>118</v>
      </c>
      <c r="C158" s="46" t="s">
        <v>229</v>
      </c>
      <c r="D158" s="65">
        <v>382</v>
      </c>
    </row>
    <row r="159" spans="1:4" ht="15">
      <c r="A159" s="1"/>
      <c r="B159" s="14"/>
      <c r="C159" s="46"/>
      <c r="D159" s="65"/>
    </row>
    <row r="160" spans="1:4" ht="15">
      <c r="A160" s="1">
        <v>76</v>
      </c>
      <c r="B160" s="14" t="s">
        <v>119</v>
      </c>
      <c r="C160" s="46" t="s">
        <v>229</v>
      </c>
      <c r="D160" s="65">
        <v>391</v>
      </c>
    </row>
    <row r="161" spans="1:4" ht="15">
      <c r="A161" s="1"/>
      <c r="B161" s="14"/>
      <c r="C161" s="46"/>
      <c r="D161" s="65"/>
    </row>
    <row r="162" spans="1:4" ht="15">
      <c r="A162" s="1">
        <v>77</v>
      </c>
      <c r="B162" s="14" t="s">
        <v>120</v>
      </c>
      <c r="C162" s="46" t="s">
        <v>278</v>
      </c>
      <c r="D162" s="65">
        <v>433</v>
      </c>
    </row>
    <row r="163" spans="1:4" ht="15">
      <c r="A163" s="1"/>
      <c r="B163" s="14"/>
      <c r="C163" s="46"/>
      <c r="D163" s="65"/>
    </row>
    <row r="164" spans="1:4" ht="15">
      <c r="A164" s="1">
        <v>78</v>
      </c>
      <c r="B164" s="14" t="s">
        <v>121</v>
      </c>
      <c r="C164" s="46" t="s">
        <v>229</v>
      </c>
      <c r="D164" s="65">
        <v>415</v>
      </c>
    </row>
    <row r="165" spans="1:4" ht="15">
      <c r="A165" s="1"/>
      <c r="B165" s="14"/>
      <c r="C165" s="46"/>
      <c r="D165" s="65"/>
    </row>
    <row r="166" spans="1:4" ht="15">
      <c r="A166" s="1">
        <v>79</v>
      </c>
      <c r="B166" s="14" t="s">
        <v>122</v>
      </c>
      <c r="C166" s="46" t="s">
        <v>229</v>
      </c>
      <c r="D166" s="65">
        <v>430</v>
      </c>
    </row>
    <row r="167" spans="1:4" ht="15">
      <c r="A167" s="1"/>
      <c r="B167" s="14"/>
      <c r="C167" s="46"/>
      <c r="D167" s="65"/>
    </row>
    <row r="168" spans="1:4" ht="15">
      <c r="A168" s="1">
        <v>80</v>
      </c>
      <c r="B168" s="14" t="s">
        <v>123</v>
      </c>
      <c r="C168" s="46" t="s">
        <v>229</v>
      </c>
      <c r="D168" s="65">
        <v>314</v>
      </c>
    </row>
    <row r="169" spans="1:4" ht="15">
      <c r="A169" s="1"/>
      <c r="B169" s="14"/>
      <c r="C169" s="46"/>
      <c r="D169" s="65"/>
    </row>
    <row r="170" spans="1:4" ht="15">
      <c r="A170" s="1">
        <v>81</v>
      </c>
      <c r="B170" s="14" t="s">
        <v>124</v>
      </c>
      <c r="C170" s="46" t="s">
        <v>232</v>
      </c>
      <c r="D170" s="65">
        <v>402.24900000000002</v>
      </c>
    </row>
    <row r="171" spans="1:4" ht="15">
      <c r="A171" s="1"/>
      <c r="B171" s="14"/>
      <c r="C171" s="46"/>
      <c r="D171" s="62"/>
    </row>
    <row r="172" spans="1:4" ht="15">
      <c r="A172" s="1">
        <v>82</v>
      </c>
      <c r="B172" s="15" t="s">
        <v>38</v>
      </c>
      <c r="C172" s="46" t="s">
        <v>243</v>
      </c>
      <c r="D172" s="62">
        <v>400</v>
      </c>
    </row>
    <row r="173" spans="1:4">
      <c r="A173" s="6"/>
      <c r="B173" s="14"/>
      <c r="C173" s="14"/>
      <c r="D173" s="56"/>
    </row>
    <row r="174" spans="1:4">
      <c r="A174" s="6">
        <f>A172+1</f>
        <v>83</v>
      </c>
      <c r="B174" s="14" t="s">
        <v>125</v>
      </c>
      <c r="C174" s="14" t="s">
        <v>230</v>
      </c>
      <c r="D174" s="56">
        <v>435</v>
      </c>
    </row>
    <row r="175" spans="1:4">
      <c r="A175" s="6"/>
      <c r="B175" s="14"/>
      <c r="C175" s="14"/>
      <c r="D175" s="56"/>
    </row>
    <row r="176" spans="1:4">
      <c r="A176" s="6">
        <f>A174+1</f>
        <v>84</v>
      </c>
      <c r="B176" s="15" t="s">
        <v>39</v>
      </c>
      <c r="C176" s="15" t="s">
        <v>242</v>
      </c>
      <c r="D176" s="56">
        <v>345</v>
      </c>
    </row>
    <row r="177" spans="1:18" ht="15">
      <c r="A177" s="6"/>
      <c r="B177" s="14"/>
      <c r="C177" s="14"/>
      <c r="D177" s="56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14" t="s">
        <v>8</v>
      </c>
      <c r="C178" s="14" t="s">
        <v>229</v>
      </c>
      <c r="D178" s="56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14"/>
      <c r="C179" s="14"/>
      <c r="D179" s="56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14" t="s">
        <v>40</v>
      </c>
      <c r="C180" s="14" t="s">
        <v>229</v>
      </c>
      <c r="D180" s="56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14"/>
      <c r="C181" s="14"/>
      <c r="D181" s="56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14" t="s">
        <v>53</v>
      </c>
      <c r="C182" s="14" t="s">
        <v>278</v>
      </c>
      <c r="D182" s="56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14"/>
      <c r="C183" s="14"/>
      <c r="D183" s="56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14" t="s">
        <v>126</v>
      </c>
      <c r="C184" s="14" t="s">
        <v>239</v>
      </c>
      <c r="D184" s="56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14"/>
      <c r="C185" s="14"/>
      <c r="D185" s="56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14" t="s">
        <v>127</v>
      </c>
      <c r="C186" s="14" t="s">
        <v>232</v>
      </c>
      <c r="D186" s="56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14"/>
      <c r="C187" s="14"/>
      <c r="D187" s="56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15" t="s">
        <v>41</v>
      </c>
      <c r="C188" s="49" t="s">
        <v>240</v>
      </c>
      <c r="D188" s="55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14"/>
      <c r="C189" s="49"/>
      <c r="D189" s="55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15" t="s">
        <v>42</v>
      </c>
      <c r="C190" s="49" t="s">
        <v>243</v>
      </c>
      <c r="D190" s="55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14"/>
      <c r="C191" s="49"/>
      <c r="D191" s="55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15" t="s">
        <v>43</v>
      </c>
      <c r="C192" s="50" t="s">
        <v>244</v>
      </c>
      <c r="D192" s="55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14"/>
      <c r="C193" s="49"/>
      <c r="D193" s="55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15" t="s">
        <v>44</v>
      </c>
      <c r="C194" s="49" t="s">
        <v>236</v>
      </c>
      <c r="D194" s="55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14"/>
      <c r="C195" s="49"/>
      <c r="D195" s="55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14" t="s">
        <v>128</v>
      </c>
      <c r="C196" s="49" t="s">
        <v>231</v>
      </c>
      <c r="D196" s="55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14"/>
      <c r="C197" s="49"/>
      <c r="D197" s="55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14" t="s">
        <v>129</v>
      </c>
      <c r="C198" s="49" t="s">
        <v>231</v>
      </c>
      <c r="D198" s="55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14"/>
      <c r="C199" s="49"/>
      <c r="D199" s="55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15" t="s">
        <v>45</v>
      </c>
      <c r="C200" s="49" t="s">
        <v>245</v>
      </c>
      <c r="D200" s="55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14"/>
      <c r="C201" s="49"/>
      <c r="D201" s="55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15" t="s">
        <v>46</v>
      </c>
      <c r="C202" s="49" t="s">
        <v>246</v>
      </c>
      <c r="D202" s="55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14"/>
      <c r="C203" s="49"/>
      <c r="D203" s="55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14" t="s">
        <v>130</v>
      </c>
      <c r="C204" s="49" t="s">
        <v>231</v>
      </c>
      <c r="D204" s="55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14"/>
      <c r="C205" s="49"/>
      <c r="D205" s="55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14" t="s">
        <v>131</v>
      </c>
      <c r="C206" s="49" t="s">
        <v>231</v>
      </c>
      <c r="D206" s="55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14"/>
      <c r="C207" s="49"/>
      <c r="D207" s="55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14" t="s">
        <v>132</v>
      </c>
      <c r="C208" s="49" t="s">
        <v>230</v>
      </c>
      <c r="D208" s="55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14"/>
      <c r="C209" s="49"/>
      <c r="D209" s="55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14" t="s">
        <v>133</v>
      </c>
      <c r="C210" s="49" t="s">
        <v>229</v>
      </c>
      <c r="D210" s="55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14"/>
      <c r="C211" s="49"/>
      <c r="D211" s="55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15" t="s">
        <v>47</v>
      </c>
      <c r="C212" s="49" t="s">
        <v>247</v>
      </c>
      <c r="D212" s="55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14"/>
      <c r="C213" s="49"/>
      <c r="D213" s="55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14" t="s">
        <v>134</v>
      </c>
      <c r="C214" s="49" t="s">
        <v>230</v>
      </c>
      <c r="D214" s="55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14"/>
      <c r="C215" s="49"/>
      <c r="D215" s="55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14" t="s">
        <v>135</v>
      </c>
      <c r="C216" s="49" t="s">
        <v>229</v>
      </c>
      <c r="D216" s="55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14"/>
      <c r="C217" s="49"/>
      <c r="D217" s="55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14" t="s">
        <v>136</v>
      </c>
      <c r="C218" s="49" t="s">
        <v>230</v>
      </c>
      <c r="D218" s="55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14"/>
      <c r="C219" s="49"/>
      <c r="D219" s="55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14" t="s">
        <v>137</v>
      </c>
      <c r="C220" s="49" t="s">
        <v>230</v>
      </c>
      <c r="D220" s="55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14"/>
      <c r="C221" s="49"/>
      <c r="D221" s="55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14" t="s">
        <v>138</v>
      </c>
      <c r="C222" s="49" t="s">
        <v>229</v>
      </c>
      <c r="D222" s="55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14"/>
      <c r="C223" s="49"/>
      <c r="D223" s="55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14" t="s">
        <v>139</v>
      </c>
      <c r="C224" s="49" t="s">
        <v>231</v>
      </c>
      <c r="D224" s="55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14"/>
      <c r="C225" s="49"/>
      <c r="D225" s="56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15" t="s">
        <v>48</v>
      </c>
      <c r="C226" s="51" t="s">
        <v>228</v>
      </c>
      <c r="D226" s="64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14"/>
      <c r="C227" s="14"/>
      <c r="D227" s="64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14" t="s">
        <v>140</v>
      </c>
      <c r="C228" s="57" t="s">
        <v>239</v>
      </c>
      <c r="D228" s="64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14"/>
      <c r="C229" s="57"/>
      <c r="D229" s="64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14" t="s">
        <v>141</v>
      </c>
      <c r="C230" s="57" t="s">
        <v>231</v>
      </c>
      <c r="D230" s="64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14"/>
      <c r="C231" s="57"/>
      <c r="D231" s="64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14" t="s">
        <v>142</v>
      </c>
      <c r="C232" s="57" t="s">
        <v>234</v>
      </c>
      <c r="D232" s="64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14"/>
      <c r="C233" s="57"/>
      <c r="D233" s="56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15" t="s">
        <v>54</v>
      </c>
      <c r="C234" s="57" t="s">
        <v>246</v>
      </c>
      <c r="D234" s="67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57"/>
      <c r="C235" s="57"/>
      <c r="D235" s="67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14" t="s">
        <v>143</v>
      </c>
      <c r="C236" s="57" t="s">
        <v>278</v>
      </c>
      <c r="D236" s="67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14"/>
      <c r="C237" s="57"/>
      <c r="D237" s="67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14" t="s">
        <v>144</v>
      </c>
      <c r="C238" s="57" t="s">
        <v>229</v>
      </c>
      <c r="D238" s="67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14"/>
      <c r="C239" s="57"/>
      <c r="D239" s="67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14" t="s">
        <v>145</v>
      </c>
      <c r="C240" s="57" t="s">
        <v>231</v>
      </c>
      <c r="D240" s="67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57"/>
      <c r="C241" s="57"/>
      <c r="D241" s="67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15" t="s">
        <v>147</v>
      </c>
      <c r="C242" s="57" t="s">
        <v>291</v>
      </c>
      <c r="D242" s="67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57"/>
      <c r="C243" s="57"/>
      <c r="D243" s="67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15" t="s">
        <v>149</v>
      </c>
      <c r="C244" s="57" t="s">
        <v>291</v>
      </c>
      <c r="D244" s="67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57"/>
      <c r="C245" s="57"/>
      <c r="D245" s="67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74" t="s">
        <v>293</v>
      </c>
      <c r="C246" s="57" t="s">
        <v>231</v>
      </c>
      <c r="D246" s="67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57"/>
      <c r="C247" s="57"/>
      <c r="D247" s="67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15" t="s">
        <v>150</v>
      </c>
      <c r="C248" s="57" t="s">
        <v>236</v>
      </c>
      <c r="D248" s="67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57"/>
      <c r="C249" s="57"/>
      <c r="D249" s="67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74" t="s">
        <v>295</v>
      </c>
      <c r="C250" s="57" t="s">
        <v>239</v>
      </c>
      <c r="D250" s="67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57"/>
      <c r="C251" s="57"/>
      <c r="D251" s="67"/>
      <c r="M251" s="3"/>
      <c r="N251" s="3"/>
      <c r="O251" s="3"/>
      <c r="P251" s="3"/>
      <c r="Q251" s="4"/>
      <c r="R251" s="4"/>
    </row>
    <row r="252" spans="1:18" ht="15">
      <c r="A252" s="75">
        <f>A250+1</f>
        <v>122</v>
      </c>
      <c r="B252" s="74" t="s">
        <v>296</v>
      </c>
      <c r="C252" s="57" t="s">
        <v>229</v>
      </c>
      <c r="D252" s="67">
        <v>373</v>
      </c>
      <c r="M252" s="3"/>
      <c r="N252" s="3"/>
      <c r="O252" s="3"/>
      <c r="P252" s="3"/>
    </row>
    <row r="253" spans="1:18" ht="15">
      <c r="A253" s="6"/>
      <c r="B253" s="57"/>
      <c r="C253" s="57"/>
      <c r="D253" s="67"/>
      <c r="M253" s="3"/>
      <c r="N253" s="3"/>
      <c r="O253" s="3"/>
      <c r="P253" s="3"/>
      <c r="Q253" s="4"/>
      <c r="R253" s="4"/>
    </row>
    <row r="254" spans="1:18" ht="15">
      <c r="A254" s="75">
        <f>A252+1</f>
        <v>123</v>
      </c>
      <c r="B254" s="74" t="s">
        <v>297</v>
      </c>
      <c r="C254" s="57" t="s">
        <v>229</v>
      </c>
      <c r="D254" s="67">
        <v>357</v>
      </c>
    </row>
    <row r="255" spans="1:18" ht="15">
      <c r="A255" s="75"/>
      <c r="B255" s="57"/>
      <c r="C255" s="57"/>
      <c r="D255" s="67"/>
    </row>
    <row r="256" spans="1:18" ht="15">
      <c r="A256" s="75">
        <f>A254+1</f>
        <v>124</v>
      </c>
      <c r="B256" s="74" t="s">
        <v>298</v>
      </c>
      <c r="C256" s="57" t="s">
        <v>278</v>
      </c>
      <c r="D256" s="67">
        <v>402.19900000000001</v>
      </c>
    </row>
    <row r="257" spans="1:4" ht="15">
      <c r="A257" s="75"/>
      <c r="B257" s="57"/>
      <c r="C257" s="57"/>
      <c r="D257" s="67"/>
    </row>
    <row r="258" spans="1:4" ht="15">
      <c r="A258" s="75">
        <f>A256+1</f>
        <v>125</v>
      </c>
      <c r="B258" s="15" t="s">
        <v>304</v>
      </c>
      <c r="C258" s="57" t="s">
        <v>245</v>
      </c>
      <c r="D258" s="67">
        <v>419</v>
      </c>
    </row>
    <row r="259" spans="1:4">
      <c r="A259" s="75"/>
      <c r="B259" s="76"/>
      <c r="C259" s="76"/>
      <c r="D259" s="76"/>
    </row>
    <row r="260" spans="1:4" ht="18.5">
      <c r="A260" s="75">
        <f>A258+1</f>
        <v>126</v>
      </c>
      <c r="B260" s="15" t="s">
        <v>305</v>
      </c>
      <c r="C260" s="77" t="s">
        <v>281</v>
      </c>
      <c r="D260" s="67">
        <v>231</v>
      </c>
    </row>
    <row r="261" spans="1:4" ht="18">
      <c r="A261" s="75"/>
      <c r="B261" s="78"/>
      <c r="C261" s="79"/>
      <c r="D261" s="76"/>
    </row>
    <row r="262" spans="1:4" ht="18.5">
      <c r="A262" s="75">
        <f>A260+1</f>
        <v>127</v>
      </c>
      <c r="B262" s="15" t="s">
        <v>306</v>
      </c>
      <c r="C262" s="77" t="s">
        <v>281</v>
      </c>
      <c r="D262" s="67">
        <v>103</v>
      </c>
    </row>
    <row r="263" spans="1:4">
      <c r="D263" s="52">
        <f>SUM(D10:D262)</f>
        <v>47661.921999999991</v>
      </c>
    </row>
    <row r="264" spans="1:4">
      <c r="B264" s="2" t="s">
        <v>60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7"/>
  <sheetViews>
    <sheetView topLeftCell="A17" zoomScale="70" zoomScaleNormal="70" workbookViewId="0">
      <selection activeCell="L27" sqref="L27"/>
    </sheetView>
  </sheetViews>
  <sheetFormatPr defaultColWidth="9.1796875" defaultRowHeight="14.5"/>
  <cols>
    <col min="1" max="1" width="18.81640625" style="31" customWidth="1"/>
    <col min="2" max="2" width="18.1796875" style="31" customWidth="1"/>
    <col min="3" max="3" width="24.453125" style="31" customWidth="1"/>
    <col min="4" max="4" width="14.54296875" style="31" customWidth="1"/>
    <col min="5" max="5" width="16.81640625" style="31" customWidth="1"/>
    <col min="6" max="6" width="14.1796875" style="31" customWidth="1"/>
    <col min="7" max="7" width="15.54296875" style="31" customWidth="1"/>
    <col min="8" max="8" width="14.81640625" style="31" customWidth="1"/>
    <col min="9" max="9" width="20.453125" style="31" customWidth="1"/>
    <col min="10" max="11" width="24.1796875" style="31" customWidth="1"/>
    <col min="12" max="12" width="34.453125" style="31" customWidth="1"/>
    <col min="13" max="13" width="35.81640625" style="31" customWidth="1"/>
    <col min="14" max="14" width="11.81640625" style="31" customWidth="1"/>
    <col min="15" max="15" width="42.54296875" style="31" customWidth="1"/>
    <col min="16" max="16" width="27.453125" style="31" customWidth="1"/>
    <col min="17" max="256" width="9.1796875" style="31"/>
    <col min="257" max="257" width="17.453125" style="31" customWidth="1"/>
    <col min="258" max="258" width="13.81640625" style="31" customWidth="1"/>
    <col min="259" max="259" width="16.1796875" style="31" customWidth="1"/>
    <col min="260" max="260" width="13" style="31" customWidth="1"/>
    <col min="261" max="261" width="11.1796875" style="31" customWidth="1"/>
    <col min="262" max="262" width="11.81640625" style="31" customWidth="1"/>
    <col min="263" max="263" width="14.81640625" style="31" customWidth="1"/>
    <col min="264" max="264" width="11.81640625" style="31" customWidth="1"/>
    <col min="265" max="265" width="20.54296875" style="31" customWidth="1"/>
    <col min="266" max="266" width="12.54296875" style="31" customWidth="1"/>
    <col min="267" max="267" width="14.54296875" style="31" customWidth="1"/>
    <col min="268" max="268" width="34.453125" style="31" customWidth="1"/>
    <col min="269" max="269" width="10.54296875" style="31" customWidth="1"/>
    <col min="270" max="270" width="9.1796875" style="31"/>
    <col min="271" max="271" width="26.453125" style="31" customWidth="1"/>
    <col min="272" max="272" width="27.453125" style="31" customWidth="1"/>
    <col min="273" max="512" width="9.1796875" style="31"/>
    <col min="513" max="513" width="17.453125" style="31" customWidth="1"/>
    <col min="514" max="514" width="13.81640625" style="31" customWidth="1"/>
    <col min="515" max="515" width="16.1796875" style="31" customWidth="1"/>
    <col min="516" max="516" width="13" style="31" customWidth="1"/>
    <col min="517" max="517" width="11.1796875" style="31" customWidth="1"/>
    <col min="518" max="518" width="11.81640625" style="31" customWidth="1"/>
    <col min="519" max="519" width="14.81640625" style="31" customWidth="1"/>
    <col min="520" max="520" width="11.81640625" style="31" customWidth="1"/>
    <col min="521" max="521" width="20.54296875" style="31" customWidth="1"/>
    <col min="522" max="522" width="12.54296875" style="31" customWidth="1"/>
    <col min="523" max="523" width="14.54296875" style="31" customWidth="1"/>
    <col min="524" max="524" width="34.453125" style="31" customWidth="1"/>
    <col min="525" max="525" width="10.54296875" style="31" customWidth="1"/>
    <col min="526" max="526" width="9.1796875" style="31"/>
    <col min="527" max="527" width="26.453125" style="31" customWidth="1"/>
    <col min="528" max="528" width="27.453125" style="31" customWidth="1"/>
    <col min="529" max="768" width="9.1796875" style="31"/>
    <col min="769" max="769" width="17.453125" style="31" customWidth="1"/>
    <col min="770" max="770" width="13.81640625" style="31" customWidth="1"/>
    <col min="771" max="771" width="16.1796875" style="31" customWidth="1"/>
    <col min="772" max="772" width="13" style="31" customWidth="1"/>
    <col min="773" max="773" width="11.1796875" style="31" customWidth="1"/>
    <col min="774" max="774" width="11.81640625" style="31" customWidth="1"/>
    <col min="775" max="775" width="14.81640625" style="31" customWidth="1"/>
    <col min="776" max="776" width="11.81640625" style="31" customWidth="1"/>
    <col min="777" max="777" width="20.54296875" style="31" customWidth="1"/>
    <col min="778" max="778" width="12.54296875" style="31" customWidth="1"/>
    <col min="779" max="779" width="14.54296875" style="31" customWidth="1"/>
    <col min="780" max="780" width="34.453125" style="31" customWidth="1"/>
    <col min="781" max="781" width="10.54296875" style="31" customWidth="1"/>
    <col min="782" max="782" width="9.1796875" style="31"/>
    <col min="783" max="783" width="26.453125" style="31" customWidth="1"/>
    <col min="784" max="784" width="27.453125" style="31" customWidth="1"/>
    <col min="785" max="1024" width="9.1796875" style="31"/>
    <col min="1025" max="1025" width="17.453125" style="31" customWidth="1"/>
    <col min="1026" max="1026" width="13.81640625" style="31" customWidth="1"/>
    <col min="1027" max="1027" width="16.1796875" style="31" customWidth="1"/>
    <col min="1028" max="1028" width="13" style="31" customWidth="1"/>
    <col min="1029" max="1029" width="11.1796875" style="31" customWidth="1"/>
    <col min="1030" max="1030" width="11.81640625" style="31" customWidth="1"/>
    <col min="1031" max="1031" width="14.81640625" style="31" customWidth="1"/>
    <col min="1032" max="1032" width="11.81640625" style="31" customWidth="1"/>
    <col min="1033" max="1033" width="20.54296875" style="31" customWidth="1"/>
    <col min="1034" max="1034" width="12.54296875" style="31" customWidth="1"/>
    <col min="1035" max="1035" width="14.54296875" style="31" customWidth="1"/>
    <col min="1036" max="1036" width="34.453125" style="31" customWidth="1"/>
    <col min="1037" max="1037" width="10.54296875" style="31" customWidth="1"/>
    <col min="1038" max="1038" width="9.1796875" style="31"/>
    <col min="1039" max="1039" width="26.453125" style="31" customWidth="1"/>
    <col min="1040" max="1040" width="27.453125" style="31" customWidth="1"/>
    <col min="1041" max="1280" width="9.1796875" style="31"/>
    <col min="1281" max="1281" width="17.453125" style="31" customWidth="1"/>
    <col min="1282" max="1282" width="13.81640625" style="31" customWidth="1"/>
    <col min="1283" max="1283" width="16.1796875" style="31" customWidth="1"/>
    <col min="1284" max="1284" width="13" style="31" customWidth="1"/>
    <col min="1285" max="1285" width="11.1796875" style="31" customWidth="1"/>
    <col min="1286" max="1286" width="11.81640625" style="31" customWidth="1"/>
    <col min="1287" max="1287" width="14.81640625" style="31" customWidth="1"/>
    <col min="1288" max="1288" width="11.81640625" style="31" customWidth="1"/>
    <col min="1289" max="1289" width="20.54296875" style="31" customWidth="1"/>
    <col min="1290" max="1290" width="12.54296875" style="31" customWidth="1"/>
    <col min="1291" max="1291" width="14.54296875" style="31" customWidth="1"/>
    <col min="1292" max="1292" width="34.453125" style="31" customWidth="1"/>
    <col min="1293" max="1293" width="10.54296875" style="31" customWidth="1"/>
    <col min="1294" max="1294" width="9.1796875" style="31"/>
    <col min="1295" max="1295" width="26.453125" style="31" customWidth="1"/>
    <col min="1296" max="1296" width="27.453125" style="31" customWidth="1"/>
    <col min="1297" max="1536" width="9.1796875" style="31"/>
    <col min="1537" max="1537" width="17.453125" style="31" customWidth="1"/>
    <col min="1538" max="1538" width="13.81640625" style="31" customWidth="1"/>
    <col min="1539" max="1539" width="16.1796875" style="31" customWidth="1"/>
    <col min="1540" max="1540" width="13" style="31" customWidth="1"/>
    <col min="1541" max="1541" width="11.1796875" style="31" customWidth="1"/>
    <col min="1542" max="1542" width="11.81640625" style="31" customWidth="1"/>
    <col min="1543" max="1543" width="14.81640625" style="31" customWidth="1"/>
    <col min="1544" max="1544" width="11.81640625" style="31" customWidth="1"/>
    <col min="1545" max="1545" width="20.54296875" style="31" customWidth="1"/>
    <col min="1546" max="1546" width="12.54296875" style="31" customWidth="1"/>
    <col min="1547" max="1547" width="14.54296875" style="31" customWidth="1"/>
    <col min="1548" max="1548" width="34.453125" style="31" customWidth="1"/>
    <col min="1549" max="1549" width="10.54296875" style="31" customWidth="1"/>
    <col min="1550" max="1550" width="9.1796875" style="31"/>
    <col min="1551" max="1551" width="26.453125" style="31" customWidth="1"/>
    <col min="1552" max="1552" width="27.453125" style="31" customWidth="1"/>
    <col min="1553" max="1792" width="9.1796875" style="31"/>
    <col min="1793" max="1793" width="17.453125" style="31" customWidth="1"/>
    <col min="1794" max="1794" width="13.81640625" style="31" customWidth="1"/>
    <col min="1795" max="1795" width="16.1796875" style="31" customWidth="1"/>
    <col min="1796" max="1796" width="13" style="31" customWidth="1"/>
    <col min="1797" max="1797" width="11.1796875" style="31" customWidth="1"/>
    <col min="1798" max="1798" width="11.81640625" style="31" customWidth="1"/>
    <col min="1799" max="1799" width="14.81640625" style="31" customWidth="1"/>
    <col min="1800" max="1800" width="11.81640625" style="31" customWidth="1"/>
    <col min="1801" max="1801" width="20.54296875" style="31" customWidth="1"/>
    <col min="1802" max="1802" width="12.54296875" style="31" customWidth="1"/>
    <col min="1803" max="1803" width="14.54296875" style="31" customWidth="1"/>
    <col min="1804" max="1804" width="34.453125" style="31" customWidth="1"/>
    <col min="1805" max="1805" width="10.54296875" style="31" customWidth="1"/>
    <col min="1806" max="1806" width="9.1796875" style="31"/>
    <col min="1807" max="1807" width="26.453125" style="31" customWidth="1"/>
    <col min="1808" max="1808" width="27.453125" style="31" customWidth="1"/>
    <col min="1809" max="2048" width="9.1796875" style="31"/>
    <col min="2049" max="2049" width="17.453125" style="31" customWidth="1"/>
    <col min="2050" max="2050" width="13.81640625" style="31" customWidth="1"/>
    <col min="2051" max="2051" width="16.1796875" style="31" customWidth="1"/>
    <col min="2052" max="2052" width="13" style="31" customWidth="1"/>
    <col min="2053" max="2053" width="11.1796875" style="31" customWidth="1"/>
    <col min="2054" max="2054" width="11.81640625" style="31" customWidth="1"/>
    <col min="2055" max="2055" width="14.81640625" style="31" customWidth="1"/>
    <col min="2056" max="2056" width="11.81640625" style="31" customWidth="1"/>
    <col min="2057" max="2057" width="20.54296875" style="31" customWidth="1"/>
    <col min="2058" max="2058" width="12.54296875" style="31" customWidth="1"/>
    <col min="2059" max="2059" width="14.54296875" style="31" customWidth="1"/>
    <col min="2060" max="2060" width="34.453125" style="31" customWidth="1"/>
    <col min="2061" max="2061" width="10.54296875" style="31" customWidth="1"/>
    <col min="2062" max="2062" width="9.1796875" style="31"/>
    <col min="2063" max="2063" width="26.453125" style="31" customWidth="1"/>
    <col min="2064" max="2064" width="27.453125" style="31" customWidth="1"/>
    <col min="2065" max="2304" width="9.1796875" style="31"/>
    <col min="2305" max="2305" width="17.453125" style="31" customWidth="1"/>
    <col min="2306" max="2306" width="13.81640625" style="31" customWidth="1"/>
    <col min="2307" max="2307" width="16.1796875" style="31" customWidth="1"/>
    <col min="2308" max="2308" width="13" style="31" customWidth="1"/>
    <col min="2309" max="2309" width="11.1796875" style="31" customWidth="1"/>
    <col min="2310" max="2310" width="11.81640625" style="31" customWidth="1"/>
    <col min="2311" max="2311" width="14.81640625" style="31" customWidth="1"/>
    <col min="2312" max="2312" width="11.81640625" style="31" customWidth="1"/>
    <col min="2313" max="2313" width="20.54296875" style="31" customWidth="1"/>
    <col min="2314" max="2314" width="12.54296875" style="31" customWidth="1"/>
    <col min="2315" max="2315" width="14.54296875" style="31" customWidth="1"/>
    <col min="2316" max="2316" width="34.453125" style="31" customWidth="1"/>
    <col min="2317" max="2317" width="10.54296875" style="31" customWidth="1"/>
    <col min="2318" max="2318" width="9.1796875" style="31"/>
    <col min="2319" max="2319" width="26.453125" style="31" customWidth="1"/>
    <col min="2320" max="2320" width="27.453125" style="31" customWidth="1"/>
    <col min="2321" max="2560" width="9.1796875" style="31"/>
    <col min="2561" max="2561" width="17.453125" style="31" customWidth="1"/>
    <col min="2562" max="2562" width="13.81640625" style="31" customWidth="1"/>
    <col min="2563" max="2563" width="16.1796875" style="31" customWidth="1"/>
    <col min="2564" max="2564" width="13" style="31" customWidth="1"/>
    <col min="2565" max="2565" width="11.1796875" style="31" customWidth="1"/>
    <col min="2566" max="2566" width="11.81640625" style="31" customWidth="1"/>
    <col min="2567" max="2567" width="14.81640625" style="31" customWidth="1"/>
    <col min="2568" max="2568" width="11.81640625" style="31" customWidth="1"/>
    <col min="2569" max="2569" width="20.54296875" style="31" customWidth="1"/>
    <col min="2570" max="2570" width="12.54296875" style="31" customWidth="1"/>
    <col min="2571" max="2571" width="14.54296875" style="31" customWidth="1"/>
    <col min="2572" max="2572" width="34.453125" style="31" customWidth="1"/>
    <col min="2573" max="2573" width="10.54296875" style="31" customWidth="1"/>
    <col min="2574" max="2574" width="9.1796875" style="31"/>
    <col min="2575" max="2575" width="26.453125" style="31" customWidth="1"/>
    <col min="2576" max="2576" width="27.453125" style="31" customWidth="1"/>
    <col min="2577" max="2816" width="9.1796875" style="31"/>
    <col min="2817" max="2817" width="17.453125" style="31" customWidth="1"/>
    <col min="2818" max="2818" width="13.81640625" style="31" customWidth="1"/>
    <col min="2819" max="2819" width="16.1796875" style="31" customWidth="1"/>
    <col min="2820" max="2820" width="13" style="31" customWidth="1"/>
    <col min="2821" max="2821" width="11.1796875" style="31" customWidth="1"/>
    <col min="2822" max="2822" width="11.81640625" style="31" customWidth="1"/>
    <col min="2823" max="2823" width="14.81640625" style="31" customWidth="1"/>
    <col min="2824" max="2824" width="11.81640625" style="31" customWidth="1"/>
    <col min="2825" max="2825" width="20.54296875" style="31" customWidth="1"/>
    <col min="2826" max="2826" width="12.54296875" style="31" customWidth="1"/>
    <col min="2827" max="2827" width="14.54296875" style="31" customWidth="1"/>
    <col min="2828" max="2828" width="34.453125" style="31" customWidth="1"/>
    <col min="2829" max="2829" width="10.54296875" style="31" customWidth="1"/>
    <col min="2830" max="2830" width="9.1796875" style="31"/>
    <col min="2831" max="2831" width="26.453125" style="31" customWidth="1"/>
    <col min="2832" max="2832" width="27.453125" style="31" customWidth="1"/>
    <col min="2833" max="3072" width="9.1796875" style="31"/>
    <col min="3073" max="3073" width="17.453125" style="31" customWidth="1"/>
    <col min="3074" max="3074" width="13.81640625" style="31" customWidth="1"/>
    <col min="3075" max="3075" width="16.1796875" style="31" customWidth="1"/>
    <col min="3076" max="3076" width="13" style="31" customWidth="1"/>
    <col min="3077" max="3077" width="11.1796875" style="31" customWidth="1"/>
    <col min="3078" max="3078" width="11.81640625" style="31" customWidth="1"/>
    <col min="3079" max="3079" width="14.81640625" style="31" customWidth="1"/>
    <col min="3080" max="3080" width="11.81640625" style="31" customWidth="1"/>
    <col min="3081" max="3081" width="20.54296875" style="31" customWidth="1"/>
    <col min="3082" max="3082" width="12.54296875" style="31" customWidth="1"/>
    <col min="3083" max="3083" width="14.54296875" style="31" customWidth="1"/>
    <col min="3084" max="3084" width="34.453125" style="31" customWidth="1"/>
    <col min="3085" max="3085" width="10.54296875" style="31" customWidth="1"/>
    <col min="3086" max="3086" width="9.1796875" style="31"/>
    <col min="3087" max="3087" width="26.453125" style="31" customWidth="1"/>
    <col min="3088" max="3088" width="27.453125" style="31" customWidth="1"/>
    <col min="3089" max="3328" width="9.1796875" style="31"/>
    <col min="3329" max="3329" width="17.453125" style="31" customWidth="1"/>
    <col min="3330" max="3330" width="13.81640625" style="31" customWidth="1"/>
    <col min="3331" max="3331" width="16.1796875" style="31" customWidth="1"/>
    <col min="3332" max="3332" width="13" style="31" customWidth="1"/>
    <col min="3333" max="3333" width="11.1796875" style="31" customWidth="1"/>
    <col min="3334" max="3334" width="11.81640625" style="31" customWidth="1"/>
    <col min="3335" max="3335" width="14.81640625" style="31" customWidth="1"/>
    <col min="3336" max="3336" width="11.81640625" style="31" customWidth="1"/>
    <col min="3337" max="3337" width="20.54296875" style="31" customWidth="1"/>
    <col min="3338" max="3338" width="12.54296875" style="31" customWidth="1"/>
    <col min="3339" max="3339" width="14.54296875" style="31" customWidth="1"/>
    <col min="3340" max="3340" width="34.453125" style="31" customWidth="1"/>
    <col min="3341" max="3341" width="10.54296875" style="31" customWidth="1"/>
    <col min="3342" max="3342" width="9.1796875" style="31"/>
    <col min="3343" max="3343" width="26.453125" style="31" customWidth="1"/>
    <col min="3344" max="3344" width="27.453125" style="31" customWidth="1"/>
    <col min="3345" max="3584" width="9.1796875" style="31"/>
    <col min="3585" max="3585" width="17.453125" style="31" customWidth="1"/>
    <col min="3586" max="3586" width="13.81640625" style="31" customWidth="1"/>
    <col min="3587" max="3587" width="16.1796875" style="31" customWidth="1"/>
    <col min="3588" max="3588" width="13" style="31" customWidth="1"/>
    <col min="3589" max="3589" width="11.1796875" style="31" customWidth="1"/>
    <col min="3590" max="3590" width="11.81640625" style="31" customWidth="1"/>
    <col min="3591" max="3591" width="14.81640625" style="31" customWidth="1"/>
    <col min="3592" max="3592" width="11.81640625" style="31" customWidth="1"/>
    <col min="3593" max="3593" width="20.54296875" style="31" customWidth="1"/>
    <col min="3594" max="3594" width="12.54296875" style="31" customWidth="1"/>
    <col min="3595" max="3595" width="14.54296875" style="31" customWidth="1"/>
    <col min="3596" max="3596" width="34.453125" style="31" customWidth="1"/>
    <col min="3597" max="3597" width="10.54296875" style="31" customWidth="1"/>
    <col min="3598" max="3598" width="9.1796875" style="31"/>
    <col min="3599" max="3599" width="26.453125" style="31" customWidth="1"/>
    <col min="3600" max="3600" width="27.453125" style="31" customWidth="1"/>
    <col min="3601" max="3840" width="9.1796875" style="31"/>
    <col min="3841" max="3841" width="17.453125" style="31" customWidth="1"/>
    <col min="3842" max="3842" width="13.81640625" style="31" customWidth="1"/>
    <col min="3843" max="3843" width="16.1796875" style="31" customWidth="1"/>
    <col min="3844" max="3844" width="13" style="31" customWidth="1"/>
    <col min="3845" max="3845" width="11.1796875" style="31" customWidth="1"/>
    <col min="3846" max="3846" width="11.81640625" style="31" customWidth="1"/>
    <col min="3847" max="3847" width="14.81640625" style="31" customWidth="1"/>
    <col min="3848" max="3848" width="11.81640625" style="31" customWidth="1"/>
    <col min="3849" max="3849" width="20.54296875" style="31" customWidth="1"/>
    <col min="3850" max="3850" width="12.54296875" style="31" customWidth="1"/>
    <col min="3851" max="3851" width="14.54296875" style="31" customWidth="1"/>
    <col min="3852" max="3852" width="34.453125" style="31" customWidth="1"/>
    <col min="3853" max="3853" width="10.54296875" style="31" customWidth="1"/>
    <col min="3854" max="3854" width="9.1796875" style="31"/>
    <col min="3855" max="3855" width="26.453125" style="31" customWidth="1"/>
    <col min="3856" max="3856" width="27.453125" style="31" customWidth="1"/>
    <col min="3857" max="4096" width="9.1796875" style="31"/>
    <col min="4097" max="4097" width="17.453125" style="31" customWidth="1"/>
    <col min="4098" max="4098" width="13.81640625" style="31" customWidth="1"/>
    <col min="4099" max="4099" width="16.1796875" style="31" customWidth="1"/>
    <col min="4100" max="4100" width="13" style="31" customWidth="1"/>
    <col min="4101" max="4101" width="11.1796875" style="31" customWidth="1"/>
    <col min="4102" max="4102" width="11.81640625" style="31" customWidth="1"/>
    <col min="4103" max="4103" width="14.81640625" style="31" customWidth="1"/>
    <col min="4104" max="4104" width="11.81640625" style="31" customWidth="1"/>
    <col min="4105" max="4105" width="20.54296875" style="31" customWidth="1"/>
    <col min="4106" max="4106" width="12.54296875" style="31" customWidth="1"/>
    <col min="4107" max="4107" width="14.54296875" style="31" customWidth="1"/>
    <col min="4108" max="4108" width="34.453125" style="31" customWidth="1"/>
    <col min="4109" max="4109" width="10.54296875" style="31" customWidth="1"/>
    <col min="4110" max="4110" width="9.1796875" style="31"/>
    <col min="4111" max="4111" width="26.453125" style="31" customWidth="1"/>
    <col min="4112" max="4112" width="27.453125" style="31" customWidth="1"/>
    <col min="4113" max="4352" width="9.1796875" style="31"/>
    <col min="4353" max="4353" width="17.453125" style="31" customWidth="1"/>
    <col min="4354" max="4354" width="13.81640625" style="31" customWidth="1"/>
    <col min="4355" max="4355" width="16.1796875" style="31" customWidth="1"/>
    <col min="4356" max="4356" width="13" style="31" customWidth="1"/>
    <col min="4357" max="4357" width="11.1796875" style="31" customWidth="1"/>
    <col min="4358" max="4358" width="11.81640625" style="31" customWidth="1"/>
    <col min="4359" max="4359" width="14.81640625" style="31" customWidth="1"/>
    <col min="4360" max="4360" width="11.81640625" style="31" customWidth="1"/>
    <col min="4361" max="4361" width="20.54296875" style="31" customWidth="1"/>
    <col min="4362" max="4362" width="12.54296875" style="31" customWidth="1"/>
    <col min="4363" max="4363" width="14.54296875" style="31" customWidth="1"/>
    <col min="4364" max="4364" width="34.453125" style="31" customWidth="1"/>
    <col min="4365" max="4365" width="10.54296875" style="31" customWidth="1"/>
    <col min="4366" max="4366" width="9.1796875" style="31"/>
    <col min="4367" max="4367" width="26.453125" style="31" customWidth="1"/>
    <col min="4368" max="4368" width="27.453125" style="31" customWidth="1"/>
    <col min="4369" max="4608" width="9.1796875" style="31"/>
    <col min="4609" max="4609" width="17.453125" style="31" customWidth="1"/>
    <col min="4610" max="4610" width="13.81640625" style="31" customWidth="1"/>
    <col min="4611" max="4611" width="16.1796875" style="31" customWidth="1"/>
    <col min="4612" max="4612" width="13" style="31" customWidth="1"/>
    <col min="4613" max="4613" width="11.1796875" style="31" customWidth="1"/>
    <col min="4614" max="4614" width="11.81640625" style="31" customWidth="1"/>
    <col min="4615" max="4615" width="14.81640625" style="31" customWidth="1"/>
    <col min="4616" max="4616" width="11.81640625" style="31" customWidth="1"/>
    <col min="4617" max="4617" width="20.54296875" style="31" customWidth="1"/>
    <col min="4618" max="4618" width="12.54296875" style="31" customWidth="1"/>
    <col min="4619" max="4619" width="14.54296875" style="31" customWidth="1"/>
    <col min="4620" max="4620" width="34.453125" style="31" customWidth="1"/>
    <col min="4621" max="4621" width="10.54296875" style="31" customWidth="1"/>
    <col min="4622" max="4622" width="9.1796875" style="31"/>
    <col min="4623" max="4623" width="26.453125" style="31" customWidth="1"/>
    <col min="4624" max="4624" width="27.453125" style="31" customWidth="1"/>
    <col min="4625" max="4864" width="9.1796875" style="31"/>
    <col min="4865" max="4865" width="17.453125" style="31" customWidth="1"/>
    <col min="4866" max="4866" width="13.81640625" style="31" customWidth="1"/>
    <col min="4867" max="4867" width="16.1796875" style="31" customWidth="1"/>
    <col min="4868" max="4868" width="13" style="31" customWidth="1"/>
    <col min="4869" max="4869" width="11.1796875" style="31" customWidth="1"/>
    <col min="4870" max="4870" width="11.81640625" style="31" customWidth="1"/>
    <col min="4871" max="4871" width="14.81640625" style="31" customWidth="1"/>
    <col min="4872" max="4872" width="11.81640625" style="31" customWidth="1"/>
    <col min="4873" max="4873" width="20.54296875" style="31" customWidth="1"/>
    <col min="4874" max="4874" width="12.54296875" style="31" customWidth="1"/>
    <col min="4875" max="4875" width="14.54296875" style="31" customWidth="1"/>
    <col min="4876" max="4876" width="34.453125" style="31" customWidth="1"/>
    <col min="4877" max="4877" width="10.54296875" style="31" customWidth="1"/>
    <col min="4878" max="4878" width="9.1796875" style="31"/>
    <col min="4879" max="4879" width="26.453125" style="31" customWidth="1"/>
    <col min="4880" max="4880" width="27.453125" style="31" customWidth="1"/>
    <col min="4881" max="5120" width="9.1796875" style="31"/>
    <col min="5121" max="5121" width="17.453125" style="31" customWidth="1"/>
    <col min="5122" max="5122" width="13.81640625" style="31" customWidth="1"/>
    <col min="5123" max="5123" width="16.1796875" style="31" customWidth="1"/>
    <col min="5124" max="5124" width="13" style="31" customWidth="1"/>
    <col min="5125" max="5125" width="11.1796875" style="31" customWidth="1"/>
    <col min="5126" max="5126" width="11.81640625" style="31" customWidth="1"/>
    <col min="5127" max="5127" width="14.81640625" style="31" customWidth="1"/>
    <col min="5128" max="5128" width="11.81640625" style="31" customWidth="1"/>
    <col min="5129" max="5129" width="20.54296875" style="31" customWidth="1"/>
    <col min="5130" max="5130" width="12.54296875" style="31" customWidth="1"/>
    <col min="5131" max="5131" width="14.54296875" style="31" customWidth="1"/>
    <col min="5132" max="5132" width="34.453125" style="31" customWidth="1"/>
    <col min="5133" max="5133" width="10.54296875" style="31" customWidth="1"/>
    <col min="5134" max="5134" width="9.1796875" style="31"/>
    <col min="5135" max="5135" width="26.453125" style="31" customWidth="1"/>
    <col min="5136" max="5136" width="27.453125" style="31" customWidth="1"/>
    <col min="5137" max="5376" width="9.1796875" style="31"/>
    <col min="5377" max="5377" width="17.453125" style="31" customWidth="1"/>
    <col min="5378" max="5378" width="13.81640625" style="31" customWidth="1"/>
    <col min="5379" max="5379" width="16.1796875" style="31" customWidth="1"/>
    <col min="5380" max="5380" width="13" style="31" customWidth="1"/>
    <col min="5381" max="5381" width="11.1796875" style="31" customWidth="1"/>
    <col min="5382" max="5382" width="11.81640625" style="31" customWidth="1"/>
    <col min="5383" max="5383" width="14.81640625" style="31" customWidth="1"/>
    <col min="5384" max="5384" width="11.81640625" style="31" customWidth="1"/>
    <col min="5385" max="5385" width="20.54296875" style="31" customWidth="1"/>
    <col min="5386" max="5386" width="12.54296875" style="31" customWidth="1"/>
    <col min="5387" max="5387" width="14.54296875" style="31" customWidth="1"/>
    <col min="5388" max="5388" width="34.453125" style="31" customWidth="1"/>
    <col min="5389" max="5389" width="10.54296875" style="31" customWidth="1"/>
    <col min="5390" max="5390" width="9.1796875" style="31"/>
    <col min="5391" max="5391" width="26.453125" style="31" customWidth="1"/>
    <col min="5392" max="5392" width="27.453125" style="31" customWidth="1"/>
    <col min="5393" max="5632" width="9.1796875" style="31"/>
    <col min="5633" max="5633" width="17.453125" style="31" customWidth="1"/>
    <col min="5634" max="5634" width="13.81640625" style="31" customWidth="1"/>
    <col min="5635" max="5635" width="16.1796875" style="31" customWidth="1"/>
    <col min="5636" max="5636" width="13" style="31" customWidth="1"/>
    <col min="5637" max="5637" width="11.1796875" style="31" customWidth="1"/>
    <col min="5638" max="5638" width="11.81640625" style="31" customWidth="1"/>
    <col min="5639" max="5639" width="14.81640625" style="31" customWidth="1"/>
    <col min="5640" max="5640" width="11.81640625" style="31" customWidth="1"/>
    <col min="5641" max="5641" width="20.54296875" style="31" customWidth="1"/>
    <col min="5642" max="5642" width="12.54296875" style="31" customWidth="1"/>
    <col min="5643" max="5643" width="14.54296875" style="31" customWidth="1"/>
    <col min="5644" max="5644" width="34.453125" style="31" customWidth="1"/>
    <col min="5645" max="5645" width="10.54296875" style="31" customWidth="1"/>
    <col min="5646" max="5646" width="9.1796875" style="31"/>
    <col min="5647" max="5647" width="26.453125" style="31" customWidth="1"/>
    <col min="5648" max="5648" width="27.453125" style="31" customWidth="1"/>
    <col min="5649" max="5888" width="9.1796875" style="31"/>
    <col min="5889" max="5889" width="17.453125" style="31" customWidth="1"/>
    <col min="5890" max="5890" width="13.81640625" style="31" customWidth="1"/>
    <col min="5891" max="5891" width="16.1796875" style="31" customWidth="1"/>
    <col min="5892" max="5892" width="13" style="31" customWidth="1"/>
    <col min="5893" max="5893" width="11.1796875" style="31" customWidth="1"/>
    <col min="5894" max="5894" width="11.81640625" style="31" customWidth="1"/>
    <col min="5895" max="5895" width="14.81640625" style="31" customWidth="1"/>
    <col min="5896" max="5896" width="11.81640625" style="31" customWidth="1"/>
    <col min="5897" max="5897" width="20.54296875" style="31" customWidth="1"/>
    <col min="5898" max="5898" width="12.54296875" style="31" customWidth="1"/>
    <col min="5899" max="5899" width="14.54296875" style="31" customWidth="1"/>
    <col min="5900" max="5900" width="34.453125" style="31" customWidth="1"/>
    <col min="5901" max="5901" width="10.54296875" style="31" customWidth="1"/>
    <col min="5902" max="5902" width="9.1796875" style="31"/>
    <col min="5903" max="5903" width="26.453125" style="31" customWidth="1"/>
    <col min="5904" max="5904" width="27.453125" style="31" customWidth="1"/>
    <col min="5905" max="6144" width="9.1796875" style="31"/>
    <col min="6145" max="6145" width="17.453125" style="31" customWidth="1"/>
    <col min="6146" max="6146" width="13.81640625" style="31" customWidth="1"/>
    <col min="6147" max="6147" width="16.1796875" style="31" customWidth="1"/>
    <col min="6148" max="6148" width="13" style="31" customWidth="1"/>
    <col min="6149" max="6149" width="11.1796875" style="31" customWidth="1"/>
    <col min="6150" max="6150" width="11.81640625" style="31" customWidth="1"/>
    <col min="6151" max="6151" width="14.81640625" style="31" customWidth="1"/>
    <col min="6152" max="6152" width="11.81640625" style="31" customWidth="1"/>
    <col min="6153" max="6153" width="20.54296875" style="31" customWidth="1"/>
    <col min="6154" max="6154" width="12.54296875" style="31" customWidth="1"/>
    <col min="6155" max="6155" width="14.54296875" style="31" customWidth="1"/>
    <col min="6156" max="6156" width="34.453125" style="31" customWidth="1"/>
    <col min="6157" max="6157" width="10.54296875" style="31" customWidth="1"/>
    <col min="6158" max="6158" width="9.1796875" style="31"/>
    <col min="6159" max="6159" width="26.453125" style="31" customWidth="1"/>
    <col min="6160" max="6160" width="27.453125" style="31" customWidth="1"/>
    <col min="6161" max="6400" width="9.1796875" style="31"/>
    <col min="6401" max="6401" width="17.453125" style="31" customWidth="1"/>
    <col min="6402" max="6402" width="13.81640625" style="31" customWidth="1"/>
    <col min="6403" max="6403" width="16.1796875" style="31" customWidth="1"/>
    <col min="6404" max="6404" width="13" style="31" customWidth="1"/>
    <col min="6405" max="6405" width="11.1796875" style="31" customWidth="1"/>
    <col min="6406" max="6406" width="11.81640625" style="31" customWidth="1"/>
    <col min="6407" max="6407" width="14.81640625" style="31" customWidth="1"/>
    <col min="6408" max="6408" width="11.81640625" style="31" customWidth="1"/>
    <col min="6409" max="6409" width="20.54296875" style="31" customWidth="1"/>
    <col min="6410" max="6410" width="12.54296875" style="31" customWidth="1"/>
    <col min="6411" max="6411" width="14.54296875" style="31" customWidth="1"/>
    <col min="6412" max="6412" width="34.453125" style="31" customWidth="1"/>
    <col min="6413" max="6413" width="10.54296875" style="31" customWidth="1"/>
    <col min="6414" max="6414" width="9.1796875" style="31"/>
    <col min="6415" max="6415" width="26.453125" style="31" customWidth="1"/>
    <col min="6416" max="6416" width="27.453125" style="31" customWidth="1"/>
    <col min="6417" max="6656" width="9.1796875" style="31"/>
    <col min="6657" max="6657" width="17.453125" style="31" customWidth="1"/>
    <col min="6658" max="6658" width="13.81640625" style="31" customWidth="1"/>
    <col min="6659" max="6659" width="16.1796875" style="31" customWidth="1"/>
    <col min="6660" max="6660" width="13" style="31" customWidth="1"/>
    <col min="6661" max="6661" width="11.1796875" style="31" customWidth="1"/>
    <col min="6662" max="6662" width="11.81640625" style="31" customWidth="1"/>
    <col min="6663" max="6663" width="14.81640625" style="31" customWidth="1"/>
    <col min="6664" max="6664" width="11.81640625" style="31" customWidth="1"/>
    <col min="6665" max="6665" width="20.54296875" style="31" customWidth="1"/>
    <col min="6666" max="6666" width="12.54296875" style="31" customWidth="1"/>
    <col min="6667" max="6667" width="14.54296875" style="31" customWidth="1"/>
    <col min="6668" max="6668" width="34.453125" style="31" customWidth="1"/>
    <col min="6669" max="6669" width="10.54296875" style="31" customWidth="1"/>
    <col min="6670" max="6670" width="9.1796875" style="31"/>
    <col min="6671" max="6671" width="26.453125" style="31" customWidth="1"/>
    <col min="6672" max="6672" width="27.453125" style="31" customWidth="1"/>
    <col min="6673" max="6912" width="9.1796875" style="31"/>
    <col min="6913" max="6913" width="17.453125" style="31" customWidth="1"/>
    <col min="6914" max="6914" width="13.81640625" style="31" customWidth="1"/>
    <col min="6915" max="6915" width="16.1796875" style="31" customWidth="1"/>
    <col min="6916" max="6916" width="13" style="31" customWidth="1"/>
    <col min="6917" max="6917" width="11.1796875" style="31" customWidth="1"/>
    <col min="6918" max="6918" width="11.81640625" style="31" customWidth="1"/>
    <col min="6919" max="6919" width="14.81640625" style="31" customWidth="1"/>
    <col min="6920" max="6920" width="11.81640625" style="31" customWidth="1"/>
    <col min="6921" max="6921" width="20.54296875" style="31" customWidth="1"/>
    <col min="6922" max="6922" width="12.54296875" style="31" customWidth="1"/>
    <col min="6923" max="6923" width="14.54296875" style="31" customWidth="1"/>
    <col min="6924" max="6924" width="34.453125" style="31" customWidth="1"/>
    <col min="6925" max="6925" width="10.54296875" style="31" customWidth="1"/>
    <col min="6926" max="6926" width="9.1796875" style="31"/>
    <col min="6927" max="6927" width="26.453125" style="31" customWidth="1"/>
    <col min="6928" max="6928" width="27.453125" style="31" customWidth="1"/>
    <col min="6929" max="7168" width="9.1796875" style="31"/>
    <col min="7169" max="7169" width="17.453125" style="31" customWidth="1"/>
    <col min="7170" max="7170" width="13.81640625" style="31" customWidth="1"/>
    <col min="7171" max="7171" width="16.1796875" style="31" customWidth="1"/>
    <col min="7172" max="7172" width="13" style="31" customWidth="1"/>
    <col min="7173" max="7173" width="11.1796875" style="31" customWidth="1"/>
    <col min="7174" max="7174" width="11.81640625" style="31" customWidth="1"/>
    <col min="7175" max="7175" width="14.81640625" style="31" customWidth="1"/>
    <col min="7176" max="7176" width="11.81640625" style="31" customWidth="1"/>
    <col min="7177" max="7177" width="20.54296875" style="31" customWidth="1"/>
    <col min="7178" max="7178" width="12.54296875" style="31" customWidth="1"/>
    <col min="7179" max="7179" width="14.54296875" style="31" customWidth="1"/>
    <col min="7180" max="7180" width="34.453125" style="31" customWidth="1"/>
    <col min="7181" max="7181" width="10.54296875" style="31" customWidth="1"/>
    <col min="7182" max="7182" width="9.1796875" style="31"/>
    <col min="7183" max="7183" width="26.453125" style="31" customWidth="1"/>
    <col min="7184" max="7184" width="27.453125" style="31" customWidth="1"/>
    <col min="7185" max="7424" width="9.1796875" style="31"/>
    <col min="7425" max="7425" width="17.453125" style="31" customWidth="1"/>
    <col min="7426" max="7426" width="13.81640625" style="31" customWidth="1"/>
    <col min="7427" max="7427" width="16.1796875" style="31" customWidth="1"/>
    <col min="7428" max="7428" width="13" style="31" customWidth="1"/>
    <col min="7429" max="7429" width="11.1796875" style="31" customWidth="1"/>
    <col min="7430" max="7430" width="11.81640625" style="31" customWidth="1"/>
    <col min="7431" max="7431" width="14.81640625" style="31" customWidth="1"/>
    <col min="7432" max="7432" width="11.81640625" style="31" customWidth="1"/>
    <col min="7433" max="7433" width="20.54296875" style="31" customWidth="1"/>
    <col min="7434" max="7434" width="12.54296875" style="31" customWidth="1"/>
    <col min="7435" max="7435" width="14.54296875" style="31" customWidth="1"/>
    <col min="7436" max="7436" width="34.453125" style="31" customWidth="1"/>
    <col min="7437" max="7437" width="10.54296875" style="31" customWidth="1"/>
    <col min="7438" max="7438" width="9.1796875" style="31"/>
    <col min="7439" max="7439" width="26.453125" style="31" customWidth="1"/>
    <col min="7440" max="7440" width="27.453125" style="31" customWidth="1"/>
    <col min="7441" max="7680" width="9.1796875" style="31"/>
    <col min="7681" max="7681" width="17.453125" style="31" customWidth="1"/>
    <col min="7682" max="7682" width="13.81640625" style="31" customWidth="1"/>
    <col min="7683" max="7683" width="16.1796875" style="31" customWidth="1"/>
    <col min="7684" max="7684" width="13" style="31" customWidth="1"/>
    <col min="7685" max="7685" width="11.1796875" style="31" customWidth="1"/>
    <col min="7686" max="7686" width="11.81640625" style="31" customWidth="1"/>
    <col min="7687" max="7687" width="14.81640625" style="31" customWidth="1"/>
    <col min="7688" max="7688" width="11.81640625" style="31" customWidth="1"/>
    <col min="7689" max="7689" width="20.54296875" style="31" customWidth="1"/>
    <col min="7690" max="7690" width="12.54296875" style="31" customWidth="1"/>
    <col min="7691" max="7691" width="14.54296875" style="31" customWidth="1"/>
    <col min="7692" max="7692" width="34.453125" style="31" customWidth="1"/>
    <col min="7693" max="7693" width="10.54296875" style="31" customWidth="1"/>
    <col min="7694" max="7694" width="9.1796875" style="31"/>
    <col min="7695" max="7695" width="26.453125" style="31" customWidth="1"/>
    <col min="7696" max="7696" width="27.453125" style="31" customWidth="1"/>
    <col min="7697" max="7936" width="9.1796875" style="31"/>
    <col min="7937" max="7937" width="17.453125" style="31" customWidth="1"/>
    <col min="7938" max="7938" width="13.81640625" style="31" customWidth="1"/>
    <col min="7939" max="7939" width="16.1796875" style="31" customWidth="1"/>
    <col min="7940" max="7940" width="13" style="31" customWidth="1"/>
    <col min="7941" max="7941" width="11.1796875" style="31" customWidth="1"/>
    <col min="7942" max="7942" width="11.81640625" style="31" customWidth="1"/>
    <col min="7943" max="7943" width="14.81640625" style="31" customWidth="1"/>
    <col min="7944" max="7944" width="11.81640625" style="31" customWidth="1"/>
    <col min="7945" max="7945" width="20.54296875" style="31" customWidth="1"/>
    <col min="7946" max="7946" width="12.54296875" style="31" customWidth="1"/>
    <col min="7947" max="7947" width="14.54296875" style="31" customWidth="1"/>
    <col min="7948" max="7948" width="34.453125" style="31" customWidth="1"/>
    <col min="7949" max="7949" width="10.54296875" style="31" customWidth="1"/>
    <col min="7950" max="7950" width="9.1796875" style="31"/>
    <col min="7951" max="7951" width="26.453125" style="31" customWidth="1"/>
    <col min="7952" max="7952" width="27.453125" style="31" customWidth="1"/>
    <col min="7953" max="8192" width="9.1796875" style="31"/>
    <col min="8193" max="8193" width="17.453125" style="31" customWidth="1"/>
    <col min="8194" max="8194" width="13.81640625" style="31" customWidth="1"/>
    <col min="8195" max="8195" width="16.1796875" style="31" customWidth="1"/>
    <col min="8196" max="8196" width="13" style="31" customWidth="1"/>
    <col min="8197" max="8197" width="11.1796875" style="31" customWidth="1"/>
    <col min="8198" max="8198" width="11.81640625" style="31" customWidth="1"/>
    <col min="8199" max="8199" width="14.81640625" style="31" customWidth="1"/>
    <col min="8200" max="8200" width="11.81640625" style="31" customWidth="1"/>
    <col min="8201" max="8201" width="20.54296875" style="31" customWidth="1"/>
    <col min="8202" max="8202" width="12.54296875" style="31" customWidth="1"/>
    <col min="8203" max="8203" width="14.54296875" style="31" customWidth="1"/>
    <col min="8204" max="8204" width="34.453125" style="31" customWidth="1"/>
    <col min="8205" max="8205" width="10.54296875" style="31" customWidth="1"/>
    <col min="8206" max="8206" width="9.1796875" style="31"/>
    <col min="8207" max="8207" width="26.453125" style="31" customWidth="1"/>
    <col min="8208" max="8208" width="27.453125" style="31" customWidth="1"/>
    <col min="8209" max="8448" width="9.1796875" style="31"/>
    <col min="8449" max="8449" width="17.453125" style="31" customWidth="1"/>
    <col min="8450" max="8450" width="13.81640625" style="31" customWidth="1"/>
    <col min="8451" max="8451" width="16.1796875" style="31" customWidth="1"/>
    <col min="8452" max="8452" width="13" style="31" customWidth="1"/>
    <col min="8453" max="8453" width="11.1796875" style="31" customWidth="1"/>
    <col min="8454" max="8454" width="11.81640625" style="31" customWidth="1"/>
    <col min="8455" max="8455" width="14.81640625" style="31" customWidth="1"/>
    <col min="8456" max="8456" width="11.81640625" style="31" customWidth="1"/>
    <col min="8457" max="8457" width="20.54296875" style="31" customWidth="1"/>
    <col min="8458" max="8458" width="12.54296875" style="31" customWidth="1"/>
    <col min="8459" max="8459" width="14.54296875" style="31" customWidth="1"/>
    <col min="8460" max="8460" width="34.453125" style="31" customWidth="1"/>
    <col min="8461" max="8461" width="10.54296875" style="31" customWidth="1"/>
    <col min="8462" max="8462" width="9.1796875" style="31"/>
    <col min="8463" max="8463" width="26.453125" style="31" customWidth="1"/>
    <col min="8464" max="8464" width="27.453125" style="31" customWidth="1"/>
    <col min="8465" max="8704" width="9.1796875" style="31"/>
    <col min="8705" max="8705" width="17.453125" style="31" customWidth="1"/>
    <col min="8706" max="8706" width="13.81640625" style="31" customWidth="1"/>
    <col min="8707" max="8707" width="16.1796875" style="31" customWidth="1"/>
    <col min="8708" max="8708" width="13" style="31" customWidth="1"/>
    <col min="8709" max="8709" width="11.1796875" style="31" customWidth="1"/>
    <col min="8710" max="8710" width="11.81640625" style="31" customWidth="1"/>
    <col min="8711" max="8711" width="14.81640625" style="31" customWidth="1"/>
    <col min="8712" max="8712" width="11.81640625" style="31" customWidth="1"/>
    <col min="8713" max="8713" width="20.54296875" style="31" customWidth="1"/>
    <col min="8714" max="8714" width="12.54296875" style="31" customWidth="1"/>
    <col min="8715" max="8715" width="14.54296875" style="31" customWidth="1"/>
    <col min="8716" max="8716" width="34.453125" style="31" customWidth="1"/>
    <col min="8717" max="8717" width="10.54296875" style="31" customWidth="1"/>
    <col min="8718" max="8718" width="9.1796875" style="31"/>
    <col min="8719" max="8719" width="26.453125" style="31" customWidth="1"/>
    <col min="8720" max="8720" width="27.453125" style="31" customWidth="1"/>
    <col min="8721" max="8960" width="9.1796875" style="31"/>
    <col min="8961" max="8961" width="17.453125" style="31" customWidth="1"/>
    <col min="8962" max="8962" width="13.81640625" style="31" customWidth="1"/>
    <col min="8963" max="8963" width="16.1796875" style="31" customWidth="1"/>
    <col min="8964" max="8964" width="13" style="31" customWidth="1"/>
    <col min="8965" max="8965" width="11.1796875" style="31" customWidth="1"/>
    <col min="8966" max="8966" width="11.81640625" style="31" customWidth="1"/>
    <col min="8967" max="8967" width="14.81640625" style="31" customWidth="1"/>
    <col min="8968" max="8968" width="11.81640625" style="31" customWidth="1"/>
    <col min="8969" max="8969" width="20.54296875" style="31" customWidth="1"/>
    <col min="8970" max="8970" width="12.54296875" style="31" customWidth="1"/>
    <col min="8971" max="8971" width="14.54296875" style="31" customWidth="1"/>
    <col min="8972" max="8972" width="34.453125" style="31" customWidth="1"/>
    <col min="8973" max="8973" width="10.54296875" style="31" customWidth="1"/>
    <col min="8974" max="8974" width="9.1796875" style="31"/>
    <col min="8975" max="8975" width="26.453125" style="31" customWidth="1"/>
    <col min="8976" max="8976" width="27.453125" style="31" customWidth="1"/>
    <col min="8977" max="9216" width="9.1796875" style="31"/>
    <col min="9217" max="9217" width="17.453125" style="31" customWidth="1"/>
    <col min="9218" max="9218" width="13.81640625" style="31" customWidth="1"/>
    <col min="9219" max="9219" width="16.1796875" style="31" customWidth="1"/>
    <col min="9220" max="9220" width="13" style="31" customWidth="1"/>
    <col min="9221" max="9221" width="11.1796875" style="31" customWidth="1"/>
    <col min="9222" max="9222" width="11.81640625" style="31" customWidth="1"/>
    <col min="9223" max="9223" width="14.81640625" style="31" customWidth="1"/>
    <col min="9224" max="9224" width="11.81640625" style="31" customWidth="1"/>
    <col min="9225" max="9225" width="20.54296875" style="31" customWidth="1"/>
    <col min="9226" max="9226" width="12.54296875" style="31" customWidth="1"/>
    <col min="9227" max="9227" width="14.54296875" style="31" customWidth="1"/>
    <col min="9228" max="9228" width="34.453125" style="31" customWidth="1"/>
    <col min="9229" max="9229" width="10.54296875" style="31" customWidth="1"/>
    <col min="9230" max="9230" width="9.1796875" style="31"/>
    <col min="9231" max="9231" width="26.453125" style="31" customWidth="1"/>
    <col min="9232" max="9232" width="27.453125" style="31" customWidth="1"/>
    <col min="9233" max="9472" width="9.1796875" style="31"/>
    <col min="9473" max="9473" width="17.453125" style="31" customWidth="1"/>
    <col min="9474" max="9474" width="13.81640625" style="31" customWidth="1"/>
    <col min="9475" max="9475" width="16.1796875" style="31" customWidth="1"/>
    <col min="9476" max="9476" width="13" style="31" customWidth="1"/>
    <col min="9477" max="9477" width="11.1796875" style="31" customWidth="1"/>
    <col min="9478" max="9478" width="11.81640625" style="31" customWidth="1"/>
    <col min="9479" max="9479" width="14.81640625" style="31" customWidth="1"/>
    <col min="9480" max="9480" width="11.81640625" style="31" customWidth="1"/>
    <col min="9481" max="9481" width="20.54296875" style="31" customWidth="1"/>
    <col min="9482" max="9482" width="12.54296875" style="31" customWidth="1"/>
    <col min="9483" max="9483" width="14.54296875" style="31" customWidth="1"/>
    <col min="9484" max="9484" width="34.453125" style="31" customWidth="1"/>
    <col min="9485" max="9485" width="10.54296875" style="31" customWidth="1"/>
    <col min="9486" max="9486" width="9.1796875" style="31"/>
    <col min="9487" max="9487" width="26.453125" style="31" customWidth="1"/>
    <col min="9488" max="9488" width="27.453125" style="31" customWidth="1"/>
    <col min="9489" max="9728" width="9.1796875" style="31"/>
    <col min="9729" max="9729" width="17.453125" style="31" customWidth="1"/>
    <col min="9730" max="9730" width="13.81640625" style="31" customWidth="1"/>
    <col min="9731" max="9731" width="16.1796875" style="31" customWidth="1"/>
    <col min="9732" max="9732" width="13" style="31" customWidth="1"/>
    <col min="9733" max="9733" width="11.1796875" style="31" customWidth="1"/>
    <col min="9734" max="9734" width="11.81640625" style="31" customWidth="1"/>
    <col min="9735" max="9735" width="14.81640625" style="31" customWidth="1"/>
    <col min="9736" max="9736" width="11.81640625" style="31" customWidth="1"/>
    <col min="9737" max="9737" width="20.54296875" style="31" customWidth="1"/>
    <col min="9738" max="9738" width="12.54296875" style="31" customWidth="1"/>
    <col min="9739" max="9739" width="14.54296875" style="31" customWidth="1"/>
    <col min="9740" max="9740" width="34.453125" style="31" customWidth="1"/>
    <col min="9741" max="9741" width="10.54296875" style="31" customWidth="1"/>
    <col min="9742" max="9742" width="9.1796875" style="31"/>
    <col min="9743" max="9743" width="26.453125" style="31" customWidth="1"/>
    <col min="9744" max="9744" width="27.453125" style="31" customWidth="1"/>
    <col min="9745" max="9984" width="9.1796875" style="31"/>
    <col min="9985" max="9985" width="17.453125" style="31" customWidth="1"/>
    <col min="9986" max="9986" width="13.81640625" style="31" customWidth="1"/>
    <col min="9987" max="9987" width="16.1796875" style="31" customWidth="1"/>
    <col min="9988" max="9988" width="13" style="31" customWidth="1"/>
    <col min="9989" max="9989" width="11.1796875" style="31" customWidth="1"/>
    <col min="9990" max="9990" width="11.81640625" style="31" customWidth="1"/>
    <col min="9991" max="9991" width="14.81640625" style="31" customWidth="1"/>
    <col min="9992" max="9992" width="11.81640625" style="31" customWidth="1"/>
    <col min="9993" max="9993" width="20.54296875" style="31" customWidth="1"/>
    <col min="9994" max="9994" width="12.54296875" style="31" customWidth="1"/>
    <col min="9995" max="9995" width="14.54296875" style="31" customWidth="1"/>
    <col min="9996" max="9996" width="34.453125" style="31" customWidth="1"/>
    <col min="9997" max="9997" width="10.54296875" style="31" customWidth="1"/>
    <col min="9998" max="9998" width="9.1796875" style="31"/>
    <col min="9999" max="9999" width="26.453125" style="31" customWidth="1"/>
    <col min="10000" max="10000" width="27.453125" style="31" customWidth="1"/>
    <col min="10001" max="10240" width="9.1796875" style="31"/>
    <col min="10241" max="10241" width="17.453125" style="31" customWidth="1"/>
    <col min="10242" max="10242" width="13.81640625" style="31" customWidth="1"/>
    <col min="10243" max="10243" width="16.1796875" style="31" customWidth="1"/>
    <col min="10244" max="10244" width="13" style="31" customWidth="1"/>
    <col min="10245" max="10245" width="11.1796875" style="31" customWidth="1"/>
    <col min="10246" max="10246" width="11.81640625" style="31" customWidth="1"/>
    <col min="10247" max="10247" width="14.81640625" style="31" customWidth="1"/>
    <col min="10248" max="10248" width="11.81640625" style="31" customWidth="1"/>
    <col min="10249" max="10249" width="20.54296875" style="31" customWidth="1"/>
    <col min="10250" max="10250" width="12.54296875" style="31" customWidth="1"/>
    <col min="10251" max="10251" width="14.54296875" style="31" customWidth="1"/>
    <col min="10252" max="10252" width="34.453125" style="31" customWidth="1"/>
    <col min="10253" max="10253" width="10.54296875" style="31" customWidth="1"/>
    <col min="10254" max="10254" width="9.1796875" style="31"/>
    <col min="10255" max="10255" width="26.453125" style="31" customWidth="1"/>
    <col min="10256" max="10256" width="27.453125" style="31" customWidth="1"/>
    <col min="10257" max="10496" width="9.1796875" style="31"/>
    <col min="10497" max="10497" width="17.453125" style="31" customWidth="1"/>
    <col min="10498" max="10498" width="13.81640625" style="31" customWidth="1"/>
    <col min="10499" max="10499" width="16.1796875" style="31" customWidth="1"/>
    <col min="10500" max="10500" width="13" style="31" customWidth="1"/>
    <col min="10501" max="10501" width="11.1796875" style="31" customWidth="1"/>
    <col min="10502" max="10502" width="11.81640625" style="31" customWidth="1"/>
    <col min="10503" max="10503" width="14.81640625" style="31" customWidth="1"/>
    <col min="10504" max="10504" width="11.81640625" style="31" customWidth="1"/>
    <col min="10505" max="10505" width="20.54296875" style="31" customWidth="1"/>
    <col min="10506" max="10506" width="12.54296875" style="31" customWidth="1"/>
    <col min="10507" max="10507" width="14.54296875" style="31" customWidth="1"/>
    <col min="10508" max="10508" width="34.453125" style="31" customWidth="1"/>
    <col min="10509" max="10509" width="10.54296875" style="31" customWidth="1"/>
    <col min="10510" max="10510" width="9.1796875" style="31"/>
    <col min="10511" max="10511" width="26.453125" style="31" customWidth="1"/>
    <col min="10512" max="10512" width="27.453125" style="31" customWidth="1"/>
    <col min="10513" max="10752" width="9.1796875" style="31"/>
    <col min="10753" max="10753" width="17.453125" style="31" customWidth="1"/>
    <col min="10754" max="10754" width="13.81640625" style="31" customWidth="1"/>
    <col min="10755" max="10755" width="16.1796875" style="31" customWidth="1"/>
    <col min="10756" max="10756" width="13" style="31" customWidth="1"/>
    <col min="10757" max="10757" width="11.1796875" style="31" customWidth="1"/>
    <col min="10758" max="10758" width="11.81640625" style="31" customWidth="1"/>
    <col min="10759" max="10759" width="14.81640625" style="31" customWidth="1"/>
    <col min="10760" max="10760" width="11.81640625" style="31" customWidth="1"/>
    <col min="10761" max="10761" width="20.54296875" style="31" customWidth="1"/>
    <col min="10762" max="10762" width="12.54296875" style="31" customWidth="1"/>
    <col min="10763" max="10763" width="14.54296875" style="31" customWidth="1"/>
    <col min="10764" max="10764" width="34.453125" style="31" customWidth="1"/>
    <col min="10765" max="10765" width="10.54296875" style="31" customWidth="1"/>
    <col min="10766" max="10766" width="9.1796875" style="31"/>
    <col min="10767" max="10767" width="26.453125" style="31" customWidth="1"/>
    <col min="10768" max="10768" width="27.453125" style="31" customWidth="1"/>
    <col min="10769" max="11008" width="9.1796875" style="31"/>
    <col min="11009" max="11009" width="17.453125" style="31" customWidth="1"/>
    <col min="11010" max="11010" width="13.81640625" style="31" customWidth="1"/>
    <col min="11011" max="11011" width="16.1796875" style="31" customWidth="1"/>
    <col min="11012" max="11012" width="13" style="31" customWidth="1"/>
    <col min="11013" max="11013" width="11.1796875" style="31" customWidth="1"/>
    <col min="11014" max="11014" width="11.81640625" style="31" customWidth="1"/>
    <col min="11015" max="11015" width="14.81640625" style="31" customWidth="1"/>
    <col min="11016" max="11016" width="11.81640625" style="31" customWidth="1"/>
    <col min="11017" max="11017" width="20.54296875" style="31" customWidth="1"/>
    <col min="11018" max="11018" width="12.54296875" style="31" customWidth="1"/>
    <col min="11019" max="11019" width="14.54296875" style="31" customWidth="1"/>
    <col min="11020" max="11020" width="34.453125" style="31" customWidth="1"/>
    <col min="11021" max="11021" width="10.54296875" style="31" customWidth="1"/>
    <col min="11022" max="11022" width="9.1796875" style="31"/>
    <col min="11023" max="11023" width="26.453125" style="31" customWidth="1"/>
    <col min="11024" max="11024" width="27.453125" style="31" customWidth="1"/>
    <col min="11025" max="11264" width="9.1796875" style="31"/>
    <col min="11265" max="11265" width="17.453125" style="31" customWidth="1"/>
    <col min="11266" max="11266" width="13.81640625" style="31" customWidth="1"/>
    <col min="11267" max="11267" width="16.1796875" style="31" customWidth="1"/>
    <col min="11268" max="11268" width="13" style="31" customWidth="1"/>
    <col min="11269" max="11269" width="11.1796875" style="31" customWidth="1"/>
    <col min="11270" max="11270" width="11.81640625" style="31" customWidth="1"/>
    <col min="11271" max="11271" width="14.81640625" style="31" customWidth="1"/>
    <col min="11272" max="11272" width="11.81640625" style="31" customWidth="1"/>
    <col min="11273" max="11273" width="20.54296875" style="31" customWidth="1"/>
    <col min="11274" max="11274" width="12.54296875" style="31" customWidth="1"/>
    <col min="11275" max="11275" width="14.54296875" style="31" customWidth="1"/>
    <col min="11276" max="11276" width="34.453125" style="31" customWidth="1"/>
    <col min="11277" max="11277" width="10.54296875" style="31" customWidth="1"/>
    <col min="11278" max="11278" width="9.1796875" style="31"/>
    <col min="11279" max="11279" width="26.453125" style="31" customWidth="1"/>
    <col min="11280" max="11280" width="27.453125" style="31" customWidth="1"/>
    <col min="11281" max="11520" width="9.1796875" style="31"/>
    <col min="11521" max="11521" width="17.453125" style="31" customWidth="1"/>
    <col min="11522" max="11522" width="13.81640625" style="31" customWidth="1"/>
    <col min="11523" max="11523" width="16.1796875" style="31" customWidth="1"/>
    <col min="11524" max="11524" width="13" style="31" customWidth="1"/>
    <col min="11525" max="11525" width="11.1796875" style="31" customWidth="1"/>
    <col min="11526" max="11526" width="11.81640625" style="31" customWidth="1"/>
    <col min="11527" max="11527" width="14.81640625" style="31" customWidth="1"/>
    <col min="11528" max="11528" width="11.81640625" style="31" customWidth="1"/>
    <col min="11529" max="11529" width="20.54296875" style="31" customWidth="1"/>
    <col min="11530" max="11530" width="12.54296875" style="31" customWidth="1"/>
    <col min="11531" max="11531" width="14.54296875" style="31" customWidth="1"/>
    <col min="11532" max="11532" width="34.453125" style="31" customWidth="1"/>
    <col min="11533" max="11533" width="10.54296875" style="31" customWidth="1"/>
    <col min="11534" max="11534" width="9.1796875" style="31"/>
    <col min="11535" max="11535" width="26.453125" style="31" customWidth="1"/>
    <col min="11536" max="11536" width="27.453125" style="31" customWidth="1"/>
    <col min="11537" max="11776" width="9.1796875" style="31"/>
    <col min="11777" max="11777" width="17.453125" style="31" customWidth="1"/>
    <col min="11778" max="11778" width="13.81640625" style="31" customWidth="1"/>
    <col min="11779" max="11779" width="16.1796875" style="31" customWidth="1"/>
    <col min="11780" max="11780" width="13" style="31" customWidth="1"/>
    <col min="11781" max="11781" width="11.1796875" style="31" customWidth="1"/>
    <col min="11782" max="11782" width="11.81640625" style="31" customWidth="1"/>
    <col min="11783" max="11783" width="14.81640625" style="31" customWidth="1"/>
    <col min="11784" max="11784" width="11.81640625" style="31" customWidth="1"/>
    <col min="11785" max="11785" width="20.54296875" style="31" customWidth="1"/>
    <col min="11786" max="11786" width="12.54296875" style="31" customWidth="1"/>
    <col min="11787" max="11787" width="14.54296875" style="31" customWidth="1"/>
    <col min="11788" max="11788" width="34.453125" style="31" customWidth="1"/>
    <col min="11789" max="11789" width="10.54296875" style="31" customWidth="1"/>
    <col min="11790" max="11790" width="9.1796875" style="31"/>
    <col min="11791" max="11791" width="26.453125" style="31" customWidth="1"/>
    <col min="11792" max="11792" width="27.453125" style="31" customWidth="1"/>
    <col min="11793" max="12032" width="9.1796875" style="31"/>
    <col min="12033" max="12033" width="17.453125" style="31" customWidth="1"/>
    <col min="12034" max="12034" width="13.81640625" style="31" customWidth="1"/>
    <col min="12035" max="12035" width="16.1796875" style="31" customWidth="1"/>
    <col min="12036" max="12036" width="13" style="31" customWidth="1"/>
    <col min="12037" max="12037" width="11.1796875" style="31" customWidth="1"/>
    <col min="12038" max="12038" width="11.81640625" style="31" customWidth="1"/>
    <col min="12039" max="12039" width="14.81640625" style="31" customWidth="1"/>
    <col min="12040" max="12040" width="11.81640625" style="31" customWidth="1"/>
    <col min="12041" max="12041" width="20.54296875" style="31" customWidth="1"/>
    <col min="12042" max="12042" width="12.54296875" style="31" customWidth="1"/>
    <col min="12043" max="12043" width="14.54296875" style="31" customWidth="1"/>
    <col min="12044" max="12044" width="34.453125" style="31" customWidth="1"/>
    <col min="12045" max="12045" width="10.54296875" style="31" customWidth="1"/>
    <col min="12046" max="12046" width="9.1796875" style="31"/>
    <col min="12047" max="12047" width="26.453125" style="31" customWidth="1"/>
    <col min="12048" max="12048" width="27.453125" style="31" customWidth="1"/>
    <col min="12049" max="12288" width="9.1796875" style="31"/>
    <col min="12289" max="12289" width="17.453125" style="31" customWidth="1"/>
    <col min="12290" max="12290" width="13.81640625" style="31" customWidth="1"/>
    <col min="12291" max="12291" width="16.1796875" style="31" customWidth="1"/>
    <col min="12292" max="12292" width="13" style="31" customWidth="1"/>
    <col min="12293" max="12293" width="11.1796875" style="31" customWidth="1"/>
    <col min="12294" max="12294" width="11.81640625" style="31" customWidth="1"/>
    <col min="12295" max="12295" width="14.81640625" style="31" customWidth="1"/>
    <col min="12296" max="12296" width="11.81640625" style="31" customWidth="1"/>
    <col min="12297" max="12297" width="20.54296875" style="31" customWidth="1"/>
    <col min="12298" max="12298" width="12.54296875" style="31" customWidth="1"/>
    <col min="12299" max="12299" width="14.54296875" style="31" customWidth="1"/>
    <col min="12300" max="12300" width="34.453125" style="31" customWidth="1"/>
    <col min="12301" max="12301" width="10.54296875" style="31" customWidth="1"/>
    <col min="12302" max="12302" width="9.1796875" style="31"/>
    <col min="12303" max="12303" width="26.453125" style="31" customWidth="1"/>
    <col min="12304" max="12304" width="27.453125" style="31" customWidth="1"/>
    <col min="12305" max="12544" width="9.1796875" style="31"/>
    <col min="12545" max="12545" width="17.453125" style="31" customWidth="1"/>
    <col min="12546" max="12546" width="13.81640625" style="31" customWidth="1"/>
    <col min="12547" max="12547" width="16.1796875" style="31" customWidth="1"/>
    <col min="12548" max="12548" width="13" style="31" customWidth="1"/>
    <col min="12549" max="12549" width="11.1796875" style="31" customWidth="1"/>
    <col min="12550" max="12550" width="11.81640625" style="31" customWidth="1"/>
    <col min="12551" max="12551" width="14.81640625" style="31" customWidth="1"/>
    <col min="12552" max="12552" width="11.81640625" style="31" customWidth="1"/>
    <col min="12553" max="12553" width="20.54296875" style="31" customWidth="1"/>
    <col min="12554" max="12554" width="12.54296875" style="31" customWidth="1"/>
    <col min="12555" max="12555" width="14.54296875" style="31" customWidth="1"/>
    <col min="12556" max="12556" width="34.453125" style="31" customWidth="1"/>
    <col min="12557" max="12557" width="10.54296875" style="31" customWidth="1"/>
    <col min="12558" max="12558" width="9.1796875" style="31"/>
    <col min="12559" max="12559" width="26.453125" style="31" customWidth="1"/>
    <col min="12560" max="12560" width="27.453125" style="31" customWidth="1"/>
    <col min="12561" max="12800" width="9.1796875" style="31"/>
    <col min="12801" max="12801" width="17.453125" style="31" customWidth="1"/>
    <col min="12802" max="12802" width="13.81640625" style="31" customWidth="1"/>
    <col min="12803" max="12803" width="16.1796875" style="31" customWidth="1"/>
    <col min="12804" max="12804" width="13" style="31" customWidth="1"/>
    <col min="12805" max="12805" width="11.1796875" style="31" customWidth="1"/>
    <col min="12806" max="12806" width="11.81640625" style="31" customWidth="1"/>
    <col min="12807" max="12807" width="14.81640625" style="31" customWidth="1"/>
    <col min="12808" max="12808" width="11.81640625" style="31" customWidth="1"/>
    <col min="12809" max="12809" width="20.54296875" style="31" customWidth="1"/>
    <col min="12810" max="12810" width="12.54296875" style="31" customWidth="1"/>
    <col min="12811" max="12811" width="14.54296875" style="31" customWidth="1"/>
    <col min="12812" max="12812" width="34.453125" style="31" customWidth="1"/>
    <col min="12813" max="12813" width="10.54296875" style="31" customWidth="1"/>
    <col min="12814" max="12814" width="9.1796875" style="31"/>
    <col min="12815" max="12815" width="26.453125" style="31" customWidth="1"/>
    <col min="12816" max="12816" width="27.453125" style="31" customWidth="1"/>
    <col min="12817" max="13056" width="9.1796875" style="31"/>
    <col min="13057" max="13057" width="17.453125" style="31" customWidth="1"/>
    <col min="13058" max="13058" width="13.81640625" style="31" customWidth="1"/>
    <col min="13059" max="13059" width="16.1796875" style="31" customWidth="1"/>
    <col min="13060" max="13060" width="13" style="31" customWidth="1"/>
    <col min="13061" max="13061" width="11.1796875" style="31" customWidth="1"/>
    <col min="13062" max="13062" width="11.81640625" style="31" customWidth="1"/>
    <col min="13063" max="13063" width="14.81640625" style="31" customWidth="1"/>
    <col min="13064" max="13064" width="11.81640625" style="31" customWidth="1"/>
    <col min="13065" max="13065" width="20.54296875" style="31" customWidth="1"/>
    <col min="13066" max="13066" width="12.54296875" style="31" customWidth="1"/>
    <col min="13067" max="13067" width="14.54296875" style="31" customWidth="1"/>
    <col min="13068" max="13068" width="34.453125" style="31" customWidth="1"/>
    <col min="13069" max="13069" width="10.54296875" style="31" customWidth="1"/>
    <col min="13070" max="13070" width="9.1796875" style="31"/>
    <col min="13071" max="13071" width="26.453125" style="31" customWidth="1"/>
    <col min="13072" max="13072" width="27.453125" style="31" customWidth="1"/>
    <col min="13073" max="13312" width="9.1796875" style="31"/>
    <col min="13313" max="13313" width="17.453125" style="31" customWidth="1"/>
    <col min="13314" max="13314" width="13.81640625" style="31" customWidth="1"/>
    <col min="13315" max="13315" width="16.1796875" style="31" customWidth="1"/>
    <col min="13316" max="13316" width="13" style="31" customWidth="1"/>
    <col min="13317" max="13317" width="11.1796875" style="31" customWidth="1"/>
    <col min="13318" max="13318" width="11.81640625" style="31" customWidth="1"/>
    <col min="13319" max="13319" width="14.81640625" style="31" customWidth="1"/>
    <col min="13320" max="13320" width="11.81640625" style="31" customWidth="1"/>
    <col min="13321" max="13321" width="20.54296875" style="31" customWidth="1"/>
    <col min="13322" max="13322" width="12.54296875" style="31" customWidth="1"/>
    <col min="13323" max="13323" width="14.54296875" style="31" customWidth="1"/>
    <col min="13324" max="13324" width="34.453125" style="31" customWidth="1"/>
    <col min="13325" max="13325" width="10.54296875" style="31" customWidth="1"/>
    <col min="13326" max="13326" width="9.1796875" style="31"/>
    <col min="13327" max="13327" width="26.453125" style="31" customWidth="1"/>
    <col min="13328" max="13328" width="27.453125" style="31" customWidth="1"/>
    <col min="13329" max="13568" width="9.1796875" style="31"/>
    <col min="13569" max="13569" width="17.453125" style="31" customWidth="1"/>
    <col min="13570" max="13570" width="13.81640625" style="31" customWidth="1"/>
    <col min="13571" max="13571" width="16.1796875" style="31" customWidth="1"/>
    <col min="13572" max="13572" width="13" style="31" customWidth="1"/>
    <col min="13573" max="13573" width="11.1796875" style="31" customWidth="1"/>
    <col min="13574" max="13574" width="11.81640625" style="31" customWidth="1"/>
    <col min="13575" max="13575" width="14.81640625" style="31" customWidth="1"/>
    <col min="13576" max="13576" width="11.81640625" style="31" customWidth="1"/>
    <col min="13577" max="13577" width="20.54296875" style="31" customWidth="1"/>
    <col min="13578" max="13578" width="12.54296875" style="31" customWidth="1"/>
    <col min="13579" max="13579" width="14.54296875" style="31" customWidth="1"/>
    <col min="13580" max="13580" width="34.453125" style="31" customWidth="1"/>
    <col min="13581" max="13581" width="10.54296875" style="31" customWidth="1"/>
    <col min="13582" max="13582" width="9.1796875" style="31"/>
    <col min="13583" max="13583" width="26.453125" style="31" customWidth="1"/>
    <col min="13584" max="13584" width="27.453125" style="31" customWidth="1"/>
    <col min="13585" max="13824" width="9.1796875" style="31"/>
    <col min="13825" max="13825" width="17.453125" style="31" customWidth="1"/>
    <col min="13826" max="13826" width="13.81640625" style="31" customWidth="1"/>
    <col min="13827" max="13827" width="16.1796875" style="31" customWidth="1"/>
    <col min="13828" max="13828" width="13" style="31" customWidth="1"/>
    <col min="13829" max="13829" width="11.1796875" style="31" customWidth="1"/>
    <col min="13830" max="13830" width="11.81640625" style="31" customWidth="1"/>
    <col min="13831" max="13831" width="14.81640625" style="31" customWidth="1"/>
    <col min="13832" max="13832" width="11.81640625" style="31" customWidth="1"/>
    <col min="13833" max="13833" width="20.54296875" style="31" customWidth="1"/>
    <col min="13834" max="13834" width="12.54296875" style="31" customWidth="1"/>
    <col min="13835" max="13835" width="14.54296875" style="31" customWidth="1"/>
    <col min="13836" max="13836" width="34.453125" style="31" customWidth="1"/>
    <col min="13837" max="13837" width="10.54296875" style="31" customWidth="1"/>
    <col min="13838" max="13838" width="9.1796875" style="31"/>
    <col min="13839" max="13839" width="26.453125" style="31" customWidth="1"/>
    <col min="13840" max="13840" width="27.453125" style="31" customWidth="1"/>
    <col min="13841" max="14080" width="9.1796875" style="31"/>
    <col min="14081" max="14081" width="17.453125" style="31" customWidth="1"/>
    <col min="14082" max="14082" width="13.81640625" style="31" customWidth="1"/>
    <col min="14083" max="14083" width="16.1796875" style="31" customWidth="1"/>
    <col min="14084" max="14084" width="13" style="31" customWidth="1"/>
    <col min="14085" max="14085" width="11.1796875" style="31" customWidth="1"/>
    <col min="14086" max="14086" width="11.81640625" style="31" customWidth="1"/>
    <col min="14087" max="14087" width="14.81640625" style="31" customWidth="1"/>
    <col min="14088" max="14088" width="11.81640625" style="31" customWidth="1"/>
    <col min="14089" max="14089" width="20.54296875" style="31" customWidth="1"/>
    <col min="14090" max="14090" width="12.54296875" style="31" customWidth="1"/>
    <col min="14091" max="14091" width="14.54296875" style="31" customWidth="1"/>
    <col min="14092" max="14092" width="34.453125" style="31" customWidth="1"/>
    <col min="14093" max="14093" width="10.54296875" style="31" customWidth="1"/>
    <col min="14094" max="14094" width="9.1796875" style="31"/>
    <col min="14095" max="14095" width="26.453125" style="31" customWidth="1"/>
    <col min="14096" max="14096" width="27.453125" style="31" customWidth="1"/>
    <col min="14097" max="14336" width="9.1796875" style="31"/>
    <col min="14337" max="14337" width="17.453125" style="31" customWidth="1"/>
    <col min="14338" max="14338" width="13.81640625" style="31" customWidth="1"/>
    <col min="14339" max="14339" width="16.1796875" style="31" customWidth="1"/>
    <col min="14340" max="14340" width="13" style="31" customWidth="1"/>
    <col min="14341" max="14341" width="11.1796875" style="31" customWidth="1"/>
    <col min="14342" max="14342" width="11.81640625" style="31" customWidth="1"/>
    <col min="14343" max="14343" width="14.81640625" style="31" customWidth="1"/>
    <col min="14344" max="14344" width="11.81640625" style="31" customWidth="1"/>
    <col min="14345" max="14345" width="20.54296875" style="31" customWidth="1"/>
    <col min="14346" max="14346" width="12.54296875" style="31" customWidth="1"/>
    <col min="14347" max="14347" width="14.54296875" style="31" customWidth="1"/>
    <col min="14348" max="14348" width="34.453125" style="31" customWidth="1"/>
    <col min="14349" max="14349" width="10.54296875" style="31" customWidth="1"/>
    <col min="14350" max="14350" width="9.1796875" style="31"/>
    <col min="14351" max="14351" width="26.453125" style="31" customWidth="1"/>
    <col min="14352" max="14352" width="27.453125" style="31" customWidth="1"/>
    <col min="14353" max="14592" width="9.1796875" style="31"/>
    <col min="14593" max="14593" width="17.453125" style="31" customWidth="1"/>
    <col min="14594" max="14594" width="13.81640625" style="31" customWidth="1"/>
    <col min="14595" max="14595" width="16.1796875" style="31" customWidth="1"/>
    <col min="14596" max="14596" width="13" style="31" customWidth="1"/>
    <col min="14597" max="14597" width="11.1796875" style="31" customWidth="1"/>
    <col min="14598" max="14598" width="11.81640625" style="31" customWidth="1"/>
    <col min="14599" max="14599" width="14.81640625" style="31" customWidth="1"/>
    <col min="14600" max="14600" width="11.81640625" style="31" customWidth="1"/>
    <col min="14601" max="14601" width="20.54296875" style="31" customWidth="1"/>
    <col min="14602" max="14602" width="12.54296875" style="31" customWidth="1"/>
    <col min="14603" max="14603" width="14.54296875" style="31" customWidth="1"/>
    <col min="14604" max="14604" width="34.453125" style="31" customWidth="1"/>
    <col min="14605" max="14605" width="10.54296875" style="31" customWidth="1"/>
    <col min="14606" max="14606" width="9.1796875" style="31"/>
    <col min="14607" max="14607" width="26.453125" style="31" customWidth="1"/>
    <col min="14608" max="14608" width="27.453125" style="31" customWidth="1"/>
    <col min="14609" max="14848" width="9.1796875" style="31"/>
    <col min="14849" max="14849" width="17.453125" style="31" customWidth="1"/>
    <col min="14850" max="14850" width="13.81640625" style="31" customWidth="1"/>
    <col min="14851" max="14851" width="16.1796875" style="31" customWidth="1"/>
    <col min="14852" max="14852" width="13" style="31" customWidth="1"/>
    <col min="14853" max="14853" width="11.1796875" style="31" customWidth="1"/>
    <col min="14854" max="14854" width="11.81640625" style="31" customWidth="1"/>
    <col min="14855" max="14855" width="14.81640625" style="31" customWidth="1"/>
    <col min="14856" max="14856" width="11.81640625" style="31" customWidth="1"/>
    <col min="14857" max="14857" width="20.54296875" style="31" customWidth="1"/>
    <col min="14858" max="14858" width="12.54296875" style="31" customWidth="1"/>
    <col min="14859" max="14859" width="14.54296875" style="31" customWidth="1"/>
    <col min="14860" max="14860" width="34.453125" style="31" customWidth="1"/>
    <col min="14861" max="14861" width="10.54296875" style="31" customWidth="1"/>
    <col min="14862" max="14862" width="9.1796875" style="31"/>
    <col min="14863" max="14863" width="26.453125" style="31" customWidth="1"/>
    <col min="14864" max="14864" width="27.453125" style="31" customWidth="1"/>
    <col min="14865" max="15104" width="9.1796875" style="31"/>
    <col min="15105" max="15105" width="17.453125" style="31" customWidth="1"/>
    <col min="15106" max="15106" width="13.81640625" style="31" customWidth="1"/>
    <col min="15107" max="15107" width="16.1796875" style="31" customWidth="1"/>
    <col min="15108" max="15108" width="13" style="31" customWidth="1"/>
    <col min="15109" max="15109" width="11.1796875" style="31" customWidth="1"/>
    <col min="15110" max="15110" width="11.81640625" style="31" customWidth="1"/>
    <col min="15111" max="15111" width="14.81640625" style="31" customWidth="1"/>
    <col min="15112" max="15112" width="11.81640625" style="31" customWidth="1"/>
    <col min="15113" max="15113" width="20.54296875" style="31" customWidth="1"/>
    <col min="15114" max="15114" width="12.54296875" style="31" customWidth="1"/>
    <col min="15115" max="15115" width="14.54296875" style="31" customWidth="1"/>
    <col min="15116" max="15116" width="34.453125" style="31" customWidth="1"/>
    <col min="15117" max="15117" width="10.54296875" style="31" customWidth="1"/>
    <col min="15118" max="15118" width="9.1796875" style="31"/>
    <col min="15119" max="15119" width="26.453125" style="31" customWidth="1"/>
    <col min="15120" max="15120" width="27.453125" style="31" customWidth="1"/>
    <col min="15121" max="15360" width="9.1796875" style="31"/>
    <col min="15361" max="15361" width="17.453125" style="31" customWidth="1"/>
    <col min="15362" max="15362" width="13.81640625" style="31" customWidth="1"/>
    <col min="15363" max="15363" width="16.1796875" style="31" customWidth="1"/>
    <col min="15364" max="15364" width="13" style="31" customWidth="1"/>
    <col min="15365" max="15365" width="11.1796875" style="31" customWidth="1"/>
    <col min="15366" max="15366" width="11.81640625" style="31" customWidth="1"/>
    <col min="15367" max="15367" width="14.81640625" style="31" customWidth="1"/>
    <col min="15368" max="15368" width="11.81640625" style="31" customWidth="1"/>
    <col min="15369" max="15369" width="20.54296875" style="31" customWidth="1"/>
    <col min="15370" max="15370" width="12.54296875" style="31" customWidth="1"/>
    <col min="15371" max="15371" width="14.54296875" style="31" customWidth="1"/>
    <col min="15372" max="15372" width="34.453125" style="31" customWidth="1"/>
    <col min="15373" max="15373" width="10.54296875" style="31" customWidth="1"/>
    <col min="15374" max="15374" width="9.1796875" style="31"/>
    <col min="15375" max="15375" width="26.453125" style="31" customWidth="1"/>
    <col min="15376" max="15376" width="27.453125" style="31" customWidth="1"/>
    <col min="15377" max="15616" width="9.1796875" style="31"/>
    <col min="15617" max="15617" width="17.453125" style="31" customWidth="1"/>
    <col min="15618" max="15618" width="13.81640625" style="31" customWidth="1"/>
    <col min="15619" max="15619" width="16.1796875" style="31" customWidth="1"/>
    <col min="15620" max="15620" width="13" style="31" customWidth="1"/>
    <col min="15621" max="15621" width="11.1796875" style="31" customWidth="1"/>
    <col min="15622" max="15622" width="11.81640625" style="31" customWidth="1"/>
    <col min="15623" max="15623" width="14.81640625" style="31" customWidth="1"/>
    <col min="15624" max="15624" width="11.81640625" style="31" customWidth="1"/>
    <col min="15625" max="15625" width="20.54296875" style="31" customWidth="1"/>
    <col min="15626" max="15626" width="12.54296875" style="31" customWidth="1"/>
    <col min="15627" max="15627" width="14.54296875" style="31" customWidth="1"/>
    <col min="15628" max="15628" width="34.453125" style="31" customWidth="1"/>
    <col min="15629" max="15629" width="10.54296875" style="31" customWidth="1"/>
    <col min="15630" max="15630" width="9.1796875" style="31"/>
    <col min="15631" max="15631" width="26.453125" style="31" customWidth="1"/>
    <col min="15632" max="15632" width="27.453125" style="31" customWidth="1"/>
    <col min="15633" max="15872" width="9.1796875" style="31"/>
    <col min="15873" max="15873" width="17.453125" style="31" customWidth="1"/>
    <col min="15874" max="15874" width="13.81640625" style="31" customWidth="1"/>
    <col min="15875" max="15875" width="16.1796875" style="31" customWidth="1"/>
    <col min="15876" max="15876" width="13" style="31" customWidth="1"/>
    <col min="15877" max="15877" width="11.1796875" style="31" customWidth="1"/>
    <col min="15878" max="15878" width="11.81640625" style="31" customWidth="1"/>
    <col min="15879" max="15879" width="14.81640625" style="31" customWidth="1"/>
    <col min="15880" max="15880" width="11.81640625" style="31" customWidth="1"/>
    <col min="15881" max="15881" width="20.54296875" style="31" customWidth="1"/>
    <col min="15882" max="15882" width="12.54296875" style="31" customWidth="1"/>
    <col min="15883" max="15883" width="14.54296875" style="31" customWidth="1"/>
    <col min="15884" max="15884" width="34.453125" style="31" customWidth="1"/>
    <col min="15885" max="15885" width="10.54296875" style="31" customWidth="1"/>
    <col min="15886" max="15886" width="9.1796875" style="31"/>
    <col min="15887" max="15887" width="26.453125" style="31" customWidth="1"/>
    <col min="15888" max="15888" width="27.453125" style="31" customWidth="1"/>
    <col min="15889" max="16128" width="9.1796875" style="31"/>
    <col min="16129" max="16129" width="17.453125" style="31" customWidth="1"/>
    <col min="16130" max="16130" width="13.81640625" style="31" customWidth="1"/>
    <col min="16131" max="16131" width="16.1796875" style="31" customWidth="1"/>
    <col min="16132" max="16132" width="13" style="31" customWidth="1"/>
    <col min="16133" max="16133" width="11.1796875" style="31" customWidth="1"/>
    <col min="16134" max="16134" width="11.81640625" style="31" customWidth="1"/>
    <col min="16135" max="16135" width="14.81640625" style="31" customWidth="1"/>
    <col min="16136" max="16136" width="11.81640625" style="31" customWidth="1"/>
    <col min="16137" max="16137" width="20.54296875" style="31" customWidth="1"/>
    <col min="16138" max="16138" width="12.54296875" style="31" customWidth="1"/>
    <col min="16139" max="16139" width="14.54296875" style="31" customWidth="1"/>
    <col min="16140" max="16140" width="34.453125" style="31" customWidth="1"/>
    <col min="16141" max="16141" width="10.54296875" style="31" customWidth="1"/>
    <col min="16142" max="16142" width="9.1796875" style="31"/>
    <col min="16143" max="16143" width="26.453125" style="31" customWidth="1"/>
    <col min="16144" max="16144" width="27.453125" style="31" customWidth="1"/>
    <col min="16145" max="16384" width="9.1796875" style="31"/>
  </cols>
  <sheetData>
    <row r="1" spans="1:16" ht="30.65" customHeight="1" thickTop="1" thickBot="1">
      <c r="A1" s="494" t="s">
        <v>266</v>
      </c>
      <c r="B1" s="40" t="s">
        <v>200</v>
      </c>
      <c r="C1" s="41" t="s">
        <v>412</v>
      </c>
      <c r="D1" s="42" t="s">
        <v>201</v>
      </c>
      <c r="E1" s="43">
        <v>45940</v>
      </c>
      <c r="F1" s="40"/>
      <c r="G1" s="39"/>
      <c r="H1" s="40" t="s">
        <v>202</v>
      </c>
      <c r="I1" s="44" t="s">
        <v>203</v>
      </c>
    </row>
    <row r="2" spans="1:16" ht="30.65" customHeight="1" thickTop="1" thickBot="1">
      <c r="A2" s="495"/>
      <c r="B2" s="40" t="s">
        <v>204</v>
      </c>
      <c r="C2" s="497" t="s">
        <v>411</v>
      </c>
      <c r="D2" s="498"/>
      <c r="E2" s="499"/>
      <c r="F2" s="40" t="s">
        <v>249</v>
      </c>
      <c r="G2" s="44" t="s">
        <v>413</v>
      </c>
      <c r="H2" s="40" t="s">
        <v>205</v>
      </c>
      <c r="I2" s="44" t="s">
        <v>415</v>
      </c>
      <c r="M2" s="32"/>
      <c r="N2" s="32"/>
      <c r="O2" s="32"/>
    </row>
    <row r="3" spans="1:16" ht="32.15" customHeight="1" thickTop="1" thickBot="1">
      <c r="A3" s="495"/>
      <c r="B3" s="40" t="s">
        <v>206</v>
      </c>
      <c r="C3" s="497" t="s">
        <v>207</v>
      </c>
      <c r="D3" s="498"/>
      <c r="E3" s="499"/>
      <c r="F3" s="40" t="s">
        <v>250</v>
      </c>
      <c r="G3" s="44" t="s">
        <v>414</v>
      </c>
      <c r="H3" s="40" t="s">
        <v>208</v>
      </c>
      <c r="I3" s="44" t="s">
        <v>416</v>
      </c>
      <c r="M3" s="32"/>
      <c r="N3" s="32"/>
      <c r="O3" s="32"/>
    </row>
    <row r="4" spans="1:16" ht="32" thickTop="1" thickBot="1">
      <c r="A4" s="496"/>
      <c r="B4" s="40" t="s">
        <v>191</v>
      </c>
      <c r="C4" s="500" t="s">
        <v>414</v>
      </c>
      <c r="D4" s="501"/>
      <c r="E4" s="502"/>
      <c r="F4" s="40" t="s">
        <v>417</v>
      </c>
      <c r="G4" s="44" t="s">
        <v>406</v>
      </c>
      <c r="H4" s="40" t="s">
        <v>209</v>
      </c>
      <c r="I4" s="44" t="s">
        <v>409</v>
      </c>
      <c r="K4" s="33"/>
      <c r="M4" s="32"/>
      <c r="N4" s="32"/>
      <c r="O4" s="32"/>
    </row>
    <row r="5" spans="1:16" ht="15" thickTop="1">
      <c r="M5" s="45"/>
      <c r="O5" s="34"/>
      <c r="P5" s="34"/>
    </row>
    <row r="6" spans="1:16" ht="21">
      <c r="A6" s="155"/>
      <c r="B6" s="154"/>
      <c r="M6" s="45"/>
      <c r="O6" s="34"/>
      <c r="P6" s="34"/>
    </row>
    <row r="7" spans="1:16" ht="15" thickBot="1">
      <c r="O7" s="34"/>
      <c r="P7" s="34"/>
    </row>
    <row r="8" spans="1:16" ht="22.4" customHeight="1" thickTop="1" thickBot="1">
      <c r="A8" s="506" t="s">
        <v>164</v>
      </c>
      <c r="B8" s="507"/>
      <c r="C8" s="507"/>
      <c r="D8" s="507"/>
      <c r="E8" s="507"/>
      <c r="F8" s="507"/>
      <c r="G8" s="507"/>
      <c r="H8" s="507"/>
      <c r="I8" s="507"/>
      <c r="J8" s="507"/>
      <c r="K8" s="507"/>
      <c r="L8" s="508"/>
      <c r="O8" s="34"/>
      <c r="P8" s="34"/>
    </row>
    <row r="9" spans="1:16" ht="50.25" customHeight="1" thickTop="1" thickBot="1">
      <c r="A9" s="40" t="s">
        <v>165</v>
      </c>
      <c r="B9" s="40" t="s">
        <v>166</v>
      </c>
      <c r="C9" s="40" t="s">
        <v>167</v>
      </c>
      <c r="D9" s="40" t="s">
        <v>168</v>
      </c>
      <c r="E9" s="40" t="s">
        <v>169</v>
      </c>
      <c r="F9" s="40" t="s">
        <v>272</v>
      </c>
      <c r="G9" s="40" t="s">
        <v>170</v>
      </c>
      <c r="H9" s="40" t="s">
        <v>171</v>
      </c>
      <c r="I9" s="40" t="s">
        <v>172</v>
      </c>
      <c r="J9" s="40" t="s">
        <v>173</v>
      </c>
      <c r="K9" s="40" t="s">
        <v>174</v>
      </c>
      <c r="L9" s="40" t="s">
        <v>73</v>
      </c>
      <c r="O9" s="97"/>
      <c r="P9" s="34"/>
    </row>
    <row r="10" spans="1:16" ht="33" customHeight="1" thickTop="1" thickBot="1">
      <c r="A10" s="95" t="s">
        <v>175</v>
      </c>
      <c r="B10" s="95" t="s">
        <v>176</v>
      </c>
      <c r="C10" s="179">
        <v>302</v>
      </c>
      <c r="D10" s="179">
        <v>302</v>
      </c>
      <c r="E10" s="179">
        <v>302</v>
      </c>
      <c r="F10" s="179">
        <f>C10-D10</f>
        <v>0</v>
      </c>
      <c r="G10" s="179">
        <v>0</v>
      </c>
      <c r="H10" s="179">
        <v>0</v>
      </c>
      <c r="I10" s="179">
        <v>0</v>
      </c>
      <c r="J10" s="179">
        <f>E10+I10</f>
        <v>302</v>
      </c>
      <c r="K10" s="179">
        <f>D10+G10-J10</f>
        <v>0</v>
      </c>
      <c r="L10" s="140"/>
      <c r="M10" s="45"/>
      <c r="O10" s="34"/>
      <c r="P10" s="34"/>
    </row>
    <row r="11" spans="1:16" ht="45.65" customHeight="1" thickTop="1" thickBot="1">
      <c r="A11" s="95" t="s">
        <v>10</v>
      </c>
      <c r="B11" s="95" t="s">
        <v>176</v>
      </c>
      <c r="C11" s="179">
        <v>302</v>
      </c>
      <c r="D11" s="179">
        <v>302</v>
      </c>
      <c r="E11" s="179">
        <v>302</v>
      </c>
      <c r="F11" s="179">
        <f>C11-D11</f>
        <v>0</v>
      </c>
      <c r="G11" s="179">
        <v>0</v>
      </c>
      <c r="H11" s="179">
        <v>0</v>
      </c>
      <c r="I11" s="179">
        <v>0</v>
      </c>
      <c r="J11" s="179">
        <v>302</v>
      </c>
      <c r="K11" s="179">
        <f>D11+G11-J11</f>
        <v>0</v>
      </c>
      <c r="L11" s="140"/>
      <c r="M11" s="45"/>
      <c r="O11" s="34"/>
      <c r="P11" s="34"/>
    </row>
    <row r="12" spans="1:16" ht="15" thickTop="1">
      <c r="M12" s="45"/>
      <c r="O12" s="34"/>
      <c r="P12" s="34"/>
    </row>
    <row r="13" spans="1:16" ht="15" thickBot="1">
      <c r="O13" s="34"/>
      <c r="P13" s="34"/>
    </row>
    <row r="14" spans="1:16" ht="22.4" customHeight="1" thickBot="1">
      <c r="A14" s="503" t="s">
        <v>177</v>
      </c>
      <c r="B14" s="504"/>
      <c r="C14" s="504"/>
      <c r="D14" s="504"/>
      <c r="E14" s="504"/>
      <c r="F14" s="504"/>
      <c r="G14" s="504"/>
      <c r="H14" s="504"/>
      <c r="I14" s="504"/>
      <c r="J14" s="504"/>
      <c r="K14" s="504"/>
      <c r="L14" s="504"/>
      <c r="M14" s="504"/>
      <c r="N14" s="505"/>
      <c r="O14" s="34"/>
      <c r="P14" s="34"/>
    </row>
    <row r="15" spans="1:16" ht="47.5" customHeight="1" thickBot="1">
      <c r="A15" s="146" t="s">
        <v>165</v>
      </c>
      <c r="B15" s="147" t="s">
        <v>166</v>
      </c>
      <c r="C15" s="147" t="s">
        <v>167</v>
      </c>
      <c r="D15" s="147" t="s">
        <v>168</v>
      </c>
      <c r="E15" s="147" t="s">
        <v>178</v>
      </c>
      <c r="F15" s="147" t="s">
        <v>179</v>
      </c>
      <c r="G15" s="147" t="s">
        <v>180</v>
      </c>
      <c r="H15" s="147" t="s">
        <v>181</v>
      </c>
      <c r="I15" s="147" t="s">
        <v>182</v>
      </c>
      <c r="J15" s="147" t="s">
        <v>183</v>
      </c>
      <c r="K15" s="147" t="s">
        <v>184</v>
      </c>
      <c r="L15" s="148" t="s">
        <v>185</v>
      </c>
      <c r="M15" s="478" t="s">
        <v>73</v>
      </c>
      <c r="N15" s="479"/>
      <c r="O15" s="34"/>
      <c r="P15" s="34"/>
    </row>
    <row r="16" spans="1:16" ht="66.650000000000006" customHeight="1" thickBot="1">
      <c r="A16" s="142" t="s">
        <v>186</v>
      </c>
      <c r="B16" s="142" t="s">
        <v>187</v>
      </c>
      <c r="C16" s="143">
        <v>115.134</v>
      </c>
      <c r="D16" s="143">
        <v>115.134</v>
      </c>
      <c r="E16" s="143">
        <v>115.134</v>
      </c>
      <c r="F16" s="143">
        <v>115.134</v>
      </c>
      <c r="G16" s="143">
        <v>0</v>
      </c>
      <c r="H16" s="143">
        <v>0</v>
      </c>
      <c r="I16" s="143">
        <v>0</v>
      </c>
      <c r="J16" s="144">
        <v>0</v>
      </c>
      <c r="K16" s="145">
        <v>0</v>
      </c>
      <c r="L16" s="145">
        <f>E16+K16</f>
        <v>115.134</v>
      </c>
      <c r="M16" s="484"/>
      <c r="N16" s="485"/>
      <c r="O16" s="33"/>
    </row>
    <row r="17" spans="1:16" ht="39.65" customHeight="1" thickTop="1" thickBot="1">
      <c r="A17" s="91" t="s">
        <v>161</v>
      </c>
      <c r="B17" s="91" t="s">
        <v>187</v>
      </c>
      <c r="C17" s="92">
        <v>115.134</v>
      </c>
      <c r="D17" s="92">
        <v>115.134</v>
      </c>
      <c r="E17" s="92">
        <v>115.134</v>
      </c>
      <c r="F17" s="92">
        <v>115.134</v>
      </c>
      <c r="G17" s="92">
        <v>0</v>
      </c>
      <c r="H17" s="92">
        <v>0</v>
      </c>
      <c r="I17" s="92">
        <v>0</v>
      </c>
      <c r="J17" s="93">
        <v>0</v>
      </c>
      <c r="K17" s="94">
        <v>0</v>
      </c>
      <c r="L17" s="94">
        <f>E17+K17</f>
        <v>115.134</v>
      </c>
      <c r="M17" s="486"/>
      <c r="N17" s="487"/>
    </row>
    <row r="18" spans="1:16" ht="15.5" thickTop="1" thickBot="1">
      <c r="P18" s="35"/>
    </row>
    <row r="19" spans="1:16" s="36" customFormat="1" ht="22.4" customHeight="1" thickTop="1" thickBot="1">
      <c r="A19" s="474" t="s">
        <v>210</v>
      </c>
      <c r="B19" s="475"/>
      <c r="C19" s="475"/>
      <c r="D19" s="475"/>
      <c r="E19" s="475"/>
      <c r="F19" s="475"/>
      <c r="G19" s="475"/>
      <c r="H19" s="475"/>
      <c r="I19" s="475"/>
      <c r="J19" s="475"/>
      <c r="K19" s="475"/>
      <c r="L19" s="475"/>
      <c r="M19" s="475"/>
      <c r="N19" s="475"/>
      <c r="O19" s="476"/>
    </row>
    <row r="20" spans="1:16" s="36" customFormat="1" ht="40" thickTop="1" thickBot="1">
      <c r="A20" s="40" t="s">
        <v>165</v>
      </c>
      <c r="B20" s="40" t="s">
        <v>166</v>
      </c>
      <c r="C20" s="40" t="s">
        <v>211</v>
      </c>
      <c r="D20" s="40" t="s">
        <v>212</v>
      </c>
      <c r="E20" s="40" t="s">
        <v>213</v>
      </c>
      <c r="F20" s="40" t="s">
        <v>214</v>
      </c>
      <c r="G20" s="40" t="s">
        <v>215</v>
      </c>
      <c r="H20" s="40" t="s">
        <v>160</v>
      </c>
      <c r="I20" s="40" t="s">
        <v>216</v>
      </c>
      <c r="J20" s="40" t="s">
        <v>217</v>
      </c>
      <c r="K20" s="40" t="s">
        <v>218</v>
      </c>
      <c r="L20" s="40" t="s">
        <v>219</v>
      </c>
      <c r="M20" s="40" t="s">
        <v>220</v>
      </c>
      <c r="N20" s="40" t="s">
        <v>221</v>
      </c>
      <c r="O20" s="40" t="s">
        <v>73</v>
      </c>
      <c r="P20" s="31"/>
    </row>
    <row r="21" spans="1:16" s="89" customFormat="1" ht="37.4" customHeight="1" thickTop="1" thickBot="1">
      <c r="A21" s="85" t="s">
        <v>62</v>
      </c>
      <c r="B21" s="85" t="s">
        <v>68</v>
      </c>
      <c r="C21" s="85">
        <v>302</v>
      </c>
      <c r="D21" s="85">
        <v>302</v>
      </c>
      <c r="E21" s="86">
        <v>302</v>
      </c>
      <c r="F21" s="85">
        <v>0</v>
      </c>
      <c r="G21" s="85">
        <v>0</v>
      </c>
      <c r="H21" s="87">
        <v>0</v>
      </c>
      <c r="I21" s="87">
        <v>0</v>
      </c>
      <c r="J21" s="85">
        <f>D21+F21</f>
        <v>302</v>
      </c>
      <c r="K21" s="86">
        <f>E21+I21</f>
        <v>302</v>
      </c>
      <c r="L21" s="85">
        <f>+C21-K21</f>
        <v>0</v>
      </c>
      <c r="M21" s="85">
        <v>0</v>
      </c>
      <c r="N21" s="85">
        <v>0</v>
      </c>
      <c r="O21" s="131" t="s">
        <v>383</v>
      </c>
      <c r="P21" s="88"/>
    </row>
    <row r="22" spans="1:16" s="88" customFormat="1" ht="37.4" customHeight="1" thickTop="1" thickBot="1">
      <c r="A22" s="85" t="s">
        <v>63</v>
      </c>
      <c r="B22" s="85" t="s">
        <v>68</v>
      </c>
      <c r="C22" s="85">
        <v>302</v>
      </c>
      <c r="D22" s="85">
        <v>302</v>
      </c>
      <c r="E22" s="86">
        <v>302</v>
      </c>
      <c r="F22" s="85">
        <v>0</v>
      </c>
      <c r="G22" s="85">
        <v>0</v>
      </c>
      <c r="H22" s="87">
        <v>0</v>
      </c>
      <c r="I22" s="87">
        <v>0</v>
      </c>
      <c r="J22" s="85">
        <f>D22+F22</f>
        <v>302</v>
      </c>
      <c r="K22" s="86">
        <f>E22+I22</f>
        <v>302</v>
      </c>
      <c r="L22" s="85">
        <f t="shared" ref="L22:L23" si="0">+C22-K22</f>
        <v>0</v>
      </c>
      <c r="M22" s="85">
        <v>0</v>
      </c>
      <c r="N22" s="85">
        <v>0</v>
      </c>
      <c r="O22" s="90"/>
    </row>
    <row r="23" spans="1:16" s="88" customFormat="1" ht="45.65" customHeight="1" thickTop="1" thickBot="1">
      <c r="A23" s="85" t="s">
        <v>66</v>
      </c>
      <c r="B23" s="85" t="s">
        <v>68</v>
      </c>
      <c r="C23" s="85">
        <v>302</v>
      </c>
      <c r="D23" s="85">
        <v>302</v>
      </c>
      <c r="E23" s="86">
        <v>260</v>
      </c>
      <c r="F23" s="85">
        <v>0</v>
      </c>
      <c r="G23" s="85">
        <v>32</v>
      </c>
      <c r="H23" s="87">
        <v>1</v>
      </c>
      <c r="I23" s="87">
        <v>10</v>
      </c>
      <c r="J23" s="85">
        <v>302</v>
      </c>
      <c r="K23" s="86">
        <v>270</v>
      </c>
      <c r="L23" s="85">
        <f t="shared" si="0"/>
        <v>32</v>
      </c>
      <c r="M23" s="85">
        <v>10</v>
      </c>
      <c r="N23" s="85">
        <v>10</v>
      </c>
      <c r="O23" s="172"/>
    </row>
    <row r="24" spans="1:16" s="88" customFormat="1" ht="42" customHeight="1" thickTop="1" thickBot="1">
      <c r="A24" s="85" t="s">
        <v>65</v>
      </c>
      <c r="B24" s="85" t="s">
        <v>269</v>
      </c>
      <c r="C24" s="85">
        <v>115.134</v>
      </c>
      <c r="D24" s="85">
        <v>107</v>
      </c>
      <c r="E24" s="86">
        <v>49</v>
      </c>
      <c r="F24" s="85">
        <v>8</v>
      </c>
      <c r="G24" s="85">
        <v>30</v>
      </c>
      <c r="H24" s="87">
        <v>0</v>
      </c>
      <c r="I24" s="462">
        <f>3.919+4.46</f>
        <v>8.3789999999999996</v>
      </c>
      <c r="J24" s="85">
        <v>115</v>
      </c>
      <c r="K24" s="86">
        <f>+I24+E24</f>
        <v>57.378999999999998</v>
      </c>
      <c r="L24" s="86">
        <f t="shared" ref="L24" si="1">+C24-K24</f>
        <v>57.755000000000003</v>
      </c>
      <c r="M24" s="85">
        <f>3.919+4.46+1.606</f>
        <v>9.9849999999999994</v>
      </c>
      <c r="N24" s="85">
        <v>3</v>
      </c>
      <c r="O24" s="172"/>
    </row>
    <row r="25" spans="1:16" ht="15" thickTop="1">
      <c r="A25" s="37"/>
      <c r="N25" s="488"/>
      <c r="O25" s="488"/>
    </row>
    <row r="26" spans="1:16" ht="15" thickBot="1">
      <c r="A26" s="37"/>
    </row>
    <row r="27" spans="1:16" ht="42.65" customHeight="1" thickBot="1">
      <c r="A27" s="183" t="s">
        <v>12</v>
      </c>
      <c r="B27" s="164" t="s">
        <v>368</v>
      </c>
      <c r="C27" s="165" t="s">
        <v>369</v>
      </c>
      <c r="D27" s="514" t="s">
        <v>370</v>
      </c>
      <c r="E27" s="515"/>
      <c r="F27" s="509" t="s">
        <v>378</v>
      </c>
      <c r="G27" s="509"/>
      <c r="H27" s="489" t="s">
        <v>355</v>
      </c>
      <c r="I27" s="490"/>
    </row>
    <row r="28" spans="1:16" ht="42.65" customHeight="1">
      <c r="A28" s="184"/>
      <c r="B28" s="185" t="s">
        <v>418</v>
      </c>
      <c r="C28" s="180" t="s">
        <v>419</v>
      </c>
      <c r="D28" s="510" t="s">
        <v>420</v>
      </c>
      <c r="E28" s="511"/>
      <c r="F28" s="516" t="s">
        <v>439</v>
      </c>
      <c r="G28" s="517"/>
      <c r="H28" s="181"/>
      <c r="I28" s="182"/>
    </row>
    <row r="29" spans="1:16" ht="42.65" customHeight="1">
      <c r="A29" s="184"/>
      <c r="B29" s="185" t="s">
        <v>418</v>
      </c>
      <c r="C29" s="180" t="s">
        <v>421</v>
      </c>
      <c r="D29" s="480" t="s">
        <v>423</v>
      </c>
      <c r="E29" s="481"/>
      <c r="F29" s="482" t="s">
        <v>440</v>
      </c>
      <c r="G29" s="483"/>
      <c r="H29" s="181"/>
      <c r="I29" s="182"/>
    </row>
    <row r="30" spans="1:16" ht="42.65" customHeight="1">
      <c r="A30" s="184"/>
      <c r="B30" s="185" t="s">
        <v>418</v>
      </c>
      <c r="C30" s="180" t="s">
        <v>422</v>
      </c>
      <c r="D30" s="480" t="s">
        <v>440</v>
      </c>
      <c r="E30" s="481"/>
      <c r="F30" s="482" t="s">
        <v>289</v>
      </c>
      <c r="G30" s="483"/>
      <c r="H30" s="181"/>
      <c r="I30" s="182"/>
    </row>
    <row r="31" spans="1:16" ht="42.65" customHeight="1">
      <c r="A31" s="184"/>
      <c r="B31" s="185" t="s">
        <v>418</v>
      </c>
      <c r="C31" s="180" t="s">
        <v>425</v>
      </c>
      <c r="D31" s="480" t="s">
        <v>288</v>
      </c>
      <c r="E31" s="481"/>
      <c r="F31" s="482"/>
      <c r="G31" s="483"/>
      <c r="H31" s="181"/>
      <c r="I31" s="182"/>
    </row>
    <row r="32" spans="1:16" ht="42.65" customHeight="1">
      <c r="A32" s="184"/>
      <c r="B32" s="185" t="s">
        <v>418</v>
      </c>
      <c r="C32" s="180" t="s">
        <v>426</v>
      </c>
      <c r="D32" s="480" t="s">
        <v>427</v>
      </c>
      <c r="E32" s="481"/>
      <c r="F32" s="482" t="s">
        <v>290</v>
      </c>
      <c r="G32" s="483"/>
      <c r="H32" s="181"/>
      <c r="I32" s="182"/>
    </row>
    <row r="33" spans="1:9" ht="42.65" customHeight="1">
      <c r="A33" s="184"/>
      <c r="B33" s="185" t="s">
        <v>418</v>
      </c>
      <c r="C33" s="180" t="s">
        <v>428</v>
      </c>
      <c r="D33" s="480" t="s">
        <v>274</v>
      </c>
      <c r="E33" s="481"/>
      <c r="F33" s="422"/>
      <c r="G33" s="423"/>
      <c r="H33" s="181"/>
      <c r="I33" s="182"/>
    </row>
    <row r="34" spans="1:9" ht="42.65" customHeight="1">
      <c r="A34" s="184"/>
      <c r="B34" s="185" t="s">
        <v>418</v>
      </c>
      <c r="C34" s="180" t="s">
        <v>429</v>
      </c>
      <c r="D34" s="480" t="s">
        <v>327</v>
      </c>
      <c r="E34" s="481"/>
      <c r="F34" s="482"/>
      <c r="G34" s="483"/>
      <c r="H34" s="181"/>
      <c r="I34" s="182"/>
    </row>
    <row r="35" spans="1:9" ht="42.65" customHeight="1">
      <c r="A35" s="184"/>
      <c r="B35" s="185" t="s">
        <v>418</v>
      </c>
      <c r="C35" s="180" t="s">
        <v>431</v>
      </c>
      <c r="D35" s="480" t="s">
        <v>442</v>
      </c>
      <c r="E35" s="481"/>
      <c r="F35" s="482" t="s">
        <v>1038</v>
      </c>
      <c r="G35" s="483"/>
      <c r="H35" s="181"/>
      <c r="I35" s="182"/>
    </row>
    <row r="36" spans="1:9" ht="42.65" customHeight="1">
      <c r="A36" s="184"/>
      <c r="B36" s="185" t="s">
        <v>418</v>
      </c>
      <c r="C36" s="180" t="s">
        <v>432</v>
      </c>
      <c r="D36" s="480" t="s">
        <v>443</v>
      </c>
      <c r="E36" s="481"/>
      <c r="F36" s="422"/>
      <c r="G36" s="423"/>
      <c r="H36" s="181"/>
      <c r="I36" s="182"/>
    </row>
    <row r="37" spans="1:9" ht="42.65" customHeight="1">
      <c r="A37" s="184"/>
      <c r="B37" s="185" t="s">
        <v>418</v>
      </c>
      <c r="C37" s="180" t="s">
        <v>434</v>
      </c>
      <c r="D37" s="480" t="s">
        <v>317</v>
      </c>
      <c r="E37" s="481"/>
      <c r="F37" s="482" t="s">
        <v>134</v>
      </c>
      <c r="G37" s="483"/>
      <c r="H37" s="181"/>
      <c r="I37" s="182"/>
    </row>
    <row r="38" spans="1:9" ht="42.65" customHeight="1">
      <c r="A38" s="184"/>
      <c r="B38" s="185" t="s">
        <v>418</v>
      </c>
      <c r="C38" s="180" t="s">
        <v>436</v>
      </c>
      <c r="D38" s="480" t="s">
        <v>435</v>
      </c>
      <c r="E38" s="481"/>
      <c r="F38" s="482" t="s">
        <v>444</v>
      </c>
      <c r="G38" s="483"/>
      <c r="H38" s="181"/>
      <c r="I38" s="182"/>
    </row>
    <row r="39" spans="1:9" ht="42.65" customHeight="1">
      <c r="A39" s="184"/>
      <c r="B39" s="185" t="s">
        <v>418</v>
      </c>
      <c r="C39" s="180" t="s">
        <v>437</v>
      </c>
      <c r="D39" s="480" t="s">
        <v>299</v>
      </c>
      <c r="E39" s="481"/>
      <c r="F39" s="482" t="s">
        <v>328</v>
      </c>
      <c r="G39" s="483"/>
      <c r="H39" s="181"/>
      <c r="I39" s="182"/>
    </row>
    <row r="40" spans="1:9" ht="42.65" customHeight="1">
      <c r="A40" s="184"/>
      <c r="B40" s="185" t="s">
        <v>418</v>
      </c>
      <c r="C40" s="180"/>
      <c r="D40" s="480"/>
      <c r="E40" s="481"/>
      <c r="F40" s="482"/>
      <c r="G40" s="483"/>
      <c r="H40" s="181"/>
      <c r="I40" s="182"/>
    </row>
    <row r="41" spans="1:9" ht="42.65" customHeight="1">
      <c r="A41" s="184"/>
      <c r="B41" s="185" t="s">
        <v>418</v>
      </c>
      <c r="C41" s="180"/>
      <c r="D41" s="480"/>
      <c r="E41" s="481"/>
      <c r="F41" s="482"/>
      <c r="G41" s="483"/>
      <c r="H41" s="181"/>
      <c r="I41" s="182"/>
    </row>
    <row r="42" spans="1:9" ht="42.65" customHeight="1">
      <c r="A42" s="184"/>
      <c r="B42" s="185" t="s">
        <v>418</v>
      </c>
      <c r="C42" s="180"/>
      <c r="D42" s="480"/>
      <c r="E42" s="481"/>
      <c r="F42" s="482"/>
      <c r="G42" s="483"/>
      <c r="H42" s="181"/>
      <c r="I42" s="182"/>
    </row>
    <row r="43" spans="1:9" ht="42.65" customHeight="1" thickBot="1">
      <c r="A43" s="184"/>
      <c r="B43" s="186"/>
      <c r="C43" s="162"/>
      <c r="D43" s="187"/>
      <c r="E43" s="187"/>
      <c r="F43" s="175"/>
      <c r="G43" s="176"/>
      <c r="H43" s="188"/>
      <c r="I43" s="189"/>
    </row>
    <row r="45" spans="1:9" ht="6" customHeight="1">
      <c r="A45" s="37"/>
    </row>
    <row r="46" spans="1:9" ht="6" customHeight="1">
      <c r="A46" s="37"/>
    </row>
    <row r="47" spans="1:9" s="160" customFormat="1" ht="28.4" customHeight="1">
      <c r="A47" s="159" t="s">
        <v>366</v>
      </c>
    </row>
    <row r="48" spans="1:9" s="157" customFormat="1" ht="9" customHeight="1">
      <c r="A48" s="158"/>
      <c r="B48" s="493"/>
      <c r="C48" s="493"/>
      <c r="D48" s="493"/>
      <c r="E48" s="493"/>
      <c r="F48" s="493"/>
      <c r="G48" s="493"/>
    </row>
    <row r="49" spans="1:15" s="157" customFormat="1" ht="9" customHeight="1">
      <c r="A49" s="158"/>
      <c r="B49" s="493"/>
      <c r="C49" s="493"/>
      <c r="D49" s="493"/>
      <c r="E49" s="493"/>
      <c r="F49" s="493"/>
      <c r="G49" s="493"/>
    </row>
    <row r="50" spans="1:15" s="157" customFormat="1" ht="10.4" customHeight="1">
      <c r="A50" s="158"/>
      <c r="B50" s="493"/>
      <c r="C50" s="493"/>
      <c r="D50" s="493"/>
      <c r="E50" s="493"/>
      <c r="F50" s="493"/>
      <c r="G50" s="493"/>
    </row>
    <row r="51" spans="1:15" s="157" customFormat="1" ht="24.65" customHeight="1">
      <c r="A51" s="158" t="s">
        <v>367</v>
      </c>
      <c r="B51" s="493" t="s">
        <v>374</v>
      </c>
      <c r="C51" s="493"/>
      <c r="D51" s="493"/>
      <c r="E51" s="493"/>
      <c r="F51" s="493"/>
      <c r="G51" s="493"/>
      <c r="H51" s="493"/>
      <c r="I51" s="493"/>
      <c r="J51" s="493"/>
      <c r="K51" s="156"/>
      <c r="L51" s="156"/>
      <c r="M51" s="477"/>
      <c r="N51" s="477"/>
      <c r="O51" s="477"/>
    </row>
    <row r="52" spans="1:15" s="157" customFormat="1" ht="24.65" customHeight="1">
      <c r="A52" s="158" t="s">
        <v>367</v>
      </c>
      <c r="B52" s="493" t="s">
        <v>375</v>
      </c>
      <c r="C52" s="493"/>
      <c r="D52" s="493"/>
      <c r="E52" s="493"/>
      <c r="F52" s="493"/>
      <c r="G52" s="493"/>
      <c r="H52" s="493"/>
      <c r="I52" s="493"/>
      <c r="J52" s="493"/>
      <c r="K52" s="156"/>
      <c r="L52" s="156"/>
      <c r="M52" s="163"/>
      <c r="N52" s="163"/>
      <c r="O52" s="163"/>
    </row>
    <row r="53" spans="1:15" s="157" customFormat="1" ht="24.65" customHeight="1">
      <c r="A53" s="158" t="s">
        <v>367</v>
      </c>
      <c r="B53" s="493" t="s">
        <v>382</v>
      </c>
      <c r="C53" s="493"/>
      <c r="D53" s="493"/>
      <c r="E53" s="493"/>
      <c r="F53" s="493"/>
      <c r="G53" s="493"/>
      <c r="H53" s="493"/>
      <c r="I53" s="493"/>
      <c r="J53" s="493"/>
      <c r="K53" s="156"/>
      <c r="L53" s="156"/>
      <c r="M53" s="163"/>
      <c r="N53" s="163"/>
      <c r="O53" s="163"/>
    </row>
    <row r="54" spans="1:15" s="58" customFormat="1" ht="17.5" customHeight="1">
      <c r="A54" s="156"/>
      <c r="B54" s="31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3"/>
      <c r="N54" s="153"/>
      <c r="O54" s="153"/>
    </row>
    <row r="56" spans="1:15" ht="18.5">
      <c r="A56" s="12"/>
      <c r="B56" s="472" t="s">
        <v>251</v>
      </c>
      <c r="C56" s="473"/>
      <c r="D56"/>
      <c r="E56"/>
      <c r="F56"/>
      <c r="G56"/>
      <c r="H56"/>
      <c r="I56"/>
      <c r="J56"/>
    </row>
    <row r="57" spans="1:15" ht="26">
      <c r="A57" s="59" t="s">
        <v>222</v>
      </c>
      <c r="B57" s="491" t="s">
        <v>252</v>
      </c>
      <c r="C57" s="492"/>
      <c r="D57" s="59" t="s">
        <v>253</v>
      </c>
      <c r="E57" s="59" t="s">
        <v>254</v>
      </c>
      <c r="F57" s="59" t="s">
        <v>380</v>
      </c>
      <c r="G57" s="150" t="s">
        <v>267</v>
      </c>
      <c r="H57" s="59" t="s">
        <v>255</v>
      </c>
      <c r="I57" s="59" t="s">
        <v>256</v>
      </c>
      <c r="J57" s="512" t="s">
        <v>73</v>
      </c>
      <c r="K57" s="513"/>
    </row>
    <row r="58" spans="1:15" ht="36" customHeight="1">
      <c r="A58" s="130">
        <v>1</v>
      </c>
      <c r="B58" s="464" t="s">
        <v>257</v>
      </c>
      <c r="C58" s="465"/>
      <c r="D58" s="126" t="s">
        <v>258</v>
      </c>
      <c r="E58" s="127">
        <v>302</v>
      </c>
      <c r="F58" s="127">
        <v>302</v>
      </c>
      <c r="G58" s="151">
        <v>302</v>
      </c>
      <c r="H58" s="128">
        <f t="shared" ref="H58:H77" si="2">F58-G58</f>
        <v>0</v>
      </c>
      <c r="I58" s="129">
        <f t="shared" ref="I58:I77" si="3">E58-G58</f>
        <v>0</v>
      </c>
      <c r="J58" s="466"/>
      <c r="K58" s="467"/>
    </row>
    <row r="59" spans="1:15" ht="36" customHeight="1">
      <c r="A59" s="130">
        <v>2</v>
      </c>
      <c r="B59" s="464" t="s">
        <v>259</v>
      </c>
      <c r="C59" s="465"/>
      <c r="D59" s="126" t="s">
        <v>258</v>
      </c>
      <c r="E59" s="127">
        <v>302</v>
      </c>
      <c r="F59" s="127">
        <v>302</v>
      </c>
      <c r="G59" s="151">
        <v>302</v>
      </c>
      <c r="H59" s="128">
        <f t="shared" si="2"/>
        <v>0</v>
      </c>
      <c r="I59" s="129">
        <f t="shared" si="3"/>
        <v>0</v>
      </c>
      <c r="J59" s="466"/>
      <c r="K59" s="467"/>
      <c r="L59" s="141"/>
    </row>
    <row r="60" spans="1:15" ht="36" customHeight="1">
      <c r="A60" s="130">
        <v>3</v>
      </c>
      <c r="B60" s="464" t="s">
        <v>260</v>
      </c>
      <c r="C60" s="465"/>
      <c r="D60" s="126" t="s">
        <v>261</v>
      </c>
      <c r="E60" s="127">
        <v>302</v>
      </c>
      <c r="F60" s="127">
        <v>302</v>
      </c>
      <c r="G60" s="151">
        <v>302</v>
      </c>
      <c r="H60" s="128">
        <f t="shared" si="2"/>
        <v>0</v>
      </c>
      <c r="I60" s="129">
        <f t="shared" si="3"/>
        <v>0</v>
      </c>
      <c r="J60" s="468"/>
      <c r="K60" s="469"/>
    </row>
    <row r="61" spans="1:15" ht="36" customHeight="1">
      <c r="A61" s="130">
        <v>4</v>
      </c>
      <c r="B61" s="464" t="s">
        <v>262</v>
      </c>
      <c r="C61" s="465"/>
      <c r="D61" s="126" t="s">
        <v>72</v>
      </c>
      <c r="E61" s="127">
        <v>116</v>
      </c>
      <c r="F61" s="127">
        <v>116</v>
      </c>
      <c r="G61" s="152">
        <v>116</v>
      </c>
      <c r="H61" s="128">
        <f t="shared" si="2"/>
        <v>0</v>
      </c>
      <c r="I61" s="129">
        <f t="shared" si="3"/>
        <v>0</v>
      </c>
      <c r="J61" s="466"/>
      <c r="K61" s="467"/>
    </row>
    <row r="62" spans="1:15" ht="36" customHeight="1">
      <c r="A62" s="130">
        <v>5</v>
      </c>
      <c r="B62" s="464" t="s">
        <v>263</v>
      </c>
      <c r="C62" s="465"/>
      <c r="D62" s="126" t="s">
        <v>72</v>
      </c>
      <c r="E62" s="127">
        <v>4186</v>
      </c>
      <c r="F62" s="127">
        <v>4186</v>
      </c>
      <c r="G62" s="152">
        <v>4186</v>
      </c>
      <c r="H62" s="128">
        <f t="shared" si="2"/>
        <v>0</v>
      </c>
      <c r="I62" s="129">
        <f t="shared" si="3"/>
        <v>0</v>
      </c>
      <c r="J62" s="466"/>
      <c r="K62" s="467"/>
      <c r="M62" s="38"/>
    </row>
    <row r="63" spans="1:15" ht="37.4" customHeight="1">
      <c r="A63" s="130">
        <v>6</v>
      </c>
      <c r="B63" s="464" t="s">
        <v>264</v>
      </c>
      <c r="C63" s="465"/>
      <c r="D63" s="126" t="s">
        <v>68</v>
      </c>
      <c r="E63" s="127">
        <v>5784</v>
      </c>
      <c r="F63" s="127">
        <v>5784</v>
      </c>
      <c r="G63" s="151">
        <v>5784</v>
      </c>
      <c r="H63" s="128">
        <f t="shared" si="2"/>
        <v>0</v>
      </c>
      <c r="I63" s="129">
        <f t="shared" si="3"/>
        <v>0</v>
      </c>
      <c r="J63" s="468"/>
      <c r="K63" s="469"/>
    </row>
    <row r="64" spans="1:15" ht="37.4" customHeight="1">
      <c r="A64" s="130">
        <f>A63+1</f>
        <v>7</v>
      </c>
      <c r="B64" s="464" t="s">
        <v>265</v>
      </c>
      <c r="C64" s="465"/>
      <c r="D64" s="126" t="s">
        <v>68</v>
      </c>
      <c r="E64" s="127">
        <v>7440</v>
      </c>
      <c r="F64" s="127">
        <v>7440</v>
      </c>
      <c r="G64" s="151">
        <v>7440</v>
      </c>
      <c r="H64" s="128">
        <f t="shared" si="2"/>
        <v>0</v>
      </c>
      <c r="I64" s="129">
        <f t="shared" si="3"/>
        <v>0</v>
      </c>
      <c r="J64" s="468"/>
      <c r="K64" s="469"/>
    </row>
    <row r="65" spans="1:13" ht="37.4" customHeight="1">
      <c r="A65" s="130">
        <f t="shared" ref="A65:A77" si="4">A64+1</f>
        <v>8</v>
      </c>
      <c r="B65" s="464" t="s">
        <v>358</v>
      </c>
      <c r="C65" s="465"/>
      <c r="D65" s="126" t="s">
        <v>72</v>
      </c>
      <c r="E65" s="127">
        <v>121</v>
      </c>
      <c r="F65" s="127">
        <v>121</v>
      </c>
      <c r="G65" s="152">
        <v>121</v>
      </c>
      <c r="H65" s="128">
        <f t="shared" si="2"/>
        <v>0</v>
      </c>
      <c r="I65" s="129">
        <f t="shared" si="3"/>
        <v>0</v>
      </c>
      <c r="J65" s="466"/>
      <c r="K65" s="467"/>
    </row>
    <row r="66" spans="1:13" ht="35.5" customHeight="1">
      <c r="A66" s="130">
        <f t="shared" si="4"/>
        <v>9</v>
      </c>
      <c r="B66" s="464" t="s">
        <v>339</v>
      </c>
      <c r="C66" s="465"/>
      <c r="D66" s="126" t="s">
        <v>338</v>
      </c>
      <c r="E66" s="127">
        <v>936</v>
      </c>
      <c r="F66" s="126">
        <f>E66</f>
        <v>936</v>
      </c>
      <c r="G66" s="151">
        <v>936</v>
      </c>
      <c r="H66" s="128">
        <f t="shared" si="2"/>
        <v>0</v>
      </c>
      <c r="I66" s="129">
        <f t="shared" si="3"/>
        <v>0</v>
      </c>
      <c r="J66" s="468"/>
      <c r="K66" s="469"/>
      <c r="L66" s="132"/>
      <c r="M66" s="133"/>
    </row>
    <row r="67" spans="1:13" ht="37.4" customHeight="1">
      <c r="A67" s="130">
        <f t="shared" si="4"/>
        <v>10</v>
      </c>
      <c r="B67" s="464" t="s">
        <v>340</v>
      </c>
      <c r="C67" s="465"/>
      <c r="D67" s="126" t="s">
        <v>338</v>
      </c>
      <c r="E67" s="127">
        <v>1350</v>
      </c>
      <c r="F67" s="126">
        <f t="shared" ref="F67:F77" si="5">E67</f>
        <v>1350</v>
      </c>
      <c r="G67" s="151">
        <v>1350</v>
      </c>
      <c r="H67" s="128">
        <f t="shared" si="2"/>
        <v>0</v>
      </c>
      <c r="I67" s="129">
        <f t="shared" si="3"/>
        <v>0</v>
      </c>
      <c r="J67" s="466"/>
      <c r="K67" s="467"/>
      <c r="L67" s="132"/>
      <c r="M67" s="133"/>
    </row>
    <row r="68" spans="1:13" ht="36.65" customHeight="1">
      <c r="A68" s="130">
        <f t="shared" si="4"/>
        <v>11</v>
      </c>
      <c r="B68" s="464" t="s">
        <v>343</v>
      </c>
      <c r="C68" s="465"/>
      <c r="D68" s="126" t="s">
        <v>338</v>
      </c>
      <c r="E68" s="127">
        <v>2870</v>
      </c>
      <c r="F68" s="126">
        <f t="shared" si="5"/>
        <v>2870</v>
      </c>
      <c r="G68" s="151">
        <v>2760</v>
      </c>
      <c r="H68" s="128">
        <f t="shared" ref="H68" si="6">F68-G68</f>
        <v>110</v>
      </c>
      <c r="I68" s="129">
        <f t="shared" ref="I68" si="7">E68-G68</f>
        <v>110</v>
      </c>
      <c r="J68" s="468"/>
      <c r="K68" s="469"/>
      <c r="L68" s="132"/>
      <c r="M68" s="133"/>
    </row>
    <row r="69" spans="1:13" ht="35.5" customHeight="1">
      <c r="A69" s="130">
        <f t="shared" si="4"/>
        <v>12</v>
      </c>
      <c r="B69" s="464" t="s">
        <v>341</v>
      </c>
      <c r="C69" s="465"/>
      <c r="D69" s="126" t="s">
        <v>338</v>
      </c>
      <c r="E69" s="127">
        <v>196</v>
      </c>
      <c r="F69" s="126">
        <f t="shared" si="5"/>
        <v>196</v>
      </c>
      <c r="G69" s="151">
        <v>196</v>
      </c>
      <c r="H69" s="128">
        <f t="shared" si="2"/>
        <v>0</v>
      </c>
      <c r="I69" s="129">
        <f t="shared" si="3"/>
        <v>0</v>
      </c>
      <c r="J69" s="468"/>
      <c r="K69" s="469"/>
      <c r="L69" s="132"/>
      <c r="M69" s="133"/>
    </row>
    <row r="70" spans="1:13" ht="28.4" customHeight="1">
      <c r="A70" s="130">
        <f t="shared" si="4"/>
        <v>13</v>
      </c>
      <c r="B70" s="464" t="s">
        <v>348</v>
      </c>
      <c r="C70" s="465"/>
      <c r="D70" s="126" t="s">
        <v>338</v>
      </c>
      <c r="E70" s="127">
        <v>2100</v>
      </c>
      <c r="F70" s="126">
        <f t="shared" si="5"/>
        <v>2100</v>
      </c>
      <c r="G70" s="151">
        <v>2100</v>
      </c>
      <c r="H70" s="128">
        <f t="shared" si="2"/>
        <v>0</v>
      </c>
      <c r="I70" s="129">
        <f t="shared" si="3"/>
        <v>0</v>
      </c>
      <c r="J70" s="468"/>
      <c r="K70" s="469"/>
      <c r="L70" s="132"/>
      <c r="M70" s="133"/>
    </row>
    <row r="71" spans="1:13" ht="28.4" customHeight="1">
      <c r="A71" s="130">
        <f t="shared" si="4"/>
        <v>14</v>
      </c>
      <c r="B71" s="464" t="s">
        <v>337</v>
      </c>
      <c r="C71" s="465"/>
      <c r="D71" s="126" t="s">
        <v>338</v>
      </c>
      <c r="E71" s="127">
        <v>12726</v>
      </c>
      <c r="F71" s="126">
        <f t="shared" si="5"/>
        <v>12726</v>
      </c>
      <c r="G71" s="151">
        <v>12726</v>
      </c>
      <c r="H71" s="128">
        <f t="shared" si="2"/>
        <v>0</v>
      </c>
      <c r="I71" s="129">
        <f t="shared" si="3"/>
        <v>0</v>
      </c>
      <c r="J71" s="466" t="s">
        <v>384</v>
      </c>
      <c r="K71" s="467"/>
      <c r="L71" s="132"/>
      <c r="M71" s="133"/>
    </row>
    <row r="72" spans="1:13" ht="37.4" customHeight="1">
      <c r="A72" s="130">
        <f t="shared" si="4"/>
        <v>15</v>
      </c>
      <c r="B72" s="464" t="s">
        <v>342</v>
      </c>
      <c r="C72" s="465"/>
      <c r="D72" s="126" t="s">
        <v>338</v>
      </c>
      <c r="E72" s="127">
        <v>700</v>
      </c>
      <c r="F72" s="126">
        <v>700</v>
      </c>
      <c r="G72" s="151">
        <v>700</v>
      </c>
      <c r="H72" s="128">
        <f t="shared" si="2"/>
        <v>0</v>
      </c>
      <c r="I72" s="129">
        <f t="shared" si="3"/>
        <v>0</v>
      </c>
      <c r="J72" s="468"/>
      <c r="K72" s="469"/>
      <c r="L72" s="132"/>
      <c r="M72" s="133"/>
    </row>
    <row r="73" spans="1:13" ht="28.4" customHeight="1">
      <c r="A73" s="130">
        <f t="shared" si="4"/>
        <v>16</v>
      </c>
      <c r="B73" s="464" t="s">
        <v>344</v>
      </c>
      <c r="C73" s="465"/>
      <c r="D73" s="126" t="s">
        <v>338</v>
      </c>
      <c r="E73" s="127">
        <v>381</v>
      </c>
      <c r="F73" s="126">
        <f t="shared" si="5"/>
        <v>381</v>
      </c>
      <c r="G73" s="151">
        <v>379</v>
      </c>
      <c r="H73" s="128">
        <f t="shared" si="2"/>
        <v>2</v>
      </c>
      <c r="I73" s="129">
        <f t="shared" si="3"/>
        <v>2</v>
      </c>
      <c r="J73" s="470"/>
      <c r="K73" s="471"/>
      <c r="L73" s="132"/>
      <c r="M73" s="133"/>
    </row>
    <row r="74" spans="1:13" ht="28.4" customHeight="1">
      <c r="A74" s="130">
        <f t="shared" si="4"/>
        <v>17</v>
      </c>
      <c r="B74" s="464" t="s">
        <v>336</v>
      </c>
      <c r="C74" s="465"/>
      <c r="D74" s="126" t="s">
        <v>338</v>
      </c>
      <c r="E74" s="127">
        <v>225</v>
      </c>
      <c r="F74" s="126">
        <f t="shared" si="5"/>
        <v>225</v>
      </c>
      <c r="G74" s="151">
        <v>225</v>
      </c>
      <c r="H74" s="128">
        <f t="shared" ref="H74" si="8">F74-G74</f>
        <v>0</v>
      </c>
      <c r="I74" s="129">
        <f t="shared" ref="I74" si="9">E74-G74</f>
        <v>0</v>
      </c>
      <c r="J74" s="470"/>
      <c r="K74" s="471"/>
    </row>
    <row r="75" spans="1:13" ht="28.4" customHeight="1">
      <c r="A75" s="130">
        <f t="shared" si="4"/>
        <v>18</v>
      </c>
      <c r="B75" s="464" t="s">
        <v>345</v>
      </c>
      <c r="C75" s="465"/>
      <c r="D75" s="126" t="s">
        <v>338</v>
      </c>
      <c r="E75" s="127">
        <v>760</v>
      </c>
      <c r="F75" s="126">
        <f t="shared" si="5"/>
        <v>760</v>
      </c>
      <c r="G75" s="151">
        <v>756</v>
      </c>
      <c r="H75" s="128">
        <f t="shared" si="2"/>
        <v>4</v>
      </c>
      <c r="I75" s="129">
        <f t="shared" si="3"/>
        <v>4</v>
      </c>
      <c r="J75" s="470"/>
      <c r="K75" s="471"/>
    </row>
    <row r="76" spans="1:13" ht="28.4" customHeight="1">
      <c r="A76" s="130">
        <f t="shared" si="4"/>
        <v>19</v>
      </c>
      <c r="B76" s="464" t="s">
        <v>346</v>
      </c>
      <c r="C76" s="465"/>
      <c r="D76" s="126" t="s">
        <v>338</v>
      </c>
      <c r="E76" s="127">
        <v>156</v>
      </c>
      <c r="F76" s="126">
        <f t="shared" ref="F76" si="10">E76</f>
        <v>156</v>
      </c>
      <c r="G76" s="151">
        <v>154</v>
      </c>
      <c r="H76" s="128">
        <f t="shared" si="2"/>
        <v>2</v>
      </c>
      <c r="I76" s="129">
        <f t="shared" si="3"/>
        <v>2</v>
      </c>
      <c r="J76" s="470"/>
      <c r="K76" s="471"/>
    </row>
    <row r="77" spans="1:13" ht="28.4" customHeight="1">
      <c r="A77" s="130">
        <f t="shared" si="4"/>
        <v>20</v>
      </c>
      <c r="B77" s="464" t="s">
        <v>347</v>
      </c>
      <c r="C77" s="465"/>
      <c r="D77" s="126" t="s">
        <v>338</v>
      </c>
      <c r="E77" s="127">
        <v>64</v>
      </c>
      <c r="F77" s="126">
        <f t="shared" si="5"/>
        <v>64</v>
      </c>
      <c r="G77" s="151">
        <v>64</v>
      </c>
      <c r="H77" s="128">
        <f t="shared" si="2"/>
        <v>0</v>
      </c>
      <c r="I77" s="129">
        <f t="shared" si="3"/>
        <v>0</v>
      </c>
      <c r="J77" s="470"/>
      <c r="K77" s="471"/>
    </row>
  </sheetData>
  <mergeCells count="92">
    <mergeCell ref="F35:G35"/>
    <mergeCell ref="F37:G37"/>
    <mergeCell ref="F38:G38"/>
    <mergeCell ref="F28:G28"/>
    <mergeCell ref="F29:G29"/>
    <mergeCell ref="F31:G31"/>
    <mergeCell ref="F32:G32"/>
    <mergeCell ref="F34:G34"/>
    <mergeCell ref="D38:E38"/>
    <mergeCell ref="D39:E39"/>
    <mergeCell ref="D42:E42"/>
    <mergeCell ref="F42:G42"/>
    <mergeCell ref="D40:E40"/>
    <mergeCell ref="D41:E41"/>
    <mergeCell ref="F39:G39"/>
    <mergeCell ref="F40:G40"/>
    <mergeCell ref="F27:G27"/>
    <mergeCell ref="B51:J51"/>
    <mergeCell ref="D28:E28"/>
    <mergeCell ref="B52:J52"/>
    <mergeCell ref="J57:K57"/>
    <mergeCell ref="B53:J53"/>
    <mergeCell ref="D27:E27"/>
    <mergeCell ref="D29:E29"/>
    <mergeCell ref="D31:E31"/>
    <mergeCell ref="D32:E32"/>
    <mergeCell ref="D33:E33"/>
    <mergeCell ref="D34:E34"/>
    <mergeCell ref="F41:G41"/>
    <mergeCell ref="D35:E35"/>
    <mergeCell ref="D36:E36"/>
    <mergeCell ref="D37:E37"/>
    <mergeCell ref="A1:A4"/>
    <mergeCell ref="C2:E2"/>
    <mergeCell ref="C3:E3"/>
    <mergeCell ref="C4:E4"/>
    <mergeCell ref="A14:N14"/>
    <mergeCell ref="A8:L8"/>
    <mergeCell ref="A19:O19"/>
    <mergeCell ref="B58:C58"/>
    <mergeCell ref="M51:O51"/>
    <mergeCell ref="M15:N15"/>
    <mergeCell ref="J59:K59"/>
    <mergeCell ref="J58:K58"/>
    <mergeCell ref="D30:E30"/>
    <mergeCell ref="F30:G30"/>
    <mergeCell ref="M16:N16"/>
    <mergeCell ref="M17:N17"/>
    <mergeCell ref="N25:O25"/>
    <mergeCell ref="H27:I27"/>
    <mergeCell ref="B57:C57"/>
    <mergeCell ref="B50:G50"/>
    <mergeCell ref="B49:G49"/>
    <mergeCell ref="B48:G48"/>
    <mergeCell ref="J71:K71"/>
    <mergeCell ref="B66:C66"/>
    <mergeCell ref="J66:K66"/>
    <mergeCell ref="J65:K65"/>
    <mergeCell ref="J64:K64"/>
    <mergeCell ref="B70:C70"/>
    <mergeCell ref="B69:C69"/>
    <mergeCell ref="B68:C68"/>
    <mergeCell ref="J69:K69"/>
    <mergeCell ref="J70:K70"/>
    <mergeCell ref="J63:K63"/>
    <mergeCell ref="B65:C65"/>
    <mergeCell ref="B56:C56"/>
    <mergeCell ref="B63:C63"/>
    <mergeCell ref="B64:C64"/>
    <mergeCell ref="J62:K62"/>
    <mergeCell ref="B62:C62"/>
    <mergeCell ref="B59:C59"/>
    <mergeCell ref="J60:K60"/>
    <mergeCell ref="J61:K61"/>
    <mergeCell ref="B60:C60"/>
    <mergeCell ref="B61:C61"/>
    <mergeCell ref="B74:C74"/>
    <mergeCell ref="J67:K67"/>
    <mergeCell ref="J68:K68"/>
    <mergeCell ref="J77:K77"/>
    <mergeCell ref="J74:K74"/>
    <mergeCell ref="J72:K72"/>
    <mergeCell ref="B67:C67"/>
    <mergeCell ref="J73:K73"/>
    <mergeCell ref="J75:K75"/>
    <mergeCell ref="J76:K76"/>
    <mergeCell ref="B77:C77"/>
    <mergeCell ref="B76:C76"/>
    <mergeCell ref="B75:C75"/>
    <mergeCell ref="B73:C73"/>
    <mergeCell ref="B72:C72"/>
    <mergeCell ref="B71:C71"/>
  </mergeCells>
  <phoneticPr fontId="83" type="noConversion"/>
  <conditionalFormatting sqref="C10:K11 D45:D47">
    <cfRule type="cellIs" dxfId="639" priority="6" stopIfTrue="1" operator="greaterThan">
      <formula>600</formula>
    </cfRule>
  </conditionalFormatting>
  <conditionalFormatting sqref="D13">
    <cfRule type="cellIs" dxfId="638" priority="7" stopIfTrue="1" operator="greaterThan">
      <formula>600</formula>
    </cfRule>
  </conditionalFormatting>
  <conditionalFormatting sqref="D18">
    <cfRule type="cellIs" dxfId="637" priority="3" stopIfTrue="1" operator="greaterThan">
      <formula>600</formula>
    </cfRule>
  </conditionalFormatting>
  <conditionalFormatting sqref="D25:D26 D55:D56 D78:D187">
    <cfRule type="cellIs" dxfId="636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304"/>
  <sheetViews>
    <sheetView tabSelected="1" workbookViewId="0">
      <selection activeCell="E1" sqref="E1"/>
    </sheetView>
  </sheetViews>
  <sheetFormatPr defaultRowHeight="14.5"/>
  <cols>
    <col min="3" max="3" width="13" customWidth="1"/>
    <col min="5" max="5" width="10.453125" bestFit="1" customWidth="1"/>
    <col min="11" max="11" width="21.54296875" bestFit="1" customWidth="1"/>
    <col min="12" max="12" width="32.81640625" bestFit="1" customWidth="1"/>
  </cols>
  <sheetData>
    <row r="1" spans="1:47" ht="26.5" thickBot="1">
      <c r="A1" s="30" t="s">
        <v>197</v>
      </c>
      <c r="B1" s="30" t="s">
        <v>59</v>
      </c>
      <c r="C1" s="426" t="s">
        <v>57</v>
      </c>
      <c r="D1" s="30" t="s">
        <v>162</v>
      </c>
      <c r="E1" s="30" t="s">
        <v>385</v>
      </c>
      <c r="F1" s="30" t="s">
        <v>386</v>
      </c>
      <c r="G1" s="529" t="s">
        <v>71</v>
      </c>
      <c r="H1" s="530"/>
      <c r="I1" s="530"/>
      <c r="J1" s="531"/>
      <c r="K1" s="30" t="s">
        <v>387</v>
      </c>
      <c r="L1" s="30" t="s">
        <v>192</v>
      </c>
      <c r="M1" s="30" t="s">
        <v>193</v>
      </c>
      <c r="N1" s="529" t="s">
        <v>194</v>
      </c>
      <c r="O1" s="530"/>
      <c r="P1" s="531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.5">
      <c r="A2" s="10">
        <v>1</v>
      </c>
      <c r="B2" s="190" t="s">
        <v>446</v>
      </c>
      <c r="C2" s="10" t="s">
        <v>195</v>
      </c>
      <c r="D2" s="10"/>
      <c r="E2" s="202">
        <v>45536</v>
      </c>
      <c r="F2" s="23">
        <v>43.775756000000008</v>
      </c>
      <c r="G2" s="518" t="s">
        <v>196</v>
      </c>
      <c r="H2" s="518"/>
      <c r="I2" s="518"/>
      <c r="J2" s="518"/>
      <c r="K2" s="202">
        <v>45551</v>
      </c>
      <c r="L2" s="203" t="s">
        <v>669</v>
      </c>
      <c r="M2" s="10"/>
      <c r="N2" s="527"/>
      <c r="O2" s="527"/>
      <c r="P2" s="527"/>
    </row>
    <row r="3" spans="1:47" ht="18.5">
      <c r="A3" s="10">
        <v>2</v>
      </c>
      <c r="B3" s="190" t="s">
        <v>447</v>
      </c>
      <c r="C3" s="10" t="s">
        <v>195</v>
      </c>
      <c r="D3" s="10"/>
      <c r="E3" s="202">
        <v>45551</v>
      </c>
      <c r="F3" s="23">
        <v>43.775756000000008</v>
      </c>
      <c r="G3" s="518" t="s">
        <v>196</v>
      </c>
      <c r="H3" s="518"/>
      <c r="I3" s="518"/>
      <c r="J3" s="518"/>
      <c r="K3" s="202">
        <v>45564</v>
      </c>
      <c r="L3" s="203" t="s">
        <v>669</v>
      </c>
      <c r="M3" s="10"/>
      <c r="N3" s="527"/>
      <c r="O3" s="527"/>
      <c r="P3" s="527"/>
    </row>
    <row r="4" spans="1:47" ht="15.5">
      <c r="A4" s="10">
        <v>3</v>
      </c>
      <c r="B4" s="27" t="s">
        <v>448</v>
      </c>
      <c r="C4" s="10" t="s">
        <v>195</v>
      </c>
      <c r="D4" s="10"/>
      <c r="E4" s="202">
        <v>45551</v>
      </c>
      <c r="F4" s="23">
        <v>43.775756000000008</v>
      </c>
      <c r="G4" s="518" t="s">
        <v>196</v>
      </c>
      <c r="H4" s="518"/>
      <c r="I4" s="518"/>
      <c r="J4" s="518"/>
      <c r="K4" s="202">
        <v>45566</v>
      </c>
      <c r="L4" s="203" t="s">
        <v>670</v>
      </c>
      <c r="M4" s="10"/>
      <c r="N4" s="527"/>
      <c r="O4" s="527"/>
      <c r="P4" s="527"/>
    </row>
    <row r="5" spans="1:47" ht="15.5">
      <c r="A5" s="10">
        <v>4</v>
      </c>
      <c r="B5" s="27" t="s">
        <v>449</v>
      </c>
      <c r="C5" s="10" t="s">
        <v>195</v>
      </c>
      <c r="D5" s="10"/>
      <c r="E5" s="202">
        <v>45566</v>
      </c>
      <c r="F5" s="23">
        <v>43.775756000000008</v>
      </c>
      <c r="G5" s="518" t="s">
        <v>196</v>
      </c>
      <c r="H5" s="518"/>
      <c r="I5" s="518"/>
      <c r="J5" s="518"/>
      <c r="K5" s="202">
        <v>45572</v>
      </c>
      <c r="L5" s="203" t="s">
        <v>669</v>
      </c>
      <c r="M5" s="10"/>
      <c r="N5" s="527"/>
      <c r="O5" s="527"/>
      <c r="P5" s="527"/>
    </row>
    <row r="6" spans="1:47" ht="15.5">
      <c r="A6" s="10">
        <v>5</v>
      </c>
      <c r="B6" s="27" t="s">
        <v>450</v>
      </c>
      <c r="C6" s="10" t="s">
        <v>195</v>
      </c>
      <c r="D6" s="10"/>
      <c r="E6" s="202">
        <v>45568</v>
      </c>
      <c r="F6" s="23">
        <v>43.775756000000008</v>
      </c>
      <c r="G6" s="518" t="s">
        <v>196</v>
      </c>
      <c r="H6" s="518"/>
      <c r="I6" s="518"/>
      <c r="J6" s="518"/>
      <c r="K6" s="202">
        <v>45580</v>
      </c>
      <c r="L6" s="203" t="s">
        <v>670</v>
      </c>
      <c r="M6" s="10"/>
      <c r="N6" s="527"/>
      <c r="O6" s="527"/>
      <c r="P6" s="527"/>
    </row>
    <row r="7" spans="1:47" ht="15.5">
      <c r="A7" s="10">
        <v>6</v>
      </c>
      <c r="B7" s="27" t="s">
        <v>451</v>
      </c>
      <c r="C7" s="10" t="s">
        <v>195</v>
      </c>
      <c r="D7" s="10"/>
      <c r="E7" s="202">
        <v>45573</v>
      </c>
      <c r="F7" s="23">
        <v>43.775756000000008</v>
      </c>
      <c r="G7" s="518" t="s">
        <v>196</v>
      </c>
      <c r="H7" s="518"/>
      <c r="I7" s="518"/>
      <c r="J7" s="518"/>
      <c r="K7" s="202">
        <v>45578</v>
      </c>
      <c r="L7" s="203" t="s">
        <v>669</v>
      </c>
      <c r="M7" s="10"/>
      <c r="N7" s="527"/>
      <c r="O7" s="527"/>
      <c r="P7" s="527"/>
    </row>
    <row r="8" spans="1:47" ht="15.5">
      <c r="A8" s="10">
        <v>7</v>
      </c>
      <c r="B8" s="27" t="s">
        <v>452</v>
      </c>
      <c r="C8" s="10" t="s">
        <v>224</v>
      </c>
      <c r="D8" s="10"/>
      <c r="E8" s="202">
        <v>45579</v>
      </c>
      <c r="F8" s="23">
        <v>46.049156000000004</v>
      </c>
      <c r="G8" s="518" t="s">
        <v>196</v>
      </c>
      <c r="H8" s="518"/>
      <c r="I8" s="518"/>
      <c r="J8" s="518"/>
      <c r="K8" s="202">
        <v>45584</v>
      </c>
      <c r="L8" s="203" t="s">
        <v>669</v>
      </c>
      <c r="M8" s="10"/>
      <c r="N8" s="527"/>
      <c r="O8" s="527"/>
      <c r="P8" s="527"/>
    </row>
    <row r="9" spans="1:47" ht="15.5">
      <c r="A9" s="10">
        <v>8</v>
      </c>
      <c r="B9" s="27" t="s">
        <v>453</v>
      </c>
      <c r="C9" s="10" t="s">
        <v>224</v>
      </c>
      <c r="D9" s="10"/>
      <c r="E9" s="202">
        <v>45580</v>
      </c>
      <c r="F9" s="23">
        <v>46.049156000000004</v>
      </c>
      <c r="G9" s="518" t="s">
        <v>196</v>
      </c>
      <c r="H9" s="518"/>
      <c r="I9" s="518"/>
      <c r="J9" s="518"/>
      <c r="K9" s="202">
        <v>45589</v>
      </c>
      <c r="L9" s="203" t="s">
        <v>670</v>
      </c>
      <c r="M9" s="10"/>
      <c r="N9" s="527"/>
      <c r="O9" s="527"/>
      <c r="P9" s="527"/>
    </row>
    <row r="10" spans="1:47" ht="15.5">
      <c r="A10" s="10">
        <v>9</v>
      </c>
      <c r="B10" s="27" t="s">
        <v>454</v>
      </c>
      <c r="C10" s="10" t="s">
        <v>224</v>
      </c>
      <c r="D10" s="10"/>
      <c r="E10" s="202">
        <v>45585</v>
      </c>
      <c r="F10" s="23">
        <v>46.049156000000004</v>
      </c>
      <c r="G10" s="518" t="s">
        <v>196</v>
      </c>
      <c r="H10" s="518"/>
      <c r="I10" s="518"/>
      <c r="J10" s="518"/>
      <c r="K10" s="202">
        <v>45589</v>
      </c>
      <c r="L10" s="203" t="s">
        <v>669</v>
      </c>
      <c r="M10" s="10"/>
      <c r="N10" s="527"/>
      <c r="O10" s="527"/>
      <c r="P10" s="527"/>
    </row>
    <row r="11" spans="1:47" ht="15.5">
      <c r="A11" s="10">
        <v>10</v>
      </c>
      <c r="B11" s="27" t="s">
        <v>455</v>
      </c>
      <c r="C11" s="10" t="s">
        <v>225</v>
      </c>
      <c r="D11" s="10"/>
      <c r="E11" s="202">
        <v>45589</v>
      </c>
      <c r="F11" s="23">
        <v>42.374236000000003</v>
      </c>
      <c r="G11" s="518" t="s">
        <v>196</v>
      </c>
      <c r="H11" s="518"/>
      <c r="I11" s="518"/>
      <c r="J11" s="518"/>
      <c r="K11" s="202">
        <v>45594</v>
      </c>
      <c r="L11" s="203" t="s">
        <v>669</v>
      </c>
      <c r="M11" s="10"/>
      <c r="N11" s="527"/>
      <c r="O11" s="527"/>
      <c r="P11" s="527"/>
    </row>
    <row r="12" spans="1:47" ht="15.5">
      <c r="A12" s="10">
        <v>11</v>
      </c>
      <c r="B12" s="27" t="s">
        <v>456</v>
      </c>
      <c r="C12" s="10" t="s">
        <v>224</v>
      </c>
      <c r="D12" s="10"/>
      <c r="E12" s="202">
        <v>45589</v>
      </c>
      <c r="F12" s="23">
        <v>46.049156000000004</v>
      </c>
      <c r="G12" s="518" t="s">
        <v>196</v>
      </c>
      <c r="H12" s="518"/>
      <c r="I12" s="518"/>
      <c r="J12" s="518"/>
      <c r="K12" s="202">
        <v>45596</v>
      </c>
      <c r="L12" s="203" t="s">
        <v>670</v>
      </c>
      <c r="M12" s="10"/>
      <c r="N12" s="527"/>
      <c r="O12" s="527"/>
      <c r="P12" s="527"/>
    </row>
    <row r="13" spans="1:47" ht="15.5">
      <c r="A13" s="10">
        <v>12</v>
      </c>
      <c r="B13" s="27" t="s">
        <v>457</v>
      </c>
      <c r="C13" s="10" t="s">
        <v>225</v>
      </c>
      <c r="D13" s="10"/>
      <c r="E13" s="202">
        <v>45597</v>
      </c>
      <c r="F13" s="23">
        <v>42.374236000000003</v>
      </c>
      <c r="G13" s="518" t="s">
        <v>196</v>
      </c>
      <c r="H13" s="518"/>
      <c r="I13" s="518"/>
      <c r="J13" s="518"/>
      <c r="K13" s="202">
        <v>45600</v>
      </c>
      <c r="L13" s="203" t="s">
        <v>669</v>
      </c>
      <c r="M13" s="10"/>
      <c r="N13" s="527"/>
      <c r="O13" s="527"/>
      <c r="P13" s="527"/>
    </row>
    <row r="14" spans="1:47" ht="15.5">
      <c r="A14" s="10">
        <v>13</v>
      </c>
      <c r="B14" s="27" t="s">
        <v>458</v>
      </c>
      <c r="C14" s="10" t="s">
        <v>224</v>
      </c>
      <c r="D14" s="10"/>
      <c r="E14" s="202">
        <v>45601</v>
      </c>
      <c r="F14" s="23">
        <v>46.049156000000004</v>
      </c>
      <c r="G14" s="518" t="s">
        <v>196</v>
      </c>
      <c r="H14" s="518"/>
      <c r="I14" s="518"/>
      <c r="J14" s="518"/>
      <c r="K14" s="202">
        <v>45606</v>
      </c>
      <c r="L14" s="203" t="s">
        <v>669</v>
      </c>
      <c r="M14" s="10"/>
      <c r="N14" s="527"/>
      <c r="O14" s="527"/>
      <c r="P14" s="527"/>
    </row>
    <row r="15" spans="1:47" ht="15.5">
      <c r="A15" s="10">
        <v>14</v>
      </c>
      <c r="B15" s="27" t="s">
        <v>459</v>
      </c>
      <c r="C15" s="10" t="s">
        <v>224</v>
      </c>
      <c r="D15" s="10"/>
      <c r="E15" s="202">
        <v>45597</v>
      </c>
      <c r="F15" s="23">
        <v>46.049156000000004</v>
      </c>
      <c r="G15" s="518" t="s">
        <v>196</v>
      </c>
      <c r="H15" s="518"/>
      <c r="I15" s="518"/>
      <c r="J15" s="518"/>
      <c r="K15" s="202" t="s">
        <v>668</v>
      </c>
      <c r="L15" s="203" t="s">
        <v>670</v>
      </c>
      <c r="M15" s="10"/>
      <c r="N15" s="527"/>
      <c r="O15" s="527"/>
      <c r="P15" s="527"/>
    </row>
    <row r="16" spans="1:47" ht="15.5">
      <c r="A16" s="10">
        <v>15</v>
      </c>
      <c r="B16" s="27" t="s">
        <v>460</v>
      </c>
      <c r="C16" s="10" t="s">
        <v>224</v>
      </c>
      <c r="D16" s="10"/>
      <c r="E16" s="202">
        <v>45606</v>
      </c>
      <c r="F16" s="23">
        <v>46.049156000000004</v>
      </c>
      <c r="G16" s="518" t="s">
        <v>196</v>
      </c>
      <c r="H16" s="518"/>
      <c r="I16" s="518"/>
      <c r="J16" s="518"/>
      <c r="K16" s="202">
        <v>45613</v>
      </c>
      <c r="L16" s="203" t="s">
        <v>669</v>
      </c>
      <c r="M16" s="10"/>
      <c r="N16" s="527"/>
      <c r="O16" s="527"/>
      <c r="P16" s="527"/>
    </row>
    <row r="17" spans="1:16" ht="15.5">
      <c r="A17" s="10">
        <v>16</v>
      </c>
      <c r="B17" s="27" t="s">
        <v>461</v>
      </c>
      <c r="C17" s="10" t="s">
        <v>224</v>
      </c>
      <c r="D17" s="10"/>
      <c r="E17" s="202">
        <v>45613</v>
      </c>
      <c r="F17" s="23">
        <v>46.049156000000004</v>
      </c>
      <c r="G17" s="518" t="s">
        <v>196</v>
      </c>
      <c r="H17" s="518"/>
      <c r="I17" s="518"/>
      <c r="J17" s="518"/>
      <c r="K17" s="202">
        <v>45618</v>
      </c>
      <c r="L17" s="203" t="s">
        <v>669</v>
      </c>
      <c r="M17" s="10"/>
      <c r="N17" s="527"/>
      <c r="O17" s="527"/>
      <c r="P17" s="527"/>
    </row>
    <row r="18" spans="1:16" ht="15.5">
      <c r="A18" s="10">
        <v>17</v>
      </c>
      <c r="B18" s="27" t="s">
        <v>462</v>
      </c>
      <c r="C18" s="10" t="s">
        <v>224</v>
      </c>
      <c r="D18" s="10"/>
      <c r="E18" s="202">
        <v>45606</v>
      </c>
      <c r="F18" s="23">
        <v>46.049156000000004</v>
      </c>
      <c r="G18" s="518" t="s">
        <v>196</v>
      </c>
      <c r="H18" s="518"/>
      <c r="I18" s="518"/>
      <c r="J18" s="518"/>
      <c r="K18" s="202">
        <v>45620</v>
      </c>
      <c r="L18" s="203" t="s">
        <v>671</v>
      </c>
      <c r="M18" s="10"/>
      <c r="N18" s="527"/>
      <c r="O18" s="527"/>
      <c r="P18" s="527"/>
    </row>
    <row r="19" spans="1:16" ht="15.5">
      <c r="A19" s="10">
        <v>18</v>
      </c>
      <c r="B19" s="27" t="s">
        <v>463</v>
      </c>
      <c r="C19" s="10" t="s">
        <v>224</v>
      </c>
      <c r="D19" s="10"/>
      <c r="E19" s="202">
        <v>45606</v>
      </c>
      <c r="F19" s="23">
        <v>46.049156000000004</v>
      </c>
      <c r="G19" s="518" t="s">
        <v>196</v>
      </c>
      <c r="H19" s="518"/>
      <c r="I19" s="518"/>
      <c r="J19" s="518"/>
      <c r="K19" s="202">
        <v>45622</v>
      </c>
      <c r="L19" s="203" t="s">
        <v>422</v>
      </c>
      <c r="M19" s="10"/>
      <c r="N19" s="527"/>
      <c r="O19" s="527"/>
      <c r="P19" s="527"/>
    </row>
    <row r="20" spans="1:16" ht="15.5">
      <c r="A20" s="10">
        <v>19</v>
      </c>
      <c r="B20" s="27" t="s">
        <v>464</v>
      </c>
      <c r="C20" s="10" t="s">
        <v>224</v>
      </c>
      <c r="D20" s="10"/>
      <c r="E20" s="202">
        <v>45610</v>
      </c>
      <c r="F20" s="23">
        <v>46.049156000000004</v>
      </c>
      <c r="G20" s="518" t="s">
        <v>196</v>
      </c>
      <c r="H20" s="518"/>
      <c r="I20" s="518"/>
      <c r="J20" s="518"/>
      <c r="K20" s="202">
        <v>46351</v>
      </c>
      <c r="L20" s="203" t="s">
        <v>672</v>
      </c>
      <c r="M20" s="10"/>
      <c r="N20" s="527"/>
      <c r="O20" s="527"/>
      <c r="P20" s="527"/>
    </row>
    <row r="21" spans="1:16" ht="15.5">
      <c r="A21" s="10">
        <v>20</v>
      </c>
      <c r="B21" s="27" t="s">
        <v>465</v>
      </c>
      <c r="C21" s="10" t="s">
        <v>224</v>
      </c>
      <c r="D21" s="10"/>
      <c r="E21" s="202">
        <v>45606</v>
      </c>
      <c r="F21" s="23">
        <v>46.049156000000004</v>
      </c>
      <c r="G21" s="518" t="s">
        <v>196</v>
      </c>
      <c r="H21" s="518"/>
      <c r="I21" s="518"/>
      <c r="J21" s="518"/>
      <c r="K21" s="202">
        <v>46351</v>
      </c>
      <c r="L21" s="203" t="s">
        <v>670</v>
      </c>
      <c r="M21" s="10"/>
      <c r="N21" s="527"/>
      <c r="O21" s="527"/>
      <c r="P21" s="527"/>
    </row>
    <row r="22" spans="1:16" ht="15.5">
      <c r="A22" s="10">
        <v>21</v>
      </c>
      <c r="B22" s="27" t="s">
        <v>466</v>
      </c>
      <c r="C22" s="10" t="s">
        <v>224</v>
      </c>
      <c r="D22" s="10"/>
      <c r="E22" s="202">
        <v>45618</v>
      </c>
      <c r="F22" s="23">
        <v>46.049156000000004</v>
      </c>
      <c r="G22" s="518" t="s">
        <v>196</v>
      </c>
      <c r="H22" s="518"/>
      <c r="I22" s="518"/>
      <c r="J22" s="518"/>
      <c r="K22" s="202">
        <v>45624</v>
      </c>
      <c r="L22" s="203" t="s">
        <v>669</v>
      </c>
      <c r="M22" s="10"/>
      <c r="N22" s="525"/>
      <c r="O22" s="525"/>
      <c r="P22" s="525"/>
    </row>
    <row r="23" spans="1:16" ht="15.5">
      <c r="A23" s="10">
        <v>22</v>
      </c>
      <c r="B23" s="27" t="s">
        <v>102</v>
      </c>
      <c r="C23" s="10" t="s">
        <v>195</v>
      </c>
      <c r="D23" s="10"/>
      <c r="E23" s="202">
        <v>45606</v>
      </c>
      <c r="F23" s="23">
        <v>43.775756000000008</v>
      </c>
      <c r="G23" s="518" t="s">
        <v>196</v>
      </c>
      <c r="H23" s="518"/>
      <c r="I23" s="518"/>
      <c r="J23" s="518"/>
      <c r="K23" s="202">
        <v>45625</v>
      </c>
      <c r="L23" s="203" t="s">
        <v>673</v>
      </c>
      <c r="M23" s="10"/>
      <c r="N23" s="528"/>
      <c r="O23" s="528"/>
      <c r="P23" s="528"/>
    </row>
    <row r="24" spans="1:16" ht="15.5">
      <c r="A24" s="10">
        <v>23</v>
      </c>
      <c r="B24" s="27" t="s">
        <v>467</v>
      </c>
      <c r="C24" s="10" t="s">
        <v>224</v>
      </c>
      <c r="D24" s="10"/>
      <c r="E24" s="202">
        <v>45622</v>
      </c>
      <c r="F24" s="23">
        <v>46.049156000000004</v>
      </c>
      <c r="G24" s="518" t="s">
        <v>196</v>
      </c>
      <c r="H24" s="518"/>
      <c r="I24" s="518"/>
      <c r="J24" s="518"/>
      <c r="K24" s="202">
        <v>45629</v>
      </c>
      <c r="L24" s="203" t="s">
        <v>671</v>
      </c>
      <c r="M24" s="10"/>
      <c r="N24" s="527"/>
      <c r="O24" s="527"/>
      <c r="P24" s="527"/>
    </row>
    <row r="25" spans="1:16" ht="15.5">
      <c r="A25" s="10">
        <v>24</v>
      </c>
      <c r="B25" s="27" t="s">
        <v>468</v>
      </c>
      <c r="C25" s="10" t="s">
        <v>195</v>
      </c>
      <c r="D25" s="10"/>
      <c r="E25" s="202">
        <v>45624</v>
      </c>
      <c r="F25" s="23">
        <v>43.775756000000008</v>
      </c>
      <c r="G25" s="518" t="s">
        <v>196</v>
      </c>
      <c r="H25" s="518"/>
      <c r="I25" s="518"/>
      <c r="J25" s="518"/>
      <c r="K25" s="202">
        <v>45631</v>
      </c>
      <c r="L25" s="203" t="s">
        <v>422</v>
      </c>
      <c r="M25" s="10"/>
      <c r="N25" s="527"/>
      <c r="O25" s="527"/>
      <c r="P25" s="527"/>
    </row>
    <row r="26" spans="1:16" ht="15.5">
      <c r="A26" s="10">
        <v>25</v>
      </c>
      <c r="B26" s="27" t="s">
        <v>469</v>
      </c>
      <c r="C26" s="10" t="s">
        <v>195</v>
      </c>
      <c r="D26" s="10"/>
      <c r="E26" s="202">
        <v>45625</v>
      </c>
      <c r="F26" s="23">
        <v>43.775756000000008</v>
      </c>
      <c r="G26" s="518" t="s">
        <v>196</v>
      </c>
      <c r="H26" s="518"/>
      <c r="I26" s="518"/>
      <c r="J26" s="518"/>
      <c r="K26" s="202">
        <v>45631</v>
      </c>
      <c r="L26" s="203" t="s">
        <v>669</v>
      </c>
      <c r="M26" s="10"/>
      <c r="N26" s="525"/>
      <c r="O26" s="525"/>
      <c r="P26" s="525"/>
    </row>
    <row r="27" spans="1:16" ht="15.5">
      <c r="A27" s="10">
        <v>26</v>
      </c>
      <c r="B27" s="27" t="s">
        <v>470</v>
      </c>
      <c r="C27" s="10" t="s">
        <v>224</v>
      </c>
      <c r="D27" s="10"/>
      <c r="E27" s="202">
        <v>45624</v>
      </c>
      <c r="F27" s="23">
        <v>46.049156000000004</v>
      </c>
      <c r="G27" s="518" t="s">
        <v>196</v>
      </c>
      <c r="H27" s="518"/>
      <c r="I27" s="518"/>
      <c r="J27" s="518"/>
      <c r="K27" s="202">
        <v>45631</v>
      </c>
      <c r="L27" s="203" t="s">
        <v>672</v>
      </c>
      <c r="M27" s="10"/>
      <c r="N27" s="525"/>
      <c r="O27" s="525"/>
      <c r="P27" s="525"/>
    </row>
    <row r="28" spans="1:16" ht="15.5">
      <c r="A28" s="10">
        <v>27</v>
      </c>
      <c r="B28" s="27" t="s">
        <v>471</v>
      </c>
      <c r="C28" s="10" t="s">
        <v>195</v>
      </c>
      <c r="D28" s="10"/>
      <c r="E28" s="202">
        <v>45625</v>
      </c>
      <c r="F28" s="23">
        <v>43.775756000000008</v>
      </c>
      <c r="G28" s="518" t="s">
        <v>196</v>
      </c>
      <c r="H28" s="518"/>
      <c r="I28" s="518"/>
      <c r="J28" s="518"/>
      <c r="K28" s="202">
        <v>45632</v>
      </c>
      <c r="L28" s="203" t="s">
        <v>670</v>
      </c>
      <c r="M28" s="10"/>
      <c r="N28" s="525"/>
      <c r="O28" s="525"/>
      <c r="P28" s="525"/>
    </row>
    <row r="29" spans="1:16" ht="15.5">
      <c r="A29" s="10">
        <v>28</v>
      </c>
      <c r="B29" s="27" t="s">
        <v>472</v>
      </c>
      <c r="C29" s="10" t="s">
        <v>195</v>
      </c>
      <c r="D29" s="10"/>
      <c r="E29" s="202">
        <v>45627</v>
      </c>
      <c r="F29" s="23">
        <v>43.775756000000008</v>
      </c>
      <c r="G29" s="518" t="s">
        <v>196</v>
      </c>
      <c r="H29" s="518"/>
      <c r="I29" s="518"/>
      <c r="J29" s="518"/>
      <c r="K29" s="202">
        <v>45635</v>
      </c>
      <c r="L29" s="203" t="s">
        <v>671</v>
      </c>
      <c r="M29" s="10"/>
      <c r="N29" s="525"/>
      <c r="O29" s="525"/>
      <c r="P29" s="525"/>
    </row>
    <row r="30" spans="1:16" ht="15.5">
      <c r="A30" s="10">
        <v>29</v>
      </c>
      <c r="B30" s="27" t="s">
        <v>103</v>
      </c>
      <c r="C30" s="10" t="s">
        <v>224</v>
      </c>
      <c r="D30" s="10"/>
      <c r="E30" s="202">
        <v>45626</v>
      </c>
      <c r="F30" s="23">
        <v>46.049156000000004</v>
      </c>
      <c r="G30" s="518" t="s">
        <v>196</v>
      </c>
      <c r="H30" s="518"/>
      <c r="I30" s="518"/>
      <c r="J30" s="518"/>
      <c r="K30" s="202">
        <v>45636</v>
      </c>
      <c r="L30" s="203" t="s">
        <v>673</v>
      </c>
      <c r="M30" s="10"/>
      <c r="N30" s="525"/>
      <c r="O30" s="525"/>
      <c r="P30" s="525"/>
    </row>
    <row r="31" spans="1:16" ht="15.5">
      <c r="A31" s="10">
        <v>30</v>
      </c>
      <c r="B31" s="27" t="s">
        <v>473</v>
      </c>
      <c r="C31" s="10" t="s">
        <v>195</v>
      </c>
      <c r="D31" s="10"/>
      <c r="E31" s="202">
        <v>45632</v>
      </c>
      <c r="F31" s="23">
        <v>43.775756000000008</v>
      </c>
      <c r="G31" s="518" t="s">
        <v>196</v>
      </c>
      <c r="H31" s="518"/>
      <c r="I31" s="518"/>
      <c r="J31" s="518"/>
      <c r="K31" s="202">
        <v>45638</v>
      </c>
      <c r="L31" s="203" t="s">
        <v>669</v>
      </c>
      <c r="M31" s="10"/>
      <c r="N31" s="525"/>
      <c r="O31" s="525"/>
      <c r="P31" s="525"/>
    </row>
    <row r="32" spans="1:16" ht="15.5">
      <c r="A32" s="10">
        <v>31</v>
      </c>
      <c r="B32" s="27" t="s">
        <v>474</v>
      </c>
      <c r="C32" s="10" t="s">
        <v>195</v>
      </c>
      <c r="D32" s="10"/>
      <c r="E32" s="202">
        <v>45632</v>
      </c>
      <c r="F32" s="23">
        <v>43.775756000000008</v>
      </c>
      <c r="G32" s="518" t="s">
        <v>196</v>
      </c>
      <c r="H32" s="518"/>
      <c r="I32" s="518"/>
      <c r="J32" s="518"/>
      <c r="K32" s="202">
        <v>45638</v>
      </c>
      <c r="L32" s="203" t="s">
        <v>672</v>
      </c>
      <c r="M32" s="10"/>
      <c r="N32" s="525"/>
      <c r="O32" s="525"/>
      <c r="P32" s="525"/>
    </row>
    <row r="33" spans="1:16" ht="15.5">
      <c r="A33" s="10">
        <v>32</v>
      </c>
      <c r="B33" s="27" t="s">
        <v>475</v>
      </c>
      <c r="C33" s="10" t="s">
        <v>195</v>
      </c>
      <c r="D33" s="10"/>
      <c r="E33" s="202">
        <v>45632</v>
      </c>
      <c r="F33" s="23">
        <v>43.775756000000008</v>
      </c>
      <c r="G33" s="518" t="s">
        <v>196</v>
      </c>
      <c r="H33" s="518"/>
      <c r="I33" s="518"/>
      <c r="J33" s="518"/>
      <c r="K33" s="202">
        <v>45639</v>
      </c>
      <c r="L33" s="203" t="s">
        <v>422</v>
      </c>
      <c r="M33" s="10"/>
      <c r="N33" s="525"/>
      <c r="O33" s="525"/>
      <c r="P33" s="525"/>
    </row>
    <row r="34" spans="1:16" ht="15.5">
      <c r="A34" s="10">
        <v>33</v>
      </c>
      <c r="B34" s="27" t="s">
        <v>476</v>
      </c>
      <c r="C34" s="10" t="s">
        <v>224</v>
      </c>
      <c r="D34" s="10"/>
      <c r="E34" s="202">
        <v>45636</v>
      </c>
      <c r="F34" s="23">
        <v>46.049156000000004</v>
      </c>
      <c r="G34" s="518" t="s">
        <v>196</v>
      </c>
      <c r="H34" s="518"/>
      <c r="I34" s="518"/>
      <c r="J34" s="518"/>
      <c r="K34" s="202">
        <v>45642</v>
      </c>
      <c r="L34" s="203" t="s">
        <v>671</v>
      </c>
      <c r="M34" s="10"/>
      <c r="N34" s="525"/>
      <c r="O34" s="525"/>
      <c r="P34" s="525"/>
    </row>
    <row r="35" spans="1:16" ht="15.5">
      <c r="A35" s="10">
        <v>34</v>
      </c>
      <c r="B35" s="27" t="s">
        <v>477</v>
      </c>
      <c r="C35" s="10" t="s">
        <v>225</v>
      </c>
      <c r="D35" s="10"/>
      <c r="E35" s="202">
        <v>45638</v>
      </c>
      <c r="F35" s="23">
        <v>42.374236000000003</v>
      </c>
      <c r="G35" s="518" t="s">
        <v>196</v>
      </c>
      <c r="H35" s="518"/>
      <c r="I35" s="518"/>
      <c r="J35" s="518"/>
      <c r="K35" s="202">
        <v>45642</v>
      </c>
      <c r="L35" s="203" t="s">
        <v>672</v>
      </c>
      <c r="M35" s="10"/>
      <c r="N35" s="525"/>
      <c r="O35" s="525"/>
      <c r="P35" s="525"/>
    </row>
    <row r="36" spans="1:16" ht="15.5">
      <c r="A36" s="10">
        <v>35</v>
      </c>
      <c r="B36" s="27" t="s">
        <v>478</v>
      </c>
      <c r="C36" s="10" t="s">
        <v>195</v>
      </c>
      <c r="D36" s="10"/>
      <c r="E36" s="202">
        <v>45638</v>
      </c>
      <c r="F36" s="23">
        <v>43.775756000000008</v>
      </c>
      <c r="G36" s="518" t="s">
        <v>196</v>
      </c>
      <c r="H36" s="518"/>
      <c r="I36" s="518"/>
      <c r="J36" s="518"/>
      <c r="K36" s="202">
        <v>45643</v>
      </c>
      <c r="L36" s="203" t="s">
        <v>669</v>
      </c>
      <c r="M36" s="10"/>
      <c r="N36" s="525"/>
      <c r="O36" s="525"/>
      <c r="P36" s="525"/>
    </row>
    <row r="37" spans="1:16" ht="15.5">
      <c r="A37" s="10">
        <v>36</v>
      </c>
      <c r="B37" s="27" t="s">
        <v>331</v>
      </c>
      <c r="C37" s="10" t="s">
        <v>224</v>
      </c>
      <c r="D37" s="10"/>
      <c r="E37" s="202">
        <v>45632</v>
      </c>
      <c r="F37" s="23">
        <v>46.049156000000004</v>
      </c>
      <c r="G37" s="518" t="s">
        <v>196</v>
      </c>
      <c r="H37" s="518"/>
      <c r="I37" s="518"/>
      <c r="J37" s="518"/>
      <c r="K37" s="202">
        <v>45645</v>
      </c>
      <c r="L37" s="203" t="s">
        <v>670</v>
      </c>
      <c r="M37" s="10"/>
      <c r="N37" s="525"/>
      <c r="O37" s="525"/>
      <c r="P37" s="525"/>
    </row>
    <row r="38" spans="1:16" ht="15.5">
      <c r="A38" s="10">
        <v>37</v>
      </c>
      <c r="B38" s="27" t="s">
        <v>111</v>
      </c>
      <c r="C38" s="10" t="s">
        <v>225</v>
      </c>
      <c r="D38" s="10"/>
      <c r="E38" s="202">
        <v>45636</v>
      </c>
      <c r="F38" s="23">
        <v>42.374236000000003</v>
      </c>
      <c r="G38" s="518" t="s">
        <v>196</v>
      </c>
      <c r="H38" s="518"/>
      <c r="I38" s="518"/>
      <c r="J38" s="518"/>
      <c r="K38" s="202">
        <v>45646</v>
      </c>
      <c r="L38" s="203" t="s">
        <v>673</v>
      </c>
      <c r="M38" s="10"/>
      <c r="N38" s="525"/>
      <c r="O38" s="525"/>
      <c r="P38" s="525"/>
    </row>
    <row r="39" spans="1:16" ht="15.5">
      <c r="A39" s="10">
        <v>38</v>
      </c>
      <c r="B39" s="27" t="s">
        <v>479</v>
      </c>
      <c r="C39" s="10" t="s">
        <v>195</v>
      </c>
      <c r="D39" s="10"/>
      <c r="E39" s="202">
        <v>45639</v>
      </c>
      <c r="F39" s="23">
        <v>43.775756000000008</v>
      </c>
      <c r="G39" s="518" t="s">
        <v>196</v>
      </c>
      <c r="H39" s="518"/>
      <c r="I39" s="518"/>
      <c r="J39" s="518"/>
      <c r="K39" s="202">
        <v>45647</v>
      </c>
      <c r="L39" s="203" t="s">
        <v>422</v>
      </c>
      <c r="M39" s="10"/>
      <c r="N39" s="525"/>
      <c r="O39" s="525"/>
      <c r="P39" s="525"/>
    </row>
    <row r="40" spans="1:16" ht="15.5">
      <c r="A40" s="10">
        <v>39</v>
      </c>
      <c r="B40" s="27" t="s">
        <v>480</v>
      </c>
      <c r="C40" s="10" t="s">
        <v>195</v>
      </c>
      <c r="D40" s="10"/>
      <c r="E40" s="202">
        <v>45643</v>
      </c>
      <c r="F40" s="23">
        <v>43.775756000000008</v>
      </c>
      <c r="G40" s="518" t="s">
        <v>196</v>
      </c>
      <c r="H40" s="518"/>
      <c r="I40" s="518"/>
      <c r="J40" s="518"/>
      <c r="K40" s="202">
        <v>45648</v>
      </c>
      <c r="L40" s="203" t="s">
        <v>672</v>
      </c>
      <c r="M40" s="10"/>
      <c r="N40" s="525"/>
      <c r="O40" s="525"/>
      <c r="P40" s="525"/>
    </row>
    <row r="41" spans="1:16" ht="18.5">
      <c r="A41" s="10">
        <v>40</v>
      </c>
      <c r="B41" s="27" t="s">
        <v>481</v>
      </c>
      <c r="C41" s="10" t="s">
        <v>195</v>
      </c>
      <c r="D41" s="10"/>
      <c r="E41" s="202">
        <v>45644</v>
      </c>
      <c r="F41" s="23">
        <v>43.775756000000008</v>
      </c>
      <c r="G41" s="518" t="s">
        <v>196</v>
      </c>
      <c r="H41" s="518"/>
      <c r="I41" s="518"/>
      <c r="J41" s="518"/>
      <c r="K41" s="202">
        <v>45649</v>
      </c>
      <c r="L41" s="204" t="s">
        <v>669</v>
      </c>
      <c r="M41" s="10"/>
      <c r="N41" s="526"/>
      <c r="O41" s="526"/>
      <c r="P41" s="526"/>
    </row>
    <row r="42" spans="1:16" ht="28.5">
      <c r="A42" s="10">
        <v>41</v>
      </c>
      <c r="B42" s="27" t="s">
        <v>482</v>
      </c>
      <c r="C42" s="10" t="s">
        <v>224</v>
      </c>
      <c r="D42" s="10"/>
      <c r="E42" s="202">
        <v>45644</v>
      </c>
      <c r="F42" s="23">
        <v>46.049156000000004</v>
      </c>
      <c r="G42" s="518" t="s">
        <v>196</v>
      </c>
      <c r="H42" s="518"/>
      <c r="I42" s="518"/>
      <c r="J42" s="518"/>
      <c r="K42" s="202">
        <v>45649</v>
      </c>
      <c r="L42" s="203" t="s">
        <v>671</v>
      </c>
      <c r="M42" s="10"/>
      <c r="N42" s="524"/>
      <c r="O42" s="524"/>
      <c r="P42" s="524"/>
    </row>
    <row r="43" spans="1:16" ht="28.5">
      <c r="A43" s="10">
        <v>42</v>
      </c>
      <c r="B43" s="27" t="s">
        <v>5</v>
      </c>
      <c r="C43" s="10" t="s">
        <v>224</v>
      </c>
      <c r="D43" s="10"/>
      <c r="E43" s="202">
        <v>45647</v>
      </c>
      <c r="F43" s="23">
        <v>46.049156000000004</v>
      </c>
      <c r="G43" s="518" t="s">
        <v>196</v>
      </c>
      <c r="H43" s="518"/>
      <c r="I43" s="518"/>
      <c r="J43" s="518"/>
      <c r="K43" s="202">
        <v>45653</v>
      </c>
      <c r="L43" s="203" t="s">
        <v>673</v>
      </c>
      <c r="M43" s="10"/>
      <c r="N43" s="524"/>
      <c r="O43" s="524"/>
      <c r="P43" s="524"/>
    </row>
    <row r="44" spans="1:16" ht="28.5">
      <c r="A44" s="10">
        <v>43</v>
      </c>
      <c r="B44" s="27" t="s">
        <v>483</v>
      </c>
      <c r="C44" s="10" t="s">
        <v>225</v>
      </c>
      <c r="D44" s="10"/>
      <c r="E44" s="202">
        <v>45648</v>
      </c>
      <c r="F44" s="23">
        <v>42.374236000000003</v>
      </c>
      <c r="G44" s="518" t="s">
        <v>196</v>
      </c>
      <c r="H44" s="518"/>
      <c r="I44" s="518"/>
      <c r="J44" s="518"/>
      <c r="K44" s="202">
        <v>45653</v>
      </c>
      <c r="L44" s="203" t="s">
        <v>422</v>
      </c>
      <c r="M44" s="10"/>
      <c r="N44" s="524"/>
      <c r="O44" s="524"/>
      <c r="P44" s="524"/>
    </row>
    <row r="45" spans="1:16" ht="21">
      <c r="A45" s="10">
        <v>44</v>
      </c>
      <c r="B45" s="27" t="s">
        <v>484</v>
      </c>
      <c r="C45" s="10" t="s">
        <v>224</v>
      </c>
      <c r="D45" s="10"/>
      <c r="E45" s="202">
        <v>45650</v>
      </c>
      <c r="F45" s="23">
        <v>46.049156000000004</v>
      </c>
      <c r="G45" s="518" t="s">
        <v>196</v>
      </c>
      <c r="H45" s="518"/>
      <c r="I45" s="518"/>
      <c r="J45" s="518"/>
      <c r="K45" s="202">
        <v>45653</v>
      </c>
      <c r="L45" s="203" t="s">
        <v>672</v>
      </c>
      <c r="M45" s="10"/>
      <c r="N45" s="523"/>
      <c r="O45" s="523"/>
      <c r="P45" s="523"/>
    </row>
    <row r="46" spans="1:16" ht="21">
      <c r="A46" s="10">
        <v>45</v>
      </c>
      <c r="B46" s="27" t="s">
        <v>485</v>
      </c>
      <c r="C46" s="10" t="s">
        <v>195</v>
      </c>
      <c r="D46" s="10"/>
      <c r="E46" s="202">
        <v>45650</v>
      </c>
      <c r="F46" s="23">
        <v>43.775756000000008</v>
      </c>
      <c r="G46" s="518" t="s">
        <v>196</v>
      </c>
      <c r="H46" s="518"/>
      <c r="I46" s="518"/>
      <c r="J46" s="518"/>
      <c r="K46" s="202">
        <v>45656</v>
      </c>
      <c r="L46" s="203" t="s">
        <v>671</v>
      </c>
      <c r="M46" s="10"/>
      <c r="N46" s="523"/>
      <c r="O46" s="523"/>
      <c r="P46" s="523"/>
    </row>
    <row r="47" spans="1:16" ht="21">
      <c r="A47" s="10">
        <v>46</v>
      </c>
      <c r="B47" s="27" t="s">
        <v>486</v>
      </c>
      <c r="C47" s="10" t="s">
        <v>224</v>
      </c>
      <c r="D47" s="10"/>
      <c r="E47" s="202">
        <v>45646</v>
      </c>
      <c r="F47" s="23">
        <v>46.049156000000004</v>
      </c>
      <c r="G47" s="518" t="s">
        <v>196</v>
      </c>
      <c r="H47" s="518"/>
      <c r="I47" s="518"/>
      <c r="J47" s="518"/>
      <c r="K47" s="202">
        <v>45657</v>
      </c>
      <c r="L47" s="203" t="s">
        <v>670</v>
      </c>
      <c r="M47" s="10"/>
      <c r="N47" s="523"/>
      <c r="O47" s="523"/>
      <c r="P47" s="523"/>
    </row>
    <row r="48" spans="1:16" ht="21">
      <c r="A48" s="10">
        <v>47</v>
      </c>
      <c r="B48" s="27" t="s">
        <v>487</v>
      </c>
      <c r="C48" s="10" t="s">
        <v>225</v>
      </c>
      <c r="D48" s="10"/>
      <c r="E48" s="202">
        <v>45650</v>
      </c>
      <c r="F48" s="23">
        <v>42.374236000000003</v>
      </c>
      <c r="G48" s="518" t="s">
        <v>196</v>
      </c>
      <c r="H48" s="518"/>
      <c r="I48" s="518"/>
      <c r="J48" s="518"/>
      <c r="K48" s="202">
        <v>45657</v>
      </c>
      <c r="L48" s="203" t="s">
        <v>669</v>
      </c>
      <c r="M48" s="10"/>
      <c r="N48" s="523"/>
      <c r="O48" s="523"/>
      <c r="P48" s="523"/>
    </row>
    <row r="49" spans="1:16" ht="21">
      <c r="A49" s="10">
        <v>48</v>
      </c>
      <c r="B49" s="27" t="s">
        <v>488</v>
      </c>
      <c r="C49" s="10" t="s">
        <v>224</v>
      </c>
      <c r="D49" s="10"/>
      <c r="E49" s="202">
        <v>45650</v>
      </c>
      <c r="F49" s="23">
        <v>46.049156000000004</v>
      </c>
      <c r="G49" s="518" t="s">
        <v>196</v>
      </c>
      <c r="H49" s="518"/>
      <c r="I49" s="518"/>
      <c r="J49" s="518"/>
      <c r="K49" s="202">
        <v>45660</v>
      </c>
      <c r="L49" s="203" t="s">
        <v>674</v>
      </c>
      <c r="M49" s="10"/>
      <c r="N49" s="523"/>
      <c r="O49" s="523"/>
      <c r="P49" s="523"/>
    </row>
    <row r="50" spans="1:16" ht="26">
      <c r="A50" s="10">
        <v>49</v>
      </c>
      <c r="B50" s="27" t="s">
        <v>489</v>
      </c>
      <c r="C50" s="10" t="s">
        <v>224</v>
      </c>
      <c r="D50" s="10"/>
      <c r="E50" s="202">
        <v>45654</v>
      </c>
      <c r="F50" s="23">
        <v>46.049156000000004</v>
      </c>
      <c r="G50" s="518" t="s">
        <v>196</v>
      </c>
      <c r="H50" s="518"/>
      <c r="I50" s="518"/>
      <c r="J50" s="518"/>
      <c r="K50" s="202">
        <v>45660</v>
      </c>
      <c r="L50" s="203" t="s">
        <v>672</v>
      </c>
      <c r="M50" s="10"/>
      <c r="N50" s="521"/>
      <c r="O50" s="521"/>
      <c r="P50" s="521"/>
    </row>
    <row r="51" spans="1:16" ht="26">
      <c r="A51" s="10">
        <v>50</v>
      </c>
      <c r="B51" s="27" t="s">
        <v>6</v>
      </c>
      <c r="C51" s="10" t="s">
        <v>195</v>
      </c>
      <c r="D51" s="10"/>
      <c r="E51" s="202">
        <v>45654</v>
      </c>
      <c r="F51" s="23">
        <v>43.775756000000008</v>
      </c>
      <c r="G51" s="518" t="s">
        <v>196</v>
      </c>
      <c r="H51" s="518"/>
      <c r="I51" s="518"/>
      <c r="J51" s="518"/>
      <c r="K51" s="202">
        <v>45661</v>
      </c>
      <c r="L51" s="203" t="s">
        <v>673</v>
      </c>
      <c r="M51" s="10"/>
      <c r="N51" s="521"/>
      <c r="O51" s="521"/>
      <c r="P51" s="521"/>
    </row>
    <row r="52" spans="1:16" ht="26">
      <c r="A52" s="10">
        <v>51</v>
      </c>
      <c r="B52" s="27" t="s">
        <v>490</v>
      </c>
      <c r="C52" s="10" t="s">
        <v>224</v>
      </c>
      <c r="D52" s="10"/>
      <c r="E52" s="202">
        <v>45657</v>
      </c>
      <c r="F52" s="23">
        <v>46.049156000000004</v>
      </c>
      <c r="G52" s="518" t="s">
        <v>196</v>
      </c>
      <c r="H52" s="518"/>
      <c r="I52" s="518"/>
      <c r="J52" s="518"/>
      <c r="K52" s="202">
        <v>45664</v>
      </c>
      <c r="L52" s="203" t="s">
        <v>671</v>
      </c>
      <c r="M52" s="10"/>
      <c r="N52" s="521"/>
      <c r="O52" s="521"/>
      <c r="P52" s="521"/>
    </row>
    <row r="53" spans="1:16" ht="26">
      <c r="A53" s="10">
        <v>52</v>
      </c>
      <c r="B53" s="27" t="s">
        <v>491</v>
      </c>
      <c r="C53" s="10" t="s">
        <v>195</v>
      </c>
      <c r="D53" s="10"/>
      <c r="E53" s="202">
        <v>45654</v>
      </c>
      <c r="F53" s="23">
        <v>43.775756000000008</v>
      </c>
      <c r="G53" s="518" t="s">
        <v>196</v>
      </c>
      <c r="H53" s="518"/>
      <c r="I53" s="518"/>
      <c r="J53" s="518"/>
      <c r="K53" s="202">
        <v>45665</v>
      </c>
      <c r="L53" s="203" t="s">
        <v>422</v>
      </c>
      <c r="M53" s="10"/>
      <c r="N53" s="521"/>
      <c r="O53" s="521"/>
      <c r="P53" s="521"/>
    </row>
    <row r="54" spans="1:16" ht="26">
      <c r="A54" s="10">
        <v>53</v>
      </c>
      <c r="B54" s="27" t="s">
        <v>492</v>
      </c>
      <c r="C54" s="10" t="s">
        <v>224</v>
      </c>
      <c r="D54" s="10"/>
      <c r="E54" s="202">
        <v>45658</v>
      </c>
      <c r="F54" s="23">
        <v>46.049156000000004</v>
      </c>
      <c r="G54" s="518" t="s">
        <v>196</v>
      </c>
      <c r="H54" s="518"/>
      <c r="I54" s="518"/>
      <c r="J54" s="518"/>
      <c r="K54" s="202">
        <v>45667</v>
      </c>
      <c r="L54" s="203" t="s">
        <v>669</v>
      </c>
      <c r="M54" s="10"/>
      <c r="N54" s="521"/>
      <c r="O54" s="521"/>
      <c r="P54" s="521"/>
    </row>
    <row r="55" spans="1:16" ht="26">
      <c r="A55" s="10">
        <v>54</v>
      </c>
      <c r="B55" s="193" t="s">
        <v>493</v>
      </c>
      <c r="C55" s="10" t="s">
        <v>225</v>
      </c>
      <c r="D55" s="10"/>
      <c r="E55" s="202">
        <v>45661</v>
      </c>
      <c r="F55" s="23">
        <v>42.374236000000003</v>
      </c>
      <c r="G55" s="518" t="s">
        <v>196</v>
      </c>
      <c r="H55" s="518"/>
      <c r="I55" s="518"/>
      <c r="J55" s="518"/>
      <c r="K55" s="202">
        <v>45668</v>
      </c>
      <c r="L55" s="203" t="s">
        <v>674</v>
      </c>
      <c r="M55" s="10"/>
      <c r="N55" s="521"/>
      <c r="O55" s="521"/>
      <c r="P55" s="521"/>
    </row>
    <row r="56" spans="1:16" ht="26">
      <c r="A56" s="10">
        <v>55</v>
      </c>
      <c r="B56" s="193" t="s">
        <v>494</v>
      </c>
      <c r="C56" s="10" t="s">
        <v>224</v>
      </c>
      <c r="D56" s="10"/>
      <c r="E56" s="202">
        <v>45660</v>
      </c>
      <c r="F56" s="23">
        <v>46.049156000000004</v>
      </c>
      <c r="G56" s="518" t="s">
        <v>196</v>
      </c>
      <c r="H56" s="518"/>
      <c r="I56" s="518"/>
      <c r="J56" s="518"/>
      <c r="K56" s="202">
        <v>45668</v>
      </c>
      <c r="L56" s="203" t="s">
        <v>672</v>
      </c>
      <c r="M56" s="10"/>
      <c r="N56" s="521"/>
      <c r="O56" s="521"/>
      <c r="P56" s="521"/>
    </row>
    <row r="57" spans="1:16" ht="26">
      <c r="A57" s="10">
        <v>56</v>
      </c>
      <c r="B57" s="193" t="s">
        <v>495</v>
      </c>
      <c r="C57" s="10" t="s">
        <v>224</v>
      </c>
      <c r="D57" s="10"/>
      <c r="E57" s="202">
        <v>45665</v>
      </c>
      <c r="F57" s="23">
        <v>46.049156000000004</v>
      </c>
      <c r="G57" s="518" t="s">
        <v>196</v>
      </c>
      <c r="H57" s="518"/>
      <c r="I57" s="518"/>
      <c r="J57" s="518"/>
      <c r="K57" s="202">
        <v>45671</v>
      </c>
      <c r="L57" s="203" t="s">
        <v>671</v>
      </c>
      <c r="M57" s="10"/>
      <c r="N57" s="521"/>
      <c r="O57" s="521"/>
      <c r="P57" s="521"/>
    </row>
    <row r="58" spans="1:16" ht="26">
      <c r="A58" s="10">
        <v>57</v>
      </c>
      <c r="B58" s="193" t="s">
        <v>496</v>
      </c>
      <c r="C58" s="10" t="s">
        <v>224</v>
      </c>
      <c r="D58" s="10"/>
      <c r="E58" s="202">
        <v>45664</v>
      </c>
      <c r="F58" s="23">
        <v>46.049156000000004</v>
      </c>
      <c r="G58" s="518" t="s">
        <v>196</v>
      </c>
      <c r="H58" s="518"/>
      <c r="I58" s="518"/>
      <c r="J58" s="518"/>
      <c r="K58" s="202">
        <v>45672</v>
      </c>
      <c r="L58" s="203" t="s">
        <v>673</v>
      </c>
      <c r="M58" s="10"/>
      <c r="N58" s="521"/>
      <c r="O58" s="521"/>
      <c r="P58" s="521"/>
    </row>
    <row r="59" spans="1:16" ht="26">
      <c r="A59" s="10">
        <v>58</v>
      </c>
      <c r="B59" s="193" t="s">
        <v>99</v>
      </c>
      <c r="C59" s="10" t="s">
        <v>224</v>
      </c>
      <c r="D59" s="10"/>
      <c r="E59" s="202">
        <v>45664</v>
      </c>
      <c r="F59" s="23">
        <v>46.049156000000004</v>
      </c>
      <c r="G59" s="518" t="s">
        <v>196</v>
      </c>
      <c r="H59" s="518"/>
      <c r="I59" s="518"/>
      <c r="J59" s="518"/>
      <c r="K59" s="202">
        <v>45674</v>
      </c>
      <c r="L59" s="203" t="s">
        <v>670</v>
      </c>
      <c r="M59" s="10"/>
      <c r="N59" s="521"/>
      <c r="O59" s="521"/>
      <c r="P59" s="521"/>
    </row>
    <row r="60" spans="1:16" ht="26">
      <c r="A60" s="10">
        <v>59</v>
      </c>
      <c r="B60" s="193" t="s">
        <v>497</v>
      </c>
      <c r="C60" s="10" t="s">
        <v>224</v>
      </c>
      <c r="D60" s="10"/>
      <c r="E60" s="202">
        <v>45666</v>
      </c>
      <c r="F60" s="23">
        <v>46.049156000000004</v>
      </c>
      <c r="G60" s="518" t="s">
        <v>196</v>
      </c>
      <c r="H60" s="518"/>
      <c r="I60" s="518"/>
      <c r="J60" s="518"/>
      <c r="K60" s="202">
        <v>45674</v>
      </c>
      <c r="L60" s="203" t="s">
        <v>422</v>
      </c>
      <c r="M60" s="10"/>
      <c r="N60" s="521"/>
      <c r="O60" s="521"/>
      <c r="P60" s="521"/>
    </row>
    <row r="61" spans="1:16" ht="26">
      <c r="A61" s="10">
        <v>60</v>
      </c>
      <c r="B61" s="193" t="s">
        <v>498</v>
      </c>
      <c r="C61" s="10" t="s">
        <v>195</v>
      </c>
      <c r="D61" s="10"/>
      <c r="E61" s="202">
        <v>45667</v>
      </c>
      <c r="F61" s="23">
        <v>43.775756000000008</v>
      </c>
      <c r="G61" s="518" t="s">
        <v>196</v>
      </c>
      <c r="H61" s="518"/>
      <c r="I61" s="518"/>
      <c r="J61" s="518"/>
      <c r="K61" s="202">
        <v>45674</v>
      </c>
      <c r="L61" s="203" t="s">
        <v>669</v>
      </c>
      <c r="M61" s="10"/>
      <c r="N61" s="521"/>
      <c r="O61" s="521"/>
      <c r="P61" s="521"/>
    </row>
    <row r="62" spans="1:16" ht="26">
      <c r="A62" s="10">
        <v>61</v>
      </c>
      <c r="B62" s="193" t="s">
        <v>499</v>
      </c>
      <c r="C62" s="10" t="s">
        <v>195</v>
      </c>
      <c r="D62" s="10"/>
      <c r="E62" s="202">
        <v>45668</v>
      </c>
      <c r="F62" s="23">
        <v>43.775756000000008</v>
      </c>
      <c r="G62" s="518" t="s">
        <v>196</v>
      </c>
      <c r="H62" s="518"/>
      <c r="I62" s="518"/>
      <c r="J62" s="518"/>
      <c r="K62" s="202">
        <v>45676</v>
      </c>
      <c r="L62" s="203" t="s">
        <v>674</v>
      </c>
      <c r="M62" s="10"/>
      <c r="N62" s="521"/>
      <c r="O62" s="521"/>
      <c r="P62" s="521"/>
    </row>
    <row r="63" spans="1:16" ht="26">
      <c r="A63" s="10">
        <v>62</v>
      </c>
      <c r="B63" s="193" t="s">
        <v>500</v>
      </c>
      <c r="C63" s="10" t="s">
        <v>224</v>
      </c>
      <c r="D63" s="10"/>
      <c r="E63" s="202">
        <v>45669</v>
      </c>
      <c r="F63" s="23">
        <v>46.049156000000004</v>
      </c>
      <c r="G63" s="518" t="s">
        <v>196</v>
      </c>
      <c r="H63" s="518"/>
      <c r="I63" s="518"/>
      <c r="J63" s="518"/>
      <c r="K63" s="202">
        <v>45678</v>
      </c>
      <c r="L63" s="203" t="s">
        <v>672</v>
      </c>
      <c r="M63" s="10"/>
      <c r="N63" s="521"/>
      <c r="O63" s="521"/>
      <c r="P63" s="521"/>
    </row>
    <row r="64" spans="1:16" ht="26">
      <c r="A64" s="10">
        <v>63</v>
      </c>
      <c r="B64" s="193" t="s">
        <v>501</v>
      </c>
      <c r="C64" s="10" t="s">
        <v>195</v>
      </c>
      <c r="D64" s="10"/>
      <c r="E64" s="202">
        <v>45672</v>
      </c>
      <c r="F64" s="23">
        <v>43.775756000000008</v>
      </c>
      <c r="G64" s="518" t="s">
        <v>196</v>
      </c>
      <c r="H64" s="518"/>
      <c r="I64" s="518"/>
      <c r="J64" s="518"/>
      <c r="K64" s="202">
        <v>45679</v>
      </c>
      <c r="L64" s="203" t="s">
        <v>671</v>
      </c>
      <c r="M64" s="10"/>
      <c r="N64" s="521"/>
      <c r="O64" s="521"/>
      <c r="P64" s="521"/>
    </row>
    <row r="65" spans="1:47" ht="15.5">
      <c r="A65" s="10">
        <v>64</v>
      </c>
      <c r="B65" s="193" t="s">
        <v>502</v>
      </c>
      <c r="C65" s="10" t="s">
        <v>195</v>
      </c>
      <c r="D65" s="10"/>
      <c r="E65" s="202">
        <v>45674</v>
      </c>
      <c r="F65" s="23">
        <v>43.775756000000008</v>
      </c>
      <c r="G65" s="518" t="s">
        <v>196</v>
      </c>
      <c r="H65" s="518"/>
      <c r="I65" s="518"/>
      <c r="J65" s="518"/>
      <c r="K65" s="202">
        <v>45680</v>
      </c>
      <c r="L65" s="203" t="s">
        <v>669</v>
      </c>
      <c r="M65" s="10"/>
      <c r="N65" s="522"/>
      <c r="O65" s="522"/>
      <c r="P65" s="522"/>
    </row>
    <row r="66" spans="1:47" ht="15.5">
      <c r="A66" s="10">
        <v>65</v>
      </c>
      <c r="B66" s="193" t="s">
        <v>503</v>
      </c>
      <c r="C66" s="10" t="s">
        <v>195</v>
      </c>
      <c r="D66" s="10"/>
      <c r="E66" s="202">
        <v>45672</v>
      </c>
      <c r="F66" s="23">
        <v>43.775756000000008</v>
      </c>
      <c r="G66" s="518" t="s">
        <v>196</v>
      </c>
      <c r="H66" s="518"/>
      <c r="I66" s="518"/>
      <c r="J66" s="518"/>
      <c r="K66" s="202">
        <v>45681</v>
      </c>
      <c r="L66" s="203" t="s">
        <v>673</v>
      </c>
      <c r="M66" s="10"/>
      <c r="N66" s="522"/>
      <c r="O66" s="522"/>
      <c r="P66" s="522"/>
    </row>
    <row r="67" spans="1:47" ht="26">
      <c r="A67" s="10">
        <v>66</v>
      </c>
      <c r="B67" s="193" t="s">
        <v>504</v>
      </c>
      <c r="C67" s="10" t="s">
        <v>224</v>
      </c>
      <c r="D67" s="10"/>
      <c r="E67" s="202">
        <v>45677</v>
      </c>
      <c r="F67" s="23">
        <v>46.049156000000004</v>
      </c>
      <c r="G67" s="518" t="s">
        <v>196</v>
      </c>
      <c r="H67" s="518"/>
      <c r="I67" s="518"/>
      <c r="J67" s="518"/>
      <c r="K67" s="202">
        <v>45682</v>
      </c>
      <c r="L67" s="203" t="s">
        <v>674</v>
      </c>
      <c r="M67" s="10"/>
      <c r="N67" s="521"/>
      <c r="O67" s="521"/>
      <c r="P67" s="521"/>
    </row>
    <row r="68" spans="1:47" ht="26">
      <c r="A68" s="10">
        <v>67</v>
      </c>
      <c r="B68" s="193" t="s">
        <v>505</v>
      </c>
      <c r="C68" s="10" t="s">
        <v>224</v>
      </c>
      <c r="D68" s="10"/>
      <c r="E68" s="202">
        <v>45678</v>
      </c>
      <c r="F68" s="23">
        <v>46.049156000000004</v>
      </c>
      <c r="G68" s="518" t="s">
        <v>196</v>
      </c>
      <c r="H68" s="518"/>
      <c r="I68" s="518"/>
      <c r="J68" s="518"/>
      <c r="K68" s="202">
        <v>45682</v>
      </c>
      <c r="L68" s="203" t="s">
        <v>672</v>
      </c>
      <c r="M68" s="10"/>
      <c r="N68" s="521"/>
      <c r="O68" s="521"/>
      <c r="P68" s="521"/>
    </row>
    <row r="69" spans="1:47" ht="26">
      <c r="A69" s="10">
        <v>68</v>
      </c>
      <c r="B69" s="193" t="s">
        <v>506</v>
      </c>
      <c r="C69" s="10" t="s">
        <v>224</v>
      </c>
      <c r="D69" s="10"/>
      <c r="E69" s="202">
        <v>45673</v>
      </c>
      <c r="F69" s="23">
        <v>46.049156000000004</v>
      </c>
      <c r="G69" s="518" t="s">
        <v>196</v>
      </c>
      <c r="H69" s="518"/>
      <c r="I69" s="518"/>
      <c r="J69" s="518"/>
      <c r="K69" s="202">
        <v>45684</v>
      </c>
      <c r="L69" s="203" t="s">
        <v>422</v>
      </c>
      <c r="M69" s="10"/>
      <c r="N69" s="521"/>
      <c r="O69" s="521"/>
      <c r="P69" s="521"/>
    </row>
    <row r="70" spans="1:47" ht="26">
      <c r="A70" s="10">
        <v>69</v>
      </c>
      <c r="B70" s="193" t="s">
        <v>87</v>
      </c>
      <c r="C70" s="10" t="s">
        <v>224</v>
      </c>
      <c r="D70" s="10"/>
      <c r="E70" s="202">
        <v>45673</v>
      </c>
      <c r="F70" s="23">
        <v>46.049156000000004</v>
      </c>
      <c r="G70" s="518" t="s">
        <v>196</v>
      </c>
      <c r="H70" s="518"/>
      <c r="I70" s="518"/>
      <c r="J70" s="518"/>
      <c r="K70" s="202">
        <v>45685</v>
      </c>
      <c r="L70" s="203" t="s">
        <v>670</v>
      </c>
      <c r="M70" s="10"/>
      <c r="N70" s="521"/>
      <c r="O70" s="521"/>
      <c r="P70" s="521"/>
    </row>
    <row r="71" spans="1:47" ht="26">
      <c r="A71" s="10">
        <v>70</v>
      </c>
      <c r="B71" s="193" t="s">
        <v>507</v>
      </c>
      <c r="C71" s="10" t="s">
        <v>224</v>
      </c>
      <c r="D71" s="10"/>
      <c r="E71" s="202">
        <v>45681</v>
      </c>
      <c r="F71" s="23">
        <v>46.049156000000004</v>
      </c>
      <c r="G71" s="518" t="s">
        <v>196</v>
      </c>
      <c r="H71" s="518"/>
      <c r="I71" s="518"/>
      <c r="J71" s="518"/>
      <c r="K71" s="202">
        <v>45686</v>
      </c>
      <c r="L71" s="203" t="s">
        <v>669</v>
      </c>
      <c r="M71" s="10"/>
      <c r="N71" s="195"/>
      <c r="O71" s="195"/>
      <c r="P71" s="195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6">
      <c r="A72" s="10">
        <v>71</v>
      </c>
      <c r="B72" s="193" t="s">
        <v>508</v>
      </c>
      <c r="C72" s="10" t="s">
        <v>195</v>
      </c>
      <c r="D72" s="10"/>
      <c r="E72" s="202">
        <v>45678</v>
      </c>
      <c r="F72" s="23">
        <v>43.775756000000008</v>
      </c>
      <c r="G72" s="518" t="s">
        <v>196</v>
      </c>
      <c r="H72" s="518"/>
      <c r="I72" s="518"/>
      <c r="J72" s="518"/>
      <c r="K72" s="202">
        <v>45687</v>
      </c>
      <c r="L72" s="203" t="s">
        <v>671</v>
      </c>
      <c r="M72" s="10"/>
      <c r="N72" s="195"/>
      <c r="O72" s="195"/>
      <c r="P72" s="195"/>
    </row>
    <row r="73" spans="1:47" ht="26">
      <c r="A73" s="10">
        <v>72</v>
      </c>
      <c r="B73" s="193" t="s">
        <v>19</v>
      </c>
      <c r="C73" s="10" t="s">
        <v>224</v>
      </c>
      <c r="D73" s="10"/>
      <c r="E73" s="202">
        <v>45682</v>
      </c>
      <c r="F73" s="23">
        <v>46.049156000000004</v>
      </c>
      <c r="G73" s="518" t="s">
        <v>196</v>
      </c>
      <c r="H73" s="518"/>
      <c r="I73" s="518"/>
      <c r="J73" s="518"/>
      <c r="K73" s="202">
        <v>45687</v>
      </c>
      <c r="L73" s="203" t="s">
        <v>673</v>
      </c>
      <c r="M73" s="10"/>
      <c r="N73" s="521"/>
      <c r="O73" s="521"/>
      <c r="P73" s="521"/>
    </row>
    <row r="74" spans="1:47" ht="26">
      <c r="A74" s="10">
        <v>73</v>
      </c>
      <c r="B74" s="193" t="s">
        <v>83</v>
      </c>
      <c r="C74" s="10" t="s">
        <v>224</v>
      </c>
      <c r="D74" s="10"/>
      <c r="E74" s="202">
        <v>45678</v>
      </c>
      <c r="F74" s="23">
        <v>46.049156000000004</v>
      </c>
      <c r="G74" s="518" t="s">
        <v>196</v>
      </c>
      <c r="H74" s="518"/>
      <c r="I74" s="518"/>
      <c r="J74" s="518"/>
      <c r="K74" s="202">
        <v>45688</v>
      </c>
      <c r="L74" s="203" t="s">
        <v>675</v>
      </c>
      <c r="M74" s="10"/>
      <c r="N74" s="521"/>
      <c r="O74" s="521"/>
      <c r="P74" s="521"/>
    </row>
    <row r="75" spans="1:47" ht="28.5" customHeight="1">
      <c r="A75" s="10">
        <v>74</v>
      </c>
      <c r="B75" s="193" t="s">
        <v>509</v>
      </c>
      <c r="C75" s="10" t="s">
        <v>224</v>
      </c>
      <c r="D75" s="10"/>
      <c r="E75" s="202">
        <v>45682</v>
      </c>
      <c r="F75" s="23">
        <v>46.049156000000004</v>
      </c>
      <c r="G75" s="518" t="s">
        <v>196</v>
      </c>
      <c r="H75" s="518"/>
      <c r="I75" s="518"/>
      <c r="J75" s="518"/>
      <c r="K75" s="202">
        <v>45689</v>
      </c>
      <c r="L75" s="203" t="s">
        <v>672</v>
      </c>
      <c r="M75" s="10"/>
      <c r="N75" s="195"/>
      <c r="O75" s="195"/>
      <c r="P75" s="195"/>
    </row>
    <row r="76" spans="1:47" ht="26.25" customHeight="1">
      <c r="A76" s="10">
        <v>75</v>
      </c>
      <c r="B76" s="193" t="s">
        <v>510</v>
      </c>
      <c r="C76" s="10" t="s">
        <v>195</v>
      </c>
      <c r="D76" s="10"/>
      <c r="E76" s="202">
        <v>45682</v>
      </c>
      <c r="F76" s="23">
        <v>43.775756000000008</v>
      </c>
      <c r="G76" s="518" t="s">
        <v>196</v>
      </c>
      <c r="H76" s="518"/>
      <c r="I76" s="518"/>
      <c r="J76" s="518"/>
      <c r="K76" s="202">
        <v>45690</v>
      </c>
      <c r="L76" s="203" t="s">
        <v>674</v>
      </c>
      <c r="M76" s="10"/>
      <c r="N76" s="195"/>
      <c r="O76" s="195"/>
      <c r="P76" s="195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6.25" customHeight="1">
      <c r="A77" s="10">
        <v>76</v>
      </c>
      <c r="B77" s="193" t="s">
        <v>511</v>
      </c>
      <c r="C77" s="10" t="s">
        <v>224</v>
      </c>
      <c r="D77" s="10"/>
      <c r="E77" s="202">
        <v>45687</v>
      </c>
      <c r="F77" s="23">
        <v>46.049156000000004</v>
      </c>
      <c r="G77" s="518" t="s">
        <v>196</v>
      </c>
      <c r="H77" s="518"/>
      <c r="I77" s="518"/>
      <c r="J77" s="518"/>
      <c r="K77" s="202">
        <v>45693</v>
      </c>
      <c r="L77" s="203" t="s">
        <v>669</v>
      </c>
      <c r="M77" s="10"/>
      <c r="N77" s="195"/>
      <c r="O77" s="195"/>
      <c r="P77" s="195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6.25" customHeight="1">
      <c r="A78" s="10">
        <v>77</v>
      </c>
      <c r="B78" s="193" t="s">
        <v>512</v>
      </c>
      <c r="C78" s="10" t="s">
        <v>513</v>
      </c>
      <c r="D78" s="10"/>
      <c r="E78" s="202">
        <v>45685</v>
      </c>
      <c r="F78" s="23">
        <v>64.481662</v>
      </c>
      <c r="G78" s="518" t="s">
        <v>196</v>
      </c>
      <c r="H78" s="518"/>
      <c r="I78" s="518"/>
      <c r="J78" s="518"/>
      <c r="K78" s="202">
        <v>45694</v>
      </c>
      <c r="L78" s="203" t="s">
        <v>422</v>
      </c>
      <c r="M78" s="10"/>
      <c r="N78" s="195"/>
      <c r="O78" s="195"/>
      <c r="P78" s="195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5" customHeight="1">
      <c r="A79" s="10">
        <v>78</v>
      </c>
      <c r="B79" s="193" t="s">
        <v>514</v>
      </c>
      <c r="C79" s="10" t="s">
        <v>195</v>
      </c>
      <c r="D79" s="10"/>
      <c r="E79" s="202">
        <v>45690</v>
      </c>
      <c r="F79" s="23">
        <v>43.775756000000008</v>
      </c>
      <c r="G79" s="518" t="s">
        <v>196</v>
      </c>
      <c r="H79" s="518"/>
      <c r="I79" s="518"/>
      <c r="J79" s="518"/>
      <c r="K79" s="202">
        <v>45695</v>
      </c>
      <c r="L79" s="203" t="s">
        <v>673</v>
      </c>
      <c r="M79" s="10">
        <v>27</v>
      </c>
      <c r="N79" s="519"/>
      <c r="O79" s="520"/>
      <c r="P79" s="520"/>
    </row>
    <row r="80" spans="1:47" ht="28.5" customHeight="1">
      <c r="A80" s="10">
        <v>79</v>
      </c>
      <c r="B80" s="193" t="s">
        <v>515</v>
      </c>
      <c r="C80" s="10" t="s">
        <v>224</v>
      </c>
      <c r="D80" s="10"/>
      <c r="E80" s="202">
        <v>45690</v>
      </c>
      <c r="F80" s="23">
        <v>46.049156000000004</v>
      </c>
      <c r="G80" s="518" t="s">
        <v>196</v>
      </c>
      <c r="H80" s="518"/>
      <c r="I80" s="518"/>
      <c r="J80" s="518"/>
      <c r="K80" s="202">
        <v>45696</v>
      </c>
      <c r="L80" s="203" t="s">
        <v>672</v>
      </c>
      <c r="M80" s="10"/>
      <c r="N80" s="519"/>
      <c r="O80" s="520"/>
      <c r="P80" s="520"/>
    </row>
    <row r="81" spans="1:41" ht="26.25" customHeight="1">
      <c r="A81" s="10">
        <v>80</v>
      </c>
      <c r="B81" s="193" t="s">
        <v>516</v>
      </c>
      <c r="C81" s="10" t="s">
        <v>224</v>
      </c>
      <c r="D81" s="10"/>
      <c r="E81" s="202">
        <v>45686</v>
      </c>
      <c r="F81" s="23">
        <v>46.049156000000004</v>
      </c>
      <c r="G81" s="518" t="s">
        <v>196</v>
      </c>
      <c r="H81" s="518"/>
      <c r="I81" s="518"/>
      <c r="J81" s="518"/>
      <c r="K81" s="202">
        <v>45697</v>
      </c>
      <c r="L81" s="203" t="s">
        <v>671</v>
      </c>
      <c r="M81" s="10"/>
      <c r="N81" s="195"/>
      <c r="O81" s="195"/>
      <c r="P81" s="195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5" customHeight="1">
      <c r="A82" s="10">
        <v>81</v>
      </c>
      <c r="B82" s="193" t="s">
        <v>517</v>
      </c>
      <c r="C82" s="10" t="s">
        <v>195</v>
      </c>
      <c r="D82" s="10"/>
      <c r="E82" s="202">
        <v>45691</v>
      </c>
      <c r="F82" s="23">
        <v>43.775756000000008</v>
      </c>
      <c r="G82" s="518" t="s">
        <v>196</v>
      </c>
      <c r="H82" s="518"/>
      <c r="I82" s="518"/>
      <c r="J82" s="518"/>
      <c r="K82" s="202">
        <v>45698</v>
      </c>
      <c r="L82" s="203" t="s">
        <v>674</v>
      </c>
      <c r="M82" s="10">
        <v>23</v>
      </c>
      <c r="N82" s="195"/>
      <c r="O82" s="195"/>
      <c r="P82" s="195"/>
    </row>
    <row r="83" spans="1:41" ht="26">
      <c r="A83" s="10">
        <v>82</v>
      </c>
      <c r="B83" s="193" t="s">
        <v>282</v>
      </c>
      <c r="C83" s="10" t="s">
        <v>518</v>
      </c>
      <c r="D83" s="10"/>
      <c r="E83" s="202">
        <v>45686</v>
      </c>
      <c r="F83" s="23">
        <v>73.425832</v>
      </c>
      <c r="G83" s="518" t="s">
        <v>196</v>
      </c>
      <c r="H83" s="518"/>
      <c r="I83" s="518"/>
      <c r="J83" s="518"/>
      <c r="K83" s="202">
        <v>45699</v>
      </c>
      <c r="L83" s="203" t="s">
        <v>670</v>
      </c>
      <c r="M83" s="10"/>
      <c r="N83" s="195"/>
      <c r="O83" s="195"/>
      <c r="P83" s="195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6">
      <c r="A84" s="10">
        <v>83</v>
      </c>
      <c r="B84" s="193" t="s">
        <v>84</v>
      </c>
      <c r="C84" s="10" t="s">
        <v>224</v>
      </c>
      <c r="D84" s="10"/>
      <c r="E84" s="202">
        <v>45690</v>
      </c>
      <c r="F84" s="23">
        <v>46.049156000000004</v>
      </c>
      <c r="G84" s="518" t="s">
        <v>196</v>
      </c>
      <c r="H84" s="518"/>
      <c r="I84" s="518"/>
      <c r="J84" s="518"/>
      <c r="K84" s="202">
        <v>45700</v>
      </c>
      <c r="L84" s="203" t="s">
        <v>675</v>
      </c>
      <c r="M84" s="10"/>
      <c r="N84" s="195"/>
      <c r="O84" s="195"/>
      <c r="P84" s="195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5.5">
      <c r="A85" s="10">
        <v>84</v>
      </c>
      <c r="B85" s="193" t="s">
        <v>519</v>
      </c>
      <c r="C85" s="10" t="s">
        <v>513</v>
      </c>
      <c r="D85" s="10"/>
      <c r="E85" s="202">
        <v>45694</v>
      </c>
      <c r="F85" s="23">
        <v>64.481662</v>
      </c>
      <c r="G85" s="518" t="s">
        <v>196</v>
      </c>
      <c r="H85" s="518"/>
      <c r="I85" s="518"/>
      <c r="J85" s="518"/>
      <c r="K85" s="202">
        <v>45701</v>
      </c>
      <c r="L85" s="203" t="s">
        <v>669</v>
      </c>
      <c r="M85" s="10"/>
      <c r="N85" s="519"/>
      <c r="O85" s="520"/>
      <c r="P85" s="520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5" customHeight="1">
      <c r="A86" s="10">
        <v>85</v>
      </c>
      <c r="B86" s="193" t="s">
        <v>520</v>
      </c>
      <c r="C86" s="10" t="s">
        <v>195</v>
      </c>
      <c r="D86" s="10"/>
      <c r="E86" s="202">
        <v>45695</v>
      </c>
      <c r="F86" s="23">
        <v>43.775756000000008</v>
      </c>
      <c r="G86" s="518" t="s">
        <v>196</v>
      </c>
      <c r="H86" s="518"/>
      <c r="I86" s="518"/>
      <c r="J86" s="518"/>
      <c r="K86" s="202">
        <v>45701</v>
      </c>
      <c r="L86" s="203" t="s">
        <v>422</v>
      </c>
      <c r="M86" s="10">
        <v>29</v>
      </c>
      <c r="N86" s="519"/>
      <c r="O86" s="520"/>
      <c r="P86" s="520"/>
    </row>
    <row r="87" spans="1:41" ht="28.5" customHeight="1">
      <c r="A87" s="10">
        <v>86</v>
      </c>
      <c r="B87" s="193" t="s">
        <v>95</v>
      </c>
      <c r="C87" s="10" t="s">
        <v>224</v>
      </c>
      <c r="D87" s="10"/>
      <c r="E87" s="202">
        <v>45696</v>
      </c>
      <c r="F87" s="23">
        <v>46.049156000000004</v>
      </c>
      <c r="G87" s="518" t="s">
        <v>196</v>
      </c>
      <c r="H87" s="518"/>
      <c r="I87" s="518"/>
      <c r="J87" s="518"/>
      <c r="K87" s="202">
        <v>45703</v>
      </c>
      <c r="L87" s="203" t="s">
        <v>673</v>
      </c>
      <c r="M87" s="10">
        <v>26</v>
      </c>
      <c r="N87" s="519"/>
      <c r="O87" s="520"/>
      <c r="P87" s="520"/>
    </row>
    <row r="88" spans="1:41" ht="28.5" customHeight="1">
      <c r="A88" s="10">
        <v>87</v>
      </c>
      <c r="B88" s="193" t="s">
        <v>521</v>
      </c>
      <c r="C88" s="10" t="s">
        <v>224</v>
      </c>
      <c r="D88" s="10"/>
      <c r="E88" s="202">
        <v>45697</v>
      </c>
      <c r="F88" s="23">
        <v>46.049156000000004</v>
      </c>
      <c r="G88" s="518" t="s">
        <v>196</v>
      </c>
      <c r="H88" s="518"/>
      <c r="I88" s="518"/>
      <c r="J88" s="518"/>
      <c r="K88" s="202">
        <v>45703</v>
      </c>
      <c r="L88" s="203" t="s">
        <v>672</v>
      </c>
      <c r="M88" s="10">
        <v>34</v>
      </c>
      <c r="N88" s="519"/>
      <c r="O88" s="520"/>
      <c r="P88" s="520"/>
    </row>
    <row r="89" spans="1:41" ht="15.5">
      <c r="A89" s="10">
        <v>88</v>
      </c>
      <c r="B89" s="193" t="s">
        <v>522</v>
      </c>
      <c r="C89" s="10" t="s">
        <v>195</v>
      </c>
      <c r="D89" s="10"/>
      <c r="E89" s="202">
        <v>45698</v>
      </c>
      <c r="F89" s="23">
        <v>43.775756000000008</v>
      </c>
      <c r="G89" s="518" t="s">
        <v>196</v>
      </c>
      <c r="H89" s="518"/>
      <c r="I89" s="518"/>
      <c r="J89" s="518"/>
      <c r="K89" s="202">
        <v>45706</v>
      </c>
      <c r="L89" s="203" t="s">
        <v>671</v>
      </c>
      <c r="M89" s="10"/>
      <c r="N89" s="197"/>
      <c r="O89" s="198"/>
      <c r="P89" s="198"/>
    </row>
    <row r="90" spans="1:41" ht="15.5">
      <c r="A90" s="10">
        <v>89</v>
      </c>
      <c r="B90" s="193" t="s">
        <v>523</v>
      </c>
      <c r="C90" s="10" t="s">
        <v>195</v>
      </c>
      <c r="D90" s="10"/>
      <c r="E90" s="202">
        <v>45700</v>
      </c>
      <c r="F90" s="23">
        <v>43.775756000000008</v>
      </c>
      <c r="G90" s="518" t="s">
        <v>196</v>
      </c>
      <c r="H90" s="518"/>
      <c r="I90" s="518"/>
      <c r="J90" s="518"/>
      <c r="K90" s="202">
        <v>45707</v>
      </c>
      <c r="L90" s="203" t="s">
        <v>422</v>
      </c>
      <c r="M90" s="10"/>
      <c r="N90" s="197"/>
      <c r="O90" s="198"/>
      <c r="P90" s="198"/>
    </row>
    <row r="91" spans="1:41" ht="15.5">
      <c r="A91" s="10">
        <v>90</v>
      </c>
      <c r="B91" s="193" t="s">
        <v>524</v>
      </c>
      <c r="C91" s="10" t="s">
        <v>224</v>
      </c>
      <c r="D91" s="10"/>
      <c r="E91" s="202">
        <v>45699</v>
      </c>
      <c r="F91" s="23">
        <v>46.049156000000004</v>
      </c>
      <c r="G91" s="518" t="s">
        <v>196</v>
      </c>
      <c r="H91" s="518"/>
      <c r="I91" s="518"/>
      <c r="J91" s="518"/>
      <c r="K91" s="202">
        <v>45708</v>
      </c>
      <c r="L91" s="203" t="s">
        <v>674</v>
      </c>
      <c r="M91" s="10"/>
      <c r="N91" s="197"/>
      <c r="O91" s="198"/>
      <c r="P91" s="198"/>
    </row>
    <row r="92" spans="1:41" ht="15.5">
      <c r="A92" s="10">
        <v>91</v>
      </c>
      <c r="B92" s="193" t="s">
        <v>525</v>
      </c>
      <c r="C92" s="10" t="s">
        <v>224</v>
      </c>
      <c r="D92" s="10"/>
      <c r="E92" s="202">
        <v>45700</v>
      </c>
      <c r="F92" s="23">
        <v>46.049156000000004</v>
      </c>
      <c r="G92" s="518" t="s">
        <v>196</v>
      </c>
      <c r="H92" s="518"/>
      <c r="I92" s="518"/>
      <c r="J92" s="518"/>
      <c r="K92" s="202">
        <v>45708</v>
      </c>
      <c r="L92" s="203" t="s">
        <v>670</v>
      </c>
      <c r="M92" s="10"/>
      <c r="N92" s="197"/>
      <c r="O92" s="198"/>
      <c r="P92" s="198"/>
    </row>
    <row r="93" spans="1:41" ht="15.5">
      <c r="A93" s="10">
        <v>92</v>
      </c>
      <c r="B93" s="193" t="s">
        <v>79</v>
      </c>
      <c r="C93" s="10" t="s">
        <v>224</v>
      </c>
      <c r="D93" s="10"/>
      <c r="E93" s="202">
        <v>45702</v>
      </c>
      <c r="F93" s="23">
        <v>46.049156000000004</v>
      </c>
      <c r="G93" s="518" t="s">
        <v>196</v>
      </c>
      <c r="H93" s="518"/>
      <c r="I93" s="518"/>
      <c r="J93" s="518"/>
      <c r="K93" s="202">
        <v>45708</v>
      </c>
      <c r="L93" s="203" t="s">
        <v>669</v>
      </c>
      <c r="M93" s="10"/>
      <c r="N93" s="197"/>
      <c r="O93" s="198"/>
      <c r="P93" s="198"/>
    </row>
    <row r="94" spans="1:41" ht="15.5">
      <c r="A94" s="10">
        <v>93</v>
      </c>
      <c r="B94" s="193" t="s">
        <v>526</v>
      </c>
      <c r="C94" s="10" t="s">
        <v>195</v>
      </c>
      <c r="D94" s="10"/>
      <c r="E94" s="202">
        <v>45704</v>
      </c>
      <c r="F94" s="23">
        <v>43.775756000000008</v>
      </c>
      <c r="G94" s="518" t="s">
        <v>196</v>
      </c>
      <c r="H94" s="518"/>
      <c r="I94" s="518"/>
      <c r="J94" s="518"/>
      <c r="K94" s="202">
        <v>45709</v>
      </c>
      <c r="L94" s="203" t="s">
        <v>672</v>
      </c>
      <c r="M94" s="10"/>
      <c r="N94" s="197"/>
      <c r="O94" s="198"/>
      <c r="P94" s="198"/>
    </row>
    <row r="95" spans="1:41" ht="15.5">
      <c r="A95" s="10">
        <v>94</v>
      </c>
      <c r="B95" s="193" t="s">
        <v>93</v>
      </c>
      <c r="C95" s="10" t="s">
        <v>224</v>
      </c>
      <c r="D95" s="10"/>
      <c r="E95" s="202">
        <v>45704</v>
      </c>
      <c r="F95" s="23">
        <v>46.049156000000004</v>
      </c>
      <c r="G95" s="518" t="s">
        <v>196</v>
      </c>
      <c r="H95" s="518"/>
      <c r="I95" s="518"/>
      <c r="J95" s="518"/>
      <c r="K95" s="202">
        <v>45709</v>
      </c>
      <c r="L95" s="203" t="s">
        <v>673</v>
      </c>
      <c r="M95" s="10"/>
      <c r="N95" s="197"/>
      <c r="O95" s="198"/>
      <c r="P95" s="198"/>
    </row>
    <row r="96" spans="1:41" ht="15.5">
      <c r="A96" s="10">
        <v>95</v>
      </c>
      <c r="B96" s="193" t="s">
        <v>82</v>
      </c>
      <c r="C96" s="10" t="s">
        <v>195</v>
      </c>
      <c r="D96" s="10"/>
      <c r="E96" s="202">
        <v>45702</v>
      </c>
      <c r="F96" s="23">
        <v>43.775756000000008</v>
      </c>
      <c r="G96" s="518" t="s">
        <v>196</v>
      </c>
      <c r="H96" s="518"/>
      <c r="I96" s="518"/>
      <c r="J96" s="518"/>
      <c r="K96" s="202">
        <v>45710</v>
      </c>
      <c r="L96" s="203" t="s">
        <v>675</v>
      </c>
      <c r="M96" s="10"/>
      <c r="N96" s="197"/>
      <c r="O96" s="198"/>
      <c r="P96" s="198"/>
    </row>
    <row r="97" spans="1:16" ht="15.5">
      <c r="A97" s="10">
        <v>96</v>
      </c>
      <c r="B97" s="193" t="s">
        <v>527</v>
      </c>
      <c r="C97" s="10" t="s">
        <v>225</v>
      </c>
      <c r="D97" s="10"/>
      <c r="E97" s="202">
        <v>45708</v>
      </c>
      <c r="F97" s="23">
        <v>42.374236000000003</v>
      </c>
      <c r="G97" s="518" t="s">
        <v>196</v>
      </c>
      <c r="H97" s="518"/>
      <c r="I97" s="518"/>
      <c r="J97" s="518"/>
      <c r="K97" s="202">
        <v>45713</v>
      </c>
      <c r="L97" s="203" t="s">
        <v>422</v>
      </c>
      <c r="M97" s="10"/>
      <c r="N97" s="197"/>
      <c r="O97" s="198"/>
      <c r="P97" s="198"/>
    </row>
    <row r="98" spans="1:16" ht="15.5">
      <c r="A98" s="10">
        <v>97</v>
      </c>
      <c r="B98" s="193" t="s">
        <v>80</v>
      </c>
      <c r="C98" s="10" t="s">
        <v>224</v>
      </c>
      <c r="D98" s="10"/>
      <c r="E98" s="202">
        <v>45709</v>
      </c>
      <c r="F98" s="23">
        <v>46.049156000000004</v>
      </c>
      <c r="G98" s="518" t="s">
        <v>196</v>
      </c>
      <c r="H98" s="518"/>
      <c r="I98" s="518"/>
      <c r="J98" s="518"/>
      <c r="K98" s="202">
        <v>45713</v>
      </c>
      <c r="L98" s="203" t="s">
        <v>669</v>
      </c>
      <c r="M98" s="10"/>
      <c r="N98" s="197"/>
      <c r="O98" s="198"/>
      <c r="P98" s="198"/>
    </row>
    <row r="99" spans="1:16" ht="15.5">
      <c r="A99" s="10">
        <v>98</v>
      </c>
      <c r="B99" s="193" t="s">
        <v>528</v>
      </c>
      <c r="C99" s="10" t="s">
        <v>195</v>
      </c>
      <c r="D99" s="10"/>
      <c r="E99" s="202">
        <v>45707</v>
      </c>
      <c r="F99" s="23">
        <v>43.775756000000008</v>
      </c>
      <c r="G99" s="518" t="s">
        <v>196</v>
      </c>
      <c r="H99" s="518"/>
      <c r="I99" s="518"/>
      <c r="J99" s="518"/>
      <c r="K99" s="202">
        <v>45713</v>
      </c>
      <c r="L99" s="203" t="s">
        <v>671</v>
      </c>
      <c r="M99" s="10"/>
      <c r="N99" s="197"/>
      <c r="O99" s="198"/>
      <c r="P99" s="198"/>
    </row>
    <row r="100" spans="1:16" ht="15.5">
      <c r="A100" s="10">
        <v>99</v>
      </c>
      <c r="B100" s="193" t="s">
        <v>529</v>
      </c>
      <c r="C100" s="10" t="s">
        <v>195</v>
      </c>
      <c r="D100" s="10"/>
      <c r="E100" s="202">
        <v>45709</v>
      </c>
      <c r="F100" s="23">
        <v>43.775756000000008</v>
      </c>
      <c r="G100" s="518" t="s">
        <v>196</v>
      </c>
      <c r="H100" s="518"/>
      <c r="I100" s="518"/>
      <c r="J100" s="518"/>
      <c r="K100" s="202">
        <v>45715</v>
      </c>
      <c r="L100" s="203" t="s">
        <v>670</v>
      </c>
      <c r="M100" s="10"/>
      <c r="N100" s="197"/>
      <c r="O100" s="198"/>
      <c r="P100" s="198"/>
    </row>
    <row r="101" spans="1:16" ht="15.5">
      <c r="A101" s="10">
        <v>100</v>
      </c>
      <c r="B101" s="193" t="s">
        <v>90</v>
      </c>
      <c r="C101" s="10" t="s">
        <v>195</v>
      </c>
      <c r="D101" s="10"/>
      <c r="E101" s="202">
        <v>45708</v>
      </c>
      <c r="F101" s="23">
        <v>43.775756000000008</v>
      </c>
      <c r="G101" s="518" t="s">
        <v>196</v>
      </c>
      <c r="H101" s="518"/>
      <c r="I101" s="518"/>
      <c r="J101" s="518"/>
      <c r="K101" s="202">
        <v>45715</v>
      </c>
      <c r="L101" s="203" t="s">
        <v>673</v>
      </c>
      <c r="M101" s="10"/>
      <c r="N101" s="197"/>
      <c r="O101" s="198"/>
      <c r="P101" s="198"/>
    </row>
    <row r="102" spans="1:16" ht="15.5">
      <c r="A102" s="10">
        <v>101</v>
      </c>
      <c r="B102" s="193" t="s">
        <v>530</v>
      </c>
      <c r="C102" s="10" t="s">
        <v>513</v>
      </c>
      <c r="D102" s="10"/>
      <c r="E102" s="202">
        <v>45707</v>
      </c>
      <c r="F102" s="23">
        <v>64.481662</v>
      </c>
      <c r="G102" s="518" t="s">
        <v>196</v>
      </c>
      <c r="H102" s="518"/>
      <c r="I102" s="518"/>
      <c r="J102" s="518"/>
      <c r="K102" s="202">
        <v>45716</v>
      </c>
      <c r="L102" s="203" t="s">
        <v>674</v>
      </c>
      <c r="M102" s="10"/>
      <c r="N102" s="197"/>
      <c r="O102" s="198"/>
      <c r="P102" s="198"/>
    </row>
    <row r="103" spans="1:16" ht="15.5">
      <c r="A103" s="10">
        <v>102</v>
      </c>
      <c r="B103" s="193" t="s">
        <v>531</v>
      </c>
      <c r="C103" s="10" t="s">
        <v>513</v>
      </c>
      <c r="D103" s="10"/>
      <c r="E103" s="202">
        <v>45710</v>
      </c>
      <c r="F103" s="23">
        <v>64.481662</v>
      </c>
      <c r="G103" s="518" t="s">
        <v>196</v>
      </c>
      <c r="H103" s="518"/>
      <c r="I103" s="518"/>
      <c r="J103" s="518"/>
      <c r="K103" s="202">
        <v>45716</v>
      </c>
      <c r="L103" s="203" t="s">
        <v>672</v>
      </c>
      <c r="M103" s="10"/>
      <c r="N103" s="197"/>
      <c r="O103" s="198"/>
      <c r="P103" s="198"/>
    </row>
    <row r="104" spans="1:16" ht="15.5">
      <c r="A104" s="10">
        <v>103</v>
      </c>
      <c r="B104" s="193" t="s">
        <v>76</v>
      </c>
      <c r="C104" s="10" t="s">
        <v>224</v>
      </c>
      <c r="D104" s="10"/>
      <c r="E104" s="202">
        <v>45714</v>
      </c>
      <c r="F104" s="23">
        <v>46.049156000000004</v>
      </c>
      <c r="G104" s="518" t="s">
        <v>196</v>
      </c>
      <c r="H104" s="518"/>
      <c r="I104" s="518"/>
      <c r="J104" s="518"/>
      <c r="K104" s="202">
        <v>45718</v>
      </c>
      <c r="L104" s="203" t="s">
        <v>669</v>
      </c>
      <c r="M104" s="10"/>
      <c r="N104" s="197"/>
      <c r="O104" s="198"/>
      <c r="P104" s="198"/>
    </row>
    <row r="105" spans="1:16" ht="15.5">
      <c r="A105" s="10">
        <v>104</v>
      </c>
      <c r="B105" s="193" t="s">
        <v>91</v>
      </c>
      <c r="C105" s="10" t="s">
        <v>224</v>
      </c>
      <c r="D105" s="10"/>
      <c r="E105" s="202">
        <v>45715</v>
      </c>
      <c r="F105" s="23">
        <v>46.049156000000004</v>
      </c>
      <c r="G105" s="518" t="s">
        <v>196</v>
      </c>
      <c r="H105" s="518"/>
      <c r="I105" s="518"/>
      <c r="J105" s="518"/>
      <c r="K105" s="202">
        <v>45719</v>
      </c>
      <c r="L105" s="203" t="s">
        <v>673</v>
      </c>
      <c r="M105" s="10"/>
      <c r="N105" s="197"/>
      <c r="O105" s="198"/>
      <c r="P105" s="198"/>
    </row>
    <row r="106" spans="1:16" ht="15.5">
      <c r="A106" s="10">
        <v>105</v>
      </c>
      <c r="B106" s="193" t="s">
        <v>532</v>
      </c>
      <c r="C106" s="10" t="s">
        <v>224</v>
      </c>
      <c r="D106" s="10"/>
      <c r="E106" s="202">
        <v>45717</v>
      </c>
      <c r="F106" s="23">
        <v>46.049156000000004</v>
      </c>
      <c r="G106" s="518" t="s">
        <v>196</v>
      </c>
      <c r="H106" s="518"/>
      <c r="I106" s="518"/>
      <c r="J106" s="518"/>
      <c r="K106" s="202">
        <v>45721</v>
      </c>
      <c r="L106" s="203" t="s">
        <v>422</v>
      </c>
      <c r="M106" s="10"/>
      <c r="N106" s="197"/>
      <c r="O106" s="198"/>
      <c r="P106" s="198"/>
    </row>
    <row r="107" spans="1:16" ht="15.5">
      <c r="A107" s="10">
        <v>106</v>
      </c>
      <c r="B107" s="193" t="s">
        <v>81</v>
      </c>
      <c r="C107" s="10" t="s">
        <v>224</v>
      </c>
      <c r="D107" s="10"/>
      <c r="E107" s="202">
        <v>45719</v>
      </c>
      <c r="F107" s="23">
        <v>46.049156000000004</v>
      </c>
      <c r="G107" s="518" t="s">
        <v>196</v>
      </c>
      <c r="H107" s="518"/>
      <c r="I107" s="518"/>
      <c r="J107" s="518"/>
      <c r="K107" s="202">
        <v>45723</v>
      </c>
      <c r="L107" s="203" t="s">
        <v>669</v>
      </c>
      <c r="M107" s="10"/>
      <c r="N107" s="197"/>
      <c r="O107" s="198"/>
      <c r="P107" s="198"/>
    </row>
    <row r="108" spans="1:16" ht="15.5">
      <c r="A108" s="10">
        <v>107</v>
      </c>
      <c r="B108" s="193" t="s">
        <v>533</v>
      </c>
      <c r="C108" s="10" t="s">
        <v>513</v>
      </c>
      <c r="D108" s="10"/>
      <c r="E108" s="202">
        <v>45715</v>
      </c>
      <c r="F108" s="23">
        <v>64.481662</v>
      </c>
      <c r="G108" s="518" t="s">
        <v>196</v>
      </c>
      <c r="H108" s="518"/>
      <c r="I108" s="518"/>
      <c r="J108" s="518"/>
      <c r="K108" s="202">
        <v>45724</v>
      </c>
      <c r="L108" s="203" t="s">
        <v>671</v>
      </c>
      <c r="M108" s="10"/>
      <c r="N108" s="197"/>
      <c r="O108" s="198"/>
      <c r="P108" s="198"/>
    </row>
    <row r="109" spans="1:16" ht="15.5">
      <c r="A109" s="10">
        <v>108</v>
      </c>
      <c r="B109" s="193" t="s">
        <v>534</v>
      </c>
      <c r="C109" s="10" t="s">
        <v>195</v>
      </c>
      <c r="D109" s="10"/>
      <c r="E109" s="202">
        <v>45717</v>
      </c>
      <c r="F109" s="23">
        <v>43.775756000000008</v>
      </c>
      <c r="G109" s="518" t="s">
        <v>196</v>
      </c>
      <c r="H109" s="518"/>
      <c r="I109" s="518"/>
      <c r="J109" s="518"/>
      <c r="K109" s="202">
        <v>45724</v>
      </c>
      <c r="L109" s="203" t="s">
        <v>672</v>
      </c>
      <c r="M109" s="10"/>
      <c r="N109" s="197"/>
      <c r="O109" s="198"/>
      <c r="P109" s="198"/>
    </row>
    <row r="110" spans="1:16" ht="15.5">
      <c r="A110" s="10">
        <v>109</v>
      </c>
      <c r="B110" s="193" t="s">
        <v>89</v>
      </c>
      <c r="C110" s="10" t="s">
        <v>195</v>
      </c>
      <c r="D110" s="10"/>
      <c r="E110" s="202">
        <v>45716</v>
      </c>
      <c r="F110" s="23">
        <v>43.775756000000008</v>
      </c>
      <c r="G110" s="518" t="s">
        <v>196</v>
      </c>
      <c r="H110" s="518"/>
      <c r="I110" s="518"/>
      <c r="J110" s="518"/>
      <c r="K110" s="202">
        <v>45724</v>
      </c>
      <c r="L110" s="203" t="s">
        <v>670</v>
      </c>
      <c r="M110" s="10"/>
      <c r="N110" s="197"/>
      <c r="O110" s="198"/>
      <c r="P110" s="198"/>
    </row>
    <row r="111" spans="1:16" ht="15.5">
      <c r="A111" s="10">
        <v>110</v>
      </c>
      <c r="B111" s="193" t="s">
        <v>535</v>
      </c>
      <c r="C111" s="10" t="s">
        <v>224</v>
      </c>
      <c r="D111" s="10"/>
      <c r="E111" s="202">
        <v>45717</v>
      </c>
      <c r="F111" s="23">
        <v>46.049156000000004</v>
      </c>
      <c r="G111" s="518" t="s">
        <v>196</v>
      </c>
      <c r="H111" s="518"/>
      <c r="I111" s="518"/>
      <c r="J111" s="518"/>
      <c r="K111" s="202">
        <v>45725</v>
      </c>
      <c r="L111" s="203" t="s">
        <v>674</v>
      </c>
      <c r="M111" s="10"/>
      <c r="N111" s="197"/>
      <c r="O111" s="198"/>
      <c r="P111" s="198"/>
    </row>
    <row r="112" spans="1:16" ht="15.5">
      <c r="A112" s="10">
        <v>111</v>
      </c>
      <c r="B112" s="193" t="s">
        <v>16</v>
      </c>
      <c r="C112" s="10" t="s">
        <v>224</v>
      </c>
      <c r="D112" s="10"/>
      <c r="E112" s="202">
        <v>45717</v>
      </c>
      <c r="F112" s="23">
        <v>46.049156000000004</v>
      </c>
      <c r="G112" s="518" t="s">
        <v>196</v>
      </c>
      <c r="H112" s="518"/>
      <c r="I112" s="518"/>
      <c r="J112" s="518"/>
      <c r="K112" s="202">
        <v>45727</v>
      </c>
      <c r="L112" s="203" t="s">
        <v>675</v>
      </c>
      <c r="M112" s="10"/>
      <c r="N112" s="197"/>
      <c r="O112" s="198"/>
      <c r="P112" s="198"/>
    </row>
    <row r="113" spans="1:16" ht="15.5">
      <c r="A113" s="10">
        <v>112</v>
      </c>
      <c r="B113" s="193" t="s">
        <v>77</v>
      </c>
      <c r="C113" s="10" t="s">
        <v>225</v>
      </c>
      <c r="D113" s="10"/>
      <c r="E113" s="202">
        <v>45724</v>
      </c>
      <c r="F113" s="23">
        <v>42.374236000000003</v>
      </c>
      <c r="G113" s="518" t="s">
        <v>196</v>
      </c>
      <c r="H113" s="518"/>
      <c r="I113" s="518"/>
      <c r="J113" s="518"/>
      <c r="K113" s="202">
        <v>45727</v>
      </c>
      <c r="L113" s="203" t="s">
        <v>669</v>
      </c>
      <c r="M113" s="10"/>
      <c r="N113" s="197"/>
      <c r="O113" s="198"/>
      <c r="P113" s="198"/>
    </row>
    <row r="114" spans="1:16" ht="15.5">
      <c r="A114" s="10">
        <v>113</v>
      </c>
      <c r="B114" s="193" t="s">
        <v>536</v>
      </c>
      <c r="C114" s="10" t="s">
        <v>225</v>
      </c>
      <c r="D114" s="10"/>
      <c r="E114" s="202">
        <v>45724</v>
      </c>
      <c r="F114" s="23">
        <v>42.374236000000003</v>
      </c>
      <c r="G114" s="518" t="s">
        <v>196</v>
      </c>
      <c r="H114" s="518"/>
      <c r="I114" s="518"/>
      <c r="J114" s="518"/>
      <c r="K114" s="202">
        <v>45728</v>
      </c>
      <c r="L114" s="203" t="s">
        <v>672</v>
      </c>
      <c r="M114" s="10"/>
      <c r="N114" s="197"/>
      <c r="O114" s="198"/>
      <c r="P114" s="198"/>
    </row>
    <row r="115" spans="1:16" ht="15.5">
      <c r="A115" s="10">
        <v>114</v>
      </c>
      <c r="B115" s="193" t="s">
        <v>537</v>
      </c>
      <c r="C115" s="10" t="s">
        <v>513</v>
      </c>
      <c r="D115" s="10"/>
      <c r="E115" s="202">
        <v>45717</v>
      </c>
      <c r="F115" s="23">
        <v>64.481662</v>
      </c>
      <c r="G115" s="518" t="s">
        <v>196</v>
      </c>
      <c r="H115" s="518"/>
      <c r="I115" s="518"/>
      <c r="J115" s="518"/>
      <c r="K115" s="202">
        <v>45729</v>
      </c>
      <c r="L115" s="203" t="s">
        <v>422</v>
      </c>
      <c r="M115" s="10"/>
      <c r="N115" s="197"/>
      <c r="O115" s="198"/>
      <c r="P115" s="198"/>
    </row>
    <row r="116" spans="1:16" ht="15.5">
      <c r="A116" s="10">
        <v>115</v>
      </c>
      <c r="B116" s="193" t="s">
        <v>538</v>
      </c>
      <c r="C116" s="10" t="s">
        <v>195</v>
      </c>
      <c r="D116" s="10"/>
      <c r="E116" s="202">
        <v>45726</v>
      </c>
      <c r="F116" s="23">
        <v>43.775756000000008</v>
      </c>
      <c r="G116" s="518" t="s">
        <v>196</v>
      </c>
      <c r="H116" s="518"/>
      <c r="I116" s="518"/>
      <c r="J116" s="518"/>
      <c r="K116" s="202">
        <v>45732</v>
      </c>
      <c r="L116" s="203" t="s">
        <v>674</v>
      </c>
      <c r="M116" s="10"/>
      <c r="N116" s="197"/>
      <c r="O116" s="198"/>
      <c r="P116" s="198"/>
    </row>
    <row r="117" spans="1:16" ht="15.5">
      <c r="A117" s="10">
        <v>116</v>
      </c>
      <c r="B117" s="193" t="s">
        <v>92</v>
      </c>
      <c r="C117" s="10" t="s">
        <v>195</v>
      </c>
      <c r="D117" s="10"/>
      <c r="E117" s="202">
        <v>45726</v>
      </c>
      <c r="F117" s="23">
        <v>43.775756000000008</v>
      </c>
      <c r="G117" s="518" t="s">
        <v>196</v>
      </c>
      <c r="H117" s="518"/>
      <c r="I117" s="518"/>
      <c r="J117" s="518"/>
      <c r="K117" s="202">
        <v>45734</v>
      </c>
      <c r="L117" s="203" t="s">
        <v>670</v>
      </c>
      <c r="M117" s="10"/>
      <c r="N117" s="197"/>
      <c r="O117" s="198"/>
      <c r="P117" s="198"/>
    </row>
    <row r="118" spans="1:16" ht="15.5">
      <c r="A118" s="10">
        <v>117</v>
      </c>
      <c r="B118" s="193" t="s">
        <v>74</v>
      </c>
      <c r="C118" s="10" t="s">
        <v>225</v>
      </c>
      <c r="D118" s="10"/>
      <c r="E118" s="202">
        <v>45728</v>
      </c>
      <c r="F118" s="23">
        <v>42.374236000000003</v>
      </c>
      <c r="G118" s="518" t="s">
        <v>196</v>
      </c>
      <c r="H118" s="518"/>
      <c r="I118" s="518"/>
      <c r="J118" s="518"/>
      <c r="K118" s="202">
        <v>45734</v>
      </c>
      <c r="L118" s="203" t="s">
        <v>669</v>
      </c>
      <c r="M118" s="10"/>
      <c r="N118" s="197"/>
      <c r="O118" s="198"/>
      <c r="P118" s="198"/>
    </row>
    <row r="119" spans="1:16" ht="15.5">
      <c r="A119" s="10">
        <v>118</v>
      </c>
      <c r="B119" s="193" t="s">
        <v>539</v>
      </c>
      <c r="C119" s="10" t="s">
        <v>224</v>
      </c>
      <c r="D119" s="10"/>
      <c r="E119" s="202">
        <v>45725</v>
      </c>
      <c r="F119" s="23">
        <v>46.049156000000004</v>
      </c>
      <c r="G119" s="518" t="s">
        <v>196</v>
      </c>
      <c r="H119" s="518"/>
      <c r="I119" s="518"/>
      <c r="J119" s="518"/>
      <c r="K119" s="202">
        <v>45735</v>
      </c>
      <c r="L119" s="203" t="s">
        <v>671</v>
      </c>
      <c r="M119" s="10"/>
      <c r="N119" s="197"/>
      <c r="O119" s="198"/>
      <c r="P119" s="198"/>
    </row>
    <row r="120" spans="1:16" ht="15.5">
      <c r="A120" s="10">
        <v>119</v>
      </c>
      <c r="B120" s="193" t="s">
        <v>540</v>
      </c>
      <c r="C120" s="10" t="s">
        <v>227</v>
      </c>
      <c r="D120" s="10"/>
      <c r="E120" s="202">
        <v>45729</v>
      </c>
      <c r="F120" s="23">
        <v>55.338726999999999</v>
      </c>
      <c r="G120" s="518" t="s">
        <v>196</v>
      </c>
      <c r="H120" s="518"/>
      <c r="I120" s="518"/>
      <c r="J120" s="518"/>
      <c r="K120" s="202">
        <v>45737</v>
      </c>
      <c r="L120" s="203" t="s">
        <v>672</v>
      </c>
      <c r="M120" s="10"/>
      <c r="N120" s="197"/>
      <c r="O120" s="198"/>
      <c r="P120" s="198"/>
    </row>
    <row r="121" spans="1:16" ht="15.5">
      <c r="A121" s="10">
        <v>120</v>
      </c>
      <c r="B121" s="193" t="s">
        <v>541</v>
      </c>
      <c r="C121" s="10" t="s">
        <v>224</v>
      </c>
      <c r="D121" s="10"/>
      <c r="E121" s="202">
        <v>45732</v>
      </c>
      <c r="F121" s="23">
        <v>46.049156000000004</v>
      </c>
      <c r="G121" s="518" t="s">
        <v>196</v>
      </c>
      <c r="H121" s="518"/>
      <c r="I121" s="518"/>
      <c r="J121" s="518"/>
      <c r="K121" s="202">
        <v>45737</v>
      </c>
      <c r="L121" s="203" t="s">
        <v>422</v>
      </c>
      <c r="M121" s="10"/>
      <c r="N121" s="197"/>
      <c r="O121" s="198"/>
      <c r="P121" s="198"/>
    </row>
    <row r="122" spans="1:16" ht="15.5">
      <c r="A122" s="10">
        <v>121</v>
      </c>
      <c r="B122" s="193" t="s">
        <v>542</v>
      </c>
      <c r="C122" s="10" t="s">
        <v>225</v>
      </c>
      <c r="D122" s="10"/>
      <c r="E122" s="202">
        <v>45732</v>
      </c>
      <c r="F122" s="23">
        <v>42.374236000000003</v>
      </c>
      <c r="G122" s="518" t="s">
        <v>196</v>
      </c>
      <c r="H122" s="518"/>
      <c r="I122" s="518"/>
      <c r="J122" s="518"/>
      <c r="K122" s="202">
        <v>45739</v>
      </c>
      <c r="L122" s="203" t="s">
        <v>674</v>
      </c>
      <c r="M122" s="10"/>
      <c r="N122" s="197"/>
      <c r="O122" s="198"/>
      <c r="P122" s="198"/>
    </row>
    <row r="123" spans="1:16" ht="15.5">
      <c r="A123" s="10">
        <v>122</v>
      </c>
      <c r="B123" s="193" t="s">
        <v>75</v>
      </c>
      <c r="C123" s="10" t="s">
        <v>225</v>
      </c>
      <c r="D123" s="10"/>
      <c r="E123" s="202">
        <v>45735</v>
      </c>
      <c r="F123" s="23">
        <v>42.374236000000003</v>
      </c>
      <c r="G123" s="518" t="s">
        <v>196</v>
      </c>
      <c r="H123" s="518"/>
      <c r="I123" s="518"/>
      <c r="J123" s="518"/>
      <c r="K123" s="202">
        <v>45739</v>
      </c>
      <c r="L123" s="203" t="s">
        <v>669</v>
      </c>
      <c r="M123" s="10"/>
      <c r="N123" s="197"/>
      <c r="O123" s="198"/>
      <c r="P123" s="198"/>
    </row>
    <row r="124" spans="1:16" ht="15.5">
      <c r="A124" s="10">
        <v>123</v>
      </c>
      <c r="B124" s="193" t="s">
        <v>543</v>
      </c>
      <c r="C124" s="10" t="s">
        <v>225</v>
      </c>
      <c r="D124" s="10"/>
      <c r="E124" s="202">
        <v>45738</v>
      </c>
      <c r="F124" s="23">
        <v>42.374236000000003</v>
      </c>
      <c r="G124" s="518" t="s">
        <v>196</v>
      </c>
      <c r="H124" s="518"/>
      <c r="I124" s="518"/>
      <c r="J124" s="518"/>
      <c r="K124" s="202">
        <v>45742</v>
      </c>
      <c r="L124" s="203" t="s">
        <v>672</v>
      </c>
      <c r="M124" s="10"/>
      <c r="N124" s="197"/>
      <c r="O124" s="198"/>
      <c r="P124" s="198"/>
    </row>
    <row r="125" spans="1:16" ht="15.5">
      <c r="A125" s="10">
        <v>124</v>
      </c>
      <c r="B125" s="193" t="s">
        <v>544</v>
      </c>
      <c r="C125" s="10" t="s">
        <v>225</v>
      </c>
      <c r="D125" s="10"/>
      <c r="E125" s="202">
        <v>45736</v>
      </c>
      <c r="F125" s="23">
        <v>42.374236000000003</v>
      </c>
      <c r="G125" s="518" t="s">
        <v>196</v>
      </c>
      <c r="H125" s="518"/>
      <c r="I125" s="518"/>
      <c r="J125" s="518"/>
      <c r="K125" s="202">
        <v>45743</v>
      </c>
      <c r="L125" s="203" t="s">
        <v>671</v>
      </c>
      <c r="M125" s="10"/>
      <c r="N125" s="197"/>
      <c r="O125" s="198"/>
      <c r="P125" s="198"/>
    </row>
    <row r="126" spans="1:16" ht="15.5">
      <c r="A126" s="10">
        <v>125</v>
      </c>
      <c r="B126" s="193" t="s">
        <v>545</v>
      </c>
      <c r="C126" s="10" t="s">
        <v>513</v>
      </c>
      <c r="D126" s="10"/>
      <c r="E126" s="202">
        <v>45738</v>
      </c>
      <c r="F126" s="23">
        <v>64.481662</v>
      </c>
      <c r="G126" s="518" t="s">
        <v>196</v>
      </c>
      <c r="H126" s="518"/>
      <c r="I126" s="518"/>
      <c r="J126" s="518"/>
      <c r="K126" s="202">
        <v>45745</v>
      </c>
      <c r="L126" s="203" t="s">
        <v>422</v>
      </c>
      <c r="M126" s="10"/>
      <c r="N126" s="197"/>
      <c r="O126" s="198"/>
      <c r="P126" s="198"/>
    </row>
    <row r="127" spans="1:16" ht="15.5">
      <c r="A127" s="10">
        <v>126</v>
      </c>
      <c r="B127" s="193" t="s">
        <v>88</v>
      </c>
      <c r="C127" s="10" t="s">
        <v>225</v>
      </c>
      <c r="D127" s="10"/>
      <c r="E127" s="202">
        <v>45736</v>
      </c>
      <c r="F127" s="23">
        <v>42.374236000000003</v>
      </c>
      <c r="G127" s="518" t="s">
        <v>196</v>
      </c>
      <c r="H127" s="518"/>
      <c r="I127" s="518"/>
      <c r="J127" s="518"/>
      <c r="K127" s="202">
        <v>45746</v>
      </c>
      <c r="L127" s="203" t="s">
        <v>670</v>
      </c>
      <c r="M127" s="10"/>
      <c r="N127" s="197"/>
      <c r="O127" s="198"/>
      <c r="P127" s="198"/>
    </row>
    <row r="128" spans="1:16" ht="15.5">
      <c r="A128" s="10">
        <v>127</v>
      </c>
      <c r="B128" s="193" t="s">
        <v>546</v>
      </c>
      <c r="C128" s="10" t="s">
        <v>225</v>
      </c>
      <c r="D128" s="10"/>
      <c r="E128" s="202">
        <v>45740</v>
      </c>
      <c r="F128" s="23">
        <v>42.374236000000003</v>
      </c>
      <c r="G128" s="518" t="s">
        <v>196</v>
      </c>
      <c r="H128" s="518"/>
      <c r="I128" s="518"/>
      <c r="J128" s="518"/>
      <c r="K128" s="202">
        <v>45746</v>
      </c>
      <c r="L128" s="203" t="s">
        <v>674</v>
      </c>
      <c r="M128" s="10"/>
      <c r="N128" s="197"/>
      <c r="O128" s="198"/>
      <c r="P128" s="198"/>
    </row>
    <row r="129" spans="1:16" ht="15.5">
      <c r="A129" s="10">
        <v>128</v>
      </c>
      <c r="B129" s="193" t="s">
        <v>268</v>
      </c>
      <c r="C129" s="10" t="s">
        <v>513</v>
      </c>
      <c r="D129" s="10"/>
      <c r="E129" s="202">
        <v>45740</v>
      </c>
      <c r="F129" s="23">
        <v>64.481662</v>
      </c>
      <c r="G129" s="518" t="s">
        <v>196</v>
      </c>
      <c r="H129" s="518"/>
      <c r="I129" s="518"/>
      <c r="J129" s="518"/>
      <c r="K129" s="202">
        <v>45747</v>
      </c>
      <c r="L129" s="203" t="s">
        <v>669</v>
      </c>
      <c r="M129" s="10"/>
      <c r="N129" s="197"/>
      <c r="O129" s="198"/>
      <c r="P129" s="198"/>
    </row>
    <row r="130" spans="1:16" ht="15.5">
      <c r="A130" s="10">
        <v>129</v>
      </c>
      <c r="B130" s="193" t="s">
        <v>547</v>
      </c>
      <c r="C130" s="10" t="s">
        <v>224</v>
      </c>
      <c r="D130" s="10"/>
      <c r="E130" s="202">
        <v>45737</v>
      </c>
      <c r="F130" s="23">
        <v>46.049156000000004</v>
      </c>
      <c r="G130" s="518" t="s">
        <v>196</v>
      </c>
      <c r="H130" s="518"/>
      <c r="I130" s="518"/>
      <c r="J130" s="518"/>
      <c r="K130" s="202">
        <v>45747</v>
      </c>
      <c r="L130" s="203" t="s">
        <v>676</v>
      </c>
      <c r="M130" s="10"/>
      <c r="N130" s="197"/>
      <c r="O130" s="198"/>
      <c r="P130" s="198"/>
    </row>
    <row r="131" spans="1:16" ht="15.5">
      <c r="A131" s="10">
        <v>130</v>
      </c>
      <c r="B131" s="193" t="s">
        <v>94</v>
      </c>
      <c r="C131" s="10" t="s">
        <v>225</v>
      </c>
      <c r="D131" s="10"/>
      <c r="E131" s="202">
        <v>45738</v>
      </c>
      <c r="F131" s="23">
        <v>42.374236000000003</v>
      </c>
      <c r="G131" s="518" t="s">
        <v>196</v>
      </c>
      <c r="H131" s="518"/>
      <c r="I131" s="518"/>
      <c r="J131" s="518"/>
      <c r="K131" s="202">
        <v>45747</v>
      </c>
      <c r="L131" s="203" t="s">
        <v>673</v>
      </c>
      <c r="M131" s="10"/>
      <c r="N131" s="197"/>
      <c r="O131" s="198"/>
      <c r="P131" s="198"/>
    </row>
    <row r="132" spans="1:16" ht="15.5">
      <c r="A132" s="10">
        <v>131</v>
      </c>
      <c r="B132" s="193" t="s">
        <v>548</v>
      </c>
      <c r="C132" s="10" t="s">
        <v>224</v>
      </c>
      <c r="D132" s="10"/>
      <c r="E132" s="202">
        <v>45740</v>
      </c>
      <c r="F132" s="23">
        <v>46.049156000000004</v>
      </c>
      <c r="G132" s="518" t="s">
        <v>196</v>
      </c>
      <c r="H132" s="518"/>
      <c r="I132" s="518"/>
      <c r="J132" s="518"/>
      <c r="K132" s="202">
        <v>45747</v>
      </c>
      <c r="L132" s="203" t="s">
        <v>677</v>
      </c>
      <c r="M132" s="10"/>
      <c r="N132" s="197"/>
      <c r="O132" s="198"/>
      <c r="P132" s="198"/>
    </row>
    <row r="133" spans="1:16" ht="15.5">
      <c r="A133" s="10">
        <v>132</v>
      </c>
      <c r="B133" s="193" t="s">
        <v>549</v>
      </c>
      <c r="C133" s="10" t="s">
        <v>226</v>
      </c>
      <c r="D133" s="10"/>
      <c r="E133" s="202">
        <v>45740</v>
      </c>
      <c r="F133" s="23">
        <v>53.323913999999995</v>
      </c>
      <c r="G133" s="518" t="s">
        <v>196</v>
      </c>
      <c r="H133" s="518"/>
      <c r="I133" s="518"/>
      <c r="J133" s="518"/>
      <c r="K133" s="202">
        <v>45747</v>
      </c>
      <c r="L133" s="203" t="s">
        <v>672</v>
      </c>
      <c r="M133" s="10"/>
      <c r="N133" s="197"/>
      <c r="O133" s="198"/>
      <c r="P133" s="198"/>
    </row>
    <row r="134" spans="1:16" ht="15.5">
      <c r="A134" s="10">
        <v>133</v>
      </c>
      <c r="B134" s="193" t="s">
        <v>550</v>
      </c>
      <c r="C134" s="10" t="s">
        <v>195</v>
      </c>
      <c r="D134" s="10"/>
      <c r="E134" s="202">
        <v>45744</v>
      </c>
      <c r="F134" s="23">
        <v>43.775756000000008</v>
      </c>
      <c r="G134" s="518" t="s">
        <v>196</v>
      </c>
      <c r="H134" s="518"/>
      <c r="I134" s="518"/>
      <c r="J134" s="518"/>
      <c r="K134" s="202">
        <v>45752</v>
      </c>
      <c r="L134" s="203" t="s">
        <v>422</v>
      </c>
      <c r="M134" s="10"/>
      <c r="N134" s="197"/>
      <c r="O134" s="198"/>
      <c r="P134" s="198"/>
    </row>
    <row r="135" spans="1:16" ht="15.5">
      <c r="A135" s="10">
        <v>134</v>
      </c>
      <c r="B135" s="193" t="s">
        <v>551</v>
      </c>
      <c r="C135" s="10" t="s">
        <v>224</v>
      </c>
      <c r="D135" s="10"/>
      <c r="E135" s="202">
        <v>45744</v>
      </c>
      <c r="F135" s="23">
        <v>46.049156000000004</v>
      </c>
      <c r="G135" s="518" t="s">
        <v>196</v>
      </c>
      <c r="H135" s="518"/>
      <c r="I135" s="518"/>
      <c r="J135" s="518"/>
      <c r="K135" s="202">
        <v>45754</v>
      </c>
      <c r="L135" s="203" t="s">
        <v>672</v>
      </c>
      <c r="M135" s="10"/>
      <c r="N135" s="197"/>
      <c r="O135" s="198"/>
      <c r="P135" s="198"/>
    </row>
    <row r="136" spans="1:16" ht="15.5">
      <c r="A136" s="10">
        <v>135</v>
      </c>
      <c r="B136" s="193" t="s">
        <v>552</v>
      </c>
      <c r="C136" s="10" t="s">
        <v>225</v>
      </c>
      <c r="D136" s="10"/>
      <c r="E136" s="202">
        <v>45747</v>
      </c>
      <c r="F136" s="23">
        <v>42.374236000000003</v>
      </c>
      <c r="G136" s="518" t="s">
        <v>196</v>
      </c>
      <c r="H136" s="518"/>
      <c r="I136" s="518"/>
      <c r="J136" s="518"/>
      <c r="K136" s="202">
        <v>45755</v>
      </c>
      <c r="L136" s="203" t="s">
        <v>678</v>
      </c>
      <c r="M136" s="10"/>
      <c r="N136" s="197"/>
      <c r="O136" s="198"/>
      <c r="P136" s="198"/>
    </row>
    <row r="137" spans="1:16" ht="15.5">
      <c r="A137" s="10">
        <v>136</v>
      </c>
      <c r="B137" s="193" t="s">
        <v>86</v>
      </c>
      <c r="C137" s="10" t="s">
        <v>225</v>
      </c>
      <c r="D137" s="10"/>
      <c r="E137" s="202">
        <v>45750</v>
      </c>
      <c r="F137" s="23">
        <v>42.374236000000003</v>
      </c>
      <c r="G137" s="518" t="s">
        <v>196</v>
      </c>
      <c r="H137" s="518"/>
      <c r="I137" s="518"/>
      <c r="J137" s="518"/>
      <c r="K137" s="202">
        <v>45757</v>
      </c>
      <c r="L137" s="203" t="s">
        <v>669</v>
      </c>
      <c r="M137" s="10"/>
      <c r="N137" s="197"/>
      <c r="O137" s="198"/>
      <c r="P137" s="198"/>
    </row>
    <row r="138" spans="1:16" ht="15.5">
      <c r="A138" s="10">
        <v>137</v>
      </c>
      <c r="B138" s="193" t="s">
        <v>553</v>
      </c>
      <c r="C138" s="10" t="s">
        <v>224</v>
      </c>
      <c r="D138" s="10"/>
      <c r="E138" s="202">
        <v>45747</v>
      </c>
      <c r="F138" s="23">
        <v>46.049156000000004</v>
      </c>
      <c r="G138" s="518" t="s">
        <v>196</v>
      </c>
      <c r="H138" s="518"/>
      <c r="I138" s="518"/>
      <c r="J138" s="518"/>
      <c r="K138" s="202">
        <v>45758</v>
      </c>
      <c r="L138" s="203" t="s">
        <v>679</v>
      </c>
      <c r="M138" s="10"/>
      <c r="N138" s="197"/>
      <c r="O138" s="198"/>
      <c r="P138" s="198"/>
    </row>
    <row r="139" spans="1:16" ht="15.5">
      <c r="A139" s="10">
        <v>138</v>
      </c>
      <c r="B139" s="193" t="s">
        <v>554</v>
      </c>
      <c r="C139" s="10" t="s">
        <v>224</v>
      </c>
      <c r="D139" s="10"/>
      <c r="E139" s="202">
        <v>45748</v>
      </c>
      <c r="F139" s="23">
        <v>46.049156000000004</v>
      </c>
      <c r="G139" s="518" t="s">
        <v>196</v>
      </c>
      <c r="H139" s="518"/>
      <c r="I139" s="518"/>
      <c r="J139" s="518"/>
      <c r="K139" s="202">
        <v>45758</v>
      </c>
      <c r="L139" s="203" t="s">
        <v>676</v>
      </c>
      <c r="M139" s="10"/>
      <c r="N139" s="197"/>
      <c r="O139" s="198"/>
      <c r="P139" s="198"/>
    </row>
    <row r="140" spans="1:16" ht="15.5">
      <c r="A140" s="10">
        <v>139</v>
      </c>
      <c r="B140" s="193" t="s">
        <v>555</v>
      </c>
      <c r="C140" s="10" t="s">
        <v>556</v>
      </c>
      <c r="D140" s="10"/>
      <c r="E140" s="202">
        <v>45748</v>
      </c>
      <c r="F140" s="23">
        <v>75.858397999999994</v>
      </c>
      <c r="G140" s="518" t="s">
        <v>196</v>
      </c>
      <c r="H140" s="518"/>
      <c r="I140" s="518"/>
      <c r="J140" s="518"/>
      <c r="K140" s="202">
        <v>45758</v>
      </c>
      <c r="L140" s="203" t="s">
        <v>680</v>
      </c>
      <c r="M140" s="10"/>
      <c r="N140" s="197"/>
      <c r="O140" s="198"/>
      <c r="P140" s="198"/>
    </row>
    <row r="141" spans="1:16" ht="15.5">
      <c r="A141" s="10">
        <v>140</v>
      </c>
      <c r="B141" s="193" t="s">
        <v>321</v>
      </c>
      <c r="C141" s="10" t="s">
        <v>557</v>
      </c>
      <c r="D141" s="10"/>
      <c r="E141" s="202">
        <v>45748</v>
      </c>
      <c r="F141" s="23">
        <v>87.011570000000006</v>
      </c>
      <c r="G141" s="518" t="s">
        <v>196</v>
      </c>
      <c r="H141" s="518"/>
      <c r="I141" s="518"/>
      <c r="J141" s="518"/>
      <c r="K141" s="202">
        <v>45758</v>
      </c>
      <c r="L141" s="203" t="s">
        <v>674</v>
      </c>
      <c r="M141" s="10"/>
      <c r="N141" s="197"/>
      <c r="O141" s="198"/>
      <c r="P141" s="198"/>
    </row>
    <row r="142" spans="1:16" ht="15.5">
      <c r="A142" s="10">
        <v>141</v>
      </c>
      <c r="B142" s="193" t="s">
        <v>558</v>
      </c>
      <c r="C142" s="10" t="s">
        <v>224</v>
      </c>
      <c r="D142" s="10"/>
      <c r="E142" s="202">
        <v>45748</v>
      </c>
      <c r="F142" s="23">
        <v>46.049156000000004</v>
      </c>
      <c r="G142" s="518" t="s">
        <v>196</v>
      </c>
      <c r="H142" s="518"/>
      <c r="I142" s="518"/>
      <c r="J142" s="518"/>
      <c r="K142" s="202">
        <v>45759</v>
      </c>
      <c r="L142" s="203" t="s">
        <v>677</v>
      </c>
      <c r="M142" s="10"/>
      <c r="N142" s="197"/>
      <c r="O142" s="198"/>
      <c r="P142" s="198"/>
    </row>
    <row r="143" spans="1:16" ht="15.5">
      <c r="A143" s="10">
        <v>142</v>
      </c>
      <c r="B143" s="193" t="s">
        <v>559</v>
      </c>
      <c r="C143" s="10" t="s">
        <v>224</v>
      </c>
      <c r="D143" s="10"/>
      <c r="E143" s="202">
        <v>45748</v>
      </c>
      <c r="F143" s="23">
        <v>46.049156000000004</v>
      </c>
      <c r="G143" s="518" t="s">
        <v>196</v>
      </c>
      <c r="H143" s="518"/>
      <c r="I143" s="518"/>
      <c r="J143" s="518"/>
      <c r="K143" s="202">
        <v>45759</v>
      </c>
      <c r="L143" s="203" t="s">
        <v>670</v>
      </c>
      <c r="M143" s="10"/>
      <c r="N143" s="197"/>
      <c r="O143" s="198"/>
      <c r="P143" s="198"/>
    </row>
    <row r="144" spans="1:16" ht="15.5">
      <c r="A144" s="10">
        <v>143</v>
      </c>
      <c r="B144" s="193" t="s">
        <v>560</v>
      </c>
      <c r="C144" s="10" t="s">
        <v>225</v>
      </c>
      <c r="D144" s="10"/>
      <c r="E144" s="202">
        <v>45755</v>
      </c>
      <c r="F144" s="23">
        <v>42.374236000000003</v>
      </c>
      <c r="G144" s="518" t="s">
        <v>196</v>
      </c>
      <c r="H144" s="518"/>
      <c r="I144" s="518"/>
      <c r="J144" s="518"/>
      <c r="K144" s="202">
        <v>45760</v>
      </c>
      <c r="L144" s="203" t="s">
        <v>672</v>
      </c>
      <c r="M144" s="10"/>
      <c r="N144" s="197"/>
      <c r="O144" s="198"/>
      <c r="P144" s="198"/>
    </row>
    <row r="145" spans="1:16" ht="15.5">
      <c r="A145" s="10">
        <v>144</v>
      </c>
      <c r="B145" s="193" t="s">
        <v>350</v>
      </c>
      <c r="C145" s="10" t="s">
        <v>513</v>
      </c>
      <c r="D145" s="10"/>
      <c r="E145" s="202">
        <v>45749</v>
      </c>
      <c r="F145" s="23">
        <v>64.481662</v>
      </c>
      <c r="G145" s="518" t="s">
        <v>196</v>
      </c>
      <c r="H145" s="518"/>
      <c r="I145" s="518"/>
      <c r="J145" s="518"/>
      <c r="K145" s="202">
        <v>45761</v>
      </c>
      <c r="L145" s="203" t="s">
        <v>673</v>
      </c>
      <c r="M145" s="10"/>
      <c r="N145" s="197"/>
      <c r="O145" s="198"/>
      <c r="P145" s="198"/>
    </row>
    <row r="146" spans="1:16" ht="15.5">
      <c r="A146" s="10">
        <v>145</v>
      </c>
      <c r="B146" s="193" t="s">
        <v>561</v>
      </c>
      <c r="C146" s="10" t="s">
        <v>224</v>
      </c>
      <c r="D146" s="10"/>
      <c r="E146" s="202">
        <v>45756</v>
      </c>
      <c r="F146" s="23">
        <v>46.049156000000004</v>
      </c>
      <c r="G146" s="518" t="s">
        <v>196</v>
      </c>
      <c r="H146" s="518"/>
      <c r="I146" s="518"/>
      <c r="J146" s="518"/>
      <c r="K146" s="202">
        <v>45762</v>
      </c>
      <c r="L146" s="203" t="s">
        <v>678</v>
      </c>
      <c r="M146" s="10"/>
      <c r="N146" s="197"/>
      <c r="O146" s="198"/>
      <c r="P146" s="198"/>
    </row>
    <row r="147" spans="1:16" ht="15.5">
      <c r="A147" s="10">
        <v>146</v>
      </c>
      <c r="B147" s="193" t="s">
        <v>562</v>
      </c>
      <c r="C147" s="10" t="s">
        <v>224</v>
      </c>
      <c r="D147" s="10"/>
      <c r="E147" s="202">
        <v>45752</v>
      </c>
      <c r="F147" s="23">
        <v>46.049156000000004</v>
      </c>
      <c r="G147" s="518" t="s">
        <v>196</v>
      </c>
      <c r="H147" s="518"/>
      <c r="I147" s="518"/>
      <c r="J147" s="518"/>
      <c r="K147" s="202">
        <v>45763</v>
      </c>
      <c r="L147" s="203" t="s">
        <v>681</v>
      </c>
      <c r="M147" s="10"/>
      <c r="N147" s="197"/>
      <c r="O147" s="198"/>
      <c r="P147" s="198"/>
    </row>
    <row r="148" spans="1:16" ht="15.5">
      <c r="A148" s="10">
        <v>147</v>
      </c>
      <c r="B148" s="193" t="s">
        <v>563</v>
      </c>
      <c r="C148" s="10" t="s">
        <v>225</v>
      </c>
      <c r="D148" s="10"/>
      <c r="E148" s="202">
        <v>45759</v>
      </c>
      <c r="F148" s="23">
        <v>42.374236000000003</v>
      </c>
      <c r="G148" s="518" t="s">
        <v>196</v>
      </c>
      <c r="H148" s="518"/>
      <c r="I148" s="518"/>
      <c r="J148" s="518"/>
      <c r="K148" s="202">
        <v>45763</v>
      </c>
      <c r="L148" s="203" t="s">
        <v>680</v>
      </c>
      <c r="M148" s="10"/>
      <c r="N148" s="197"/>
      <c r="O148" s="198"/>
      <c r="P148" s="198"/>
    </row>
    <row r="149" spans="1:16" ht="15.5">
      <c r="A149" s="10">
        <v>148</v>
      </c>
      <c r="B149" s="193" t="s">
        <v>564</v>
      </c>
      <c r="C149" s="10" t="s">
        <v>565</v>
      </c>
      <c r="D149" s="10"/>
      <c r="E149" s="202">
        <v>45753</v>
      </c>
      <c r="F149" s="23">
        <v>86.256192999999996</v>
      </c>
      <c r="G149" s="518" t="s">
        <v>196</v>
      </c>
      <c r="H149" s="518"/>
      <c r="I149" s="518"/>
      <c r="J149" s="518"/>
      <c r="K149" s="202">
        <v>45764</v>
      </c>
      <c r="L149" s="203" t="s">
        <v>422</v>
      </c>
      <c r="M149" s="10"/>
      <c r="N149" s="197"/>
      <c r="O149" s="198"/>
      <c r="P149" s="198"/>
    </row>
    <row r="150" spans="1:16" ht="15.5">
      <c r="A150" s="10">
        <v>149</v>
      </c>
      <c r="B150" s="193" t="s">
        <v>364</v>
      </c>
      <c r="C150" s="10" t="s">
        <v>513</v>
      </c>
      <c r="D150" s="10"/>
      <c r="E150" s="202">
        <v>45759</v>
      </c>
      <c r="F150" s="23">
        <v>64.481662</v>
      </c>
      <c r="G150" s="518" t="s">
        <v>196</v>
      </c>
      <c r="H150" s="518"/>
      <c r="I150" s="518"/>
      <c r="J150" s="518"/>
      <c r="K150" s="202">
        <v>45766</v>
      </c>
      <c r="L150" s="203" t="s">
        <v>677</v>
      </c>
      <c r="M150" s="10"/>
      <c r="N150" s="197"/>
      <c r="O150" s="198"/>
      <c r="P150" s="198"/>
    </row>
    <row r="151" spans="1:16" ht="15.5">
      <c r="A151" s="10">
        <v>150</v>
      </c>
      <c r="B151" s="193" t="s">
        <v>566</v>
      </c>
      <c r="C151" s="10" t="s">
        <v>226</v>
      </c>
      <c r="D151" s="10"/>
      <c r="E151" s="202">
        <v>45761</v>
      </c>
      <c r="F151" s="23">
        <v>53.323913999999995</v>
      </c>
      <c r="G151" s="518" t="s">
        <v>196</v>
      </c>
      <c r="H151" s="518"/>
      <c r="I151" s="518"/>
      <c r="J151" s="518"/>
      <c r="K151" s="202">
        <v>45768</v>
      </c>
      <c r="L151" s="203" t="s">
        <v>682</v>
      </c>
      <c r="M151" s="10"/>
      <c r="N151" s="197"/>
      <c r="O151" s="198"/>
      <c r="P151" s="198"/>
    </row>
    <row r="152" spans="1:16" ht="15.5">
      <c r="A152" s="10">
        <v>151</v>
      </c>
      <c r="B152" s="193" t="s">
        <v>567</v>
      </c>
      <c r="C152" s="10" t="s">
        <v>225</v>
      </c>
      <c r="D152" s="10"/>
      <c r="E152" s="202">
        <v>45759</v>
      </c>
      <c r="F152" s="23">
        <v>42.374236000000003</v>
      </c>
      <c r="G152" s="518" t="s">
        <v>196</v>
      </c>
      <c r="H152" s="518"/>
      <c r="I152" s="518"/>
      <c r="J152" s="518"/>
      <c r="K152" s="202">
        <v>45768</v>
      </c>
      <c r="L152" s="203" t="s">
        <v>674</v>
      </c>
      <c r="M152" s="10"/>
      <c r="N152" s="197"/>
      <c r="O152" s="198"/>
      <c r="P152" s="198"/>
    </row>
    <row r="153" spans="1:16" ht="15.5">
      <c r="A153" s="10">
        <v>152</v>
      </c>
      <c r="B153" s="193" t="s">
        <v>362</v>
      </c>
      <c r="C153" s="10" t="s">
        <v>557</v>
      </c>
      <c r="D153" s="10"/>
      <c r="E153" s="202">
        <v>45759</v>
      </c>
      <c r="F153" s="23">
        <v>87.011570000000006</v>
      </c>
      <c r="G153" s="518" t="s">
        <v>196</v>
      </c>
      <c r="H153" s="518"/>
      <c r="I153" s="518"/>
      <c r="J153" s="518"/>
      <c r="K153" s="202">
        <v>45769</v>
      </c>
      <c r="L153" s="203" t="s">
        <v>669</v>
      </c>
      <c r="M153" s="10"/>
      <c r="N153" s="197"/>
      <c r="O153" s="198"/>
      <c r="P153" s="198"/>
    </row>
    <row r="154" spans="1:16" ht="15.5">
      <c r="A154" s="10">
        <v>153</v>
      </c>
      <c r="B154" s="193" t="s">
        <v>568</v>
      </c>
      <c r="C154" s="10" t="s">
        <v>225</v>
      </c>
      <c r="D154" s="10"/>
      <c r="E154" s="202">
        <v>45759</v>
      </c>
      <c r="F154" s="23">
        <v>42.374236000000003</v>
      </c>
      <c r="G154" s="518" t="s">
        <v>196</v>
      </c>
      <c r="H154" s="518"/>
      <c r="I154" s="518"/>
      <c r="J154" s="518"/>
      <c r="K154" s="202">
        <v>45769</v>
      </c>
      <c r="L154" s="203" t="s">
        <v>676</v>
      </c>
      <c r="M154" s="10"/>
      <c r="N154" s="197"/>
      <c r="O154" s="198"/>
      <c r="P154" s="198"/>
    </row>
    <row r="155" spans="1:16" ht="15.5">
      <c r="A155" s="10">
        <v>154</v>
      </c>
      <c r="B155" s="193" t="s">
        <v>569</v>
      </c>
      <c r="C155" s="10" t="s">
        <v>224</v>
      </c>
      <c r="D155" s="10"/>
      <c r="E155" s="202">
        <v>45759</v>
      </c>
      <c r="F155" s="23">
        <v>46.049156000000004</v>
      </c>
      <c r="G155" s="518" t="s">
        <v>196</v>
      </c>
      <c r="H155" s="518"/>
      <c r="I155" s="518"/>
      <c r="J155" s="518"/>
      <c r="K155" s="202">
        <v>45769</v>
      </c>
      <c r="L155" s="203" t="s">
        <v>673</v>
      </c>
      <c r="M155" s="10"/>
      <c r="N155" s="197"/>
      <c r="O155" s="198"/>
      <c r="P155" s="198"/>
    </row>
    <row r="156" spans="1:16" ht="15.5">
      <c r="A156" s="10">
        <v>155</v>
      </c>
      <c r="B156" s="193" t="s">
        <v>570</v>
      </c>
      <c r="C156" s="10" t="s">
        <v>226</v>
      </c>
      <c r="D156" s="10"/>
      <c r="E156" s="202">
        <v>45763</v>
      </c>
      <c r="F156" s="23">
        <v>53.323913999999995</v>
      </c>
      <c r="G156" s="518" t="s">
        <v>196</v>
      </c>
      <c r="H156" s="518"/>
      <c r="I156" s="518"/>
      <c r="J156" s="518"/>
      <c r="K156" s="202">
        <v>45769</v>
      </c>
      <c r="L156" s="203" t="s">
        <v>678</v>
      </c>
      <c r="M156" s="10"/>
      <c r="N156" s="197"/>
      <c r="O156" s="198"/>
      <c r="P156" s="198"/>
    </row>
    <row r="157" spans="1:16" ht="15.5">
      <c r="A157" s="10">
        <v>156</v>
      </c>
      <c r="B157" s="193" t="s">
        <v>571</v>
      </c>
      <c r="C157" s="10" t="s">
        <v>195</v>
      </c>
      <c r="D157" s="10"/>
      <c r="E157" s="202">
        <v>45762</v>
      </c>
      <c r="F157" s="23">
        <v>43.775756000000008</v>
      </c>
      <c r="G157" s="518" t="s">
        <v>196</v>
      </c>
      <c r="H157" s="518"/>
      <c r="I157" s="518"/>
      <c r="J157" s="518"/>
      <c r="K157" s="202">
        <v>45770</v>
      </c>
      <c r="L157" s="203" t="s">
        <v>675</v>
      </c>
      <c r="M157" s="10"/>
      <c r="N157" s="197"/>
      <c r="O157" s="198"/>
      <c r="P157" s="198"/>
    </row>
    <row r="158" spans="1:16" ht="15.5">
      <c r="A158" s="10">
        <v>157</v>
      </c>
      <c r="B158" s="193" t="s">
        <v>572</v>
      </c>
      <c r="C158" s="10" t="s">
        <v>225</v>
      </c>
      <c r="D158" s="10"/>
      <c r="E158" s="202">
        <v>45764</v>
      </c>
      <c r="F158" s="23">
        <v>42.374236000000003</v>
      </c>
      <c r="G158" s="518" t="s">
        <v>196</v>
      </c>
      <c r="H158" s="518"/>
      <c r="I158" s="518"/>
      <c r="J158" s="518"/>
      <c r="K158" s="202">
        <v>45772</v>
      </c>
      <c r="L158" s="203" t="s">
        <v>681</v>
      </c>
      <c r="M158" s="10"/>
      <c r="N158" s="197"/>
      <c r="O158" s="198"/>
      <c r="P158" s="198"/>
    </row>
    <row r="159" spans="1:16" ht="15.5">
      <c r="A159" s="10">
        <v>158</v>
      </c>
      <c r="B159" s="193" t="s">
        <v>573</v>
      </c>
      <c r="C159" s="10" t="s">
        <v>227</v>
      </c>
      <c r="D159" s="10"/>
      <c r="E159" s="202">
        <v>45759</v>
      </c>
      <c r="F159" s="23">
        <v>55.338726999999999</v>
      </c>
      <c r="G159" s="518" t="s">
        <v>196</v>
      </c>
      <c r="H159" s="518"/>
      <c r="I159" s="518"/>
      <c r="J159" s="518"/>
      <c r="K159" s="202">
        <v>45773</v>
      </c>
      <c r="L159" s="203" t="s">
        <v>679</v>
      </c>
      <c r="M159" s="10"/>
      <c r="N159" s="197"/>
      <c r="O159" s="198"/>
      <c r="P159" s="198"/>
    </row>
    <row r="160" spans="1:16" ht="15.5">
      <c r="A160" s="10">
        <v>159</v>
      </c>
      <c r="B160" s="193" t="s">
        <v>574</v>
      </c>
      <c r="C160" s="10" t="s">
        <v>225</v>
      </c>
      <c r="D160" s="10"/>
      <c r="E160" s="202">
        <v>45770</v>
      </c>
      <c r="F160" s="23">
        <v>42.374236000000003</v>
      </c>
      <c r="G160" s="518" t="s">
        <v>196</v>
      </c>
      <c r="H160" s="518"/>
      <c r="I160" s="518"/>
      <c r="J160" s="518"/>
      <c r="K160" s="202">
        <v>45773</v>
      </c>
      <c r="L160" s="203" t="s">
        <v>678</v>
      </c>
      <c r="M160" s="10"/>
      <c r="N160" s="197"/>
      <c r="O160" s="198"/>
      <c r="P160" s="198"/>
    </row>
    <row r="161" spans="1:16" ht="15.5">
      <c r="A161" s="10">
        <v>160</v>
      </c>
      <c r="B161" s="193" t="s">
        <v>575</v>
      </c>
      <c r="C161" s="10" t="s">
        <v>225</v>
      </c>
      <c r="D161" s="10"/>
      <c r="E161" s="202">
        <v>45767</v>
      </c>
      <c r="F161" s="23">
        <v>42.374236000000003</v>
      </c>
      <c r="G161" s="518" t="s">
        <v>196</v>
      </c>
      <c r="H161" s="518"/>
      <c r="I161" s="518"/>
      <c r="J161" s="518"/>
      <c r="K161" s="202">
        <v>45773</v>
      </c>
      <c r="L161" s="203" t="s">
        <v>677</v>
      </c>
      <c r="M161" s="10"/>
      <c r="N161" s="197"/>
      <c r="O161" s="198"/>
      <c r="P161" s="198"/>
    </row>
    <row r="162" spans="1:16" ht="15.5">
      <c r="A162" s="10">
        <v>161</v>
      </c>
      <c r="B162" s="193" t="s">
        <v>576</v>
      </c>
      <c r="C162" s="10" t="s">
        <v>224</v>
      </c>
      <c r="D162" s="10"/>
      <c r="E162" s="202">
        <v>45770</v>
      </c>
      <c r="F162" s="23">
        <v>46.049156000000004</v>
      </c>
      <c r="G162" s="518" t="s">
        <v>196</v>
      </c>
      <c r="H162" s="518"/>
      <c r="I162" s="518"/>
      <c r="J162" s="518"/>
      <c r="K162" s="202">
        <v>45775</v>
      </c>
      <c r="L162" s="203" t="s">
        <v>673</v>
      </c>
      <c r="M162" s="10"/>
      <c r="N162" s="197"/>
      <c r="O162" s="198"/>
      <c r="P162" s="198"/>
    </row>
    <row r="163" spans="1:16" ht="15.5">
      <c r="A163" s="10">
        <v>162</v>
      </c>
      <c r="B163" s="193" t="s">
        <v>17</v>
      </c>
      <c r="C163" s="10" t="s">
        <v>224</v>
      </c>
      <c r="D163" s="10"/>
      <c r="E163" s="202">
        <v>45770</v>
      </c>
      <c r="F163" s="23">
        <v>46.049156000000004</v>
      </c>
      <c r="G163" s="518" t="s">
        <v>196</v>
      </c>
      <c r="H163" s="518"/>
      <c r="I163" s="518"/>
      <c r="J163" s="518"/>
      <c r="K163" s="202">
        <v>45775</v>
      </c>
      <c r="L163" s="203" t="s">
        <v>669</v>
      </c>
      <c r="M163" s="10"/>
      <c r="N163" s="197"/>
      <c r="O163" s="198"/>
      <c r="P163" s="198"/>
    </row>
    <row r="164" spans="1:16" ht="15.5">
      <c r="A164" s="10">
        <v>163</v>
      </c>
      <c r="B164" s="193" t="s">
        <v>577</v>
      </c>
      <c r="C164" s="10" t="s">
        <v>363</v>
      </c>
      <c r="D164" s="10"/>
      <c r="E164" s="202">
        <v>45764</v>
      </c>
      <c r="F164" s="23">
        <v>78.677549999999997</v>
      </c>
      <c r="G164" s="518" t="s">
        <v>196</v>
      </c>
      <c r="H164" s="518"/>
      <c r="I164" s="518"/>
      <c r="J164" s="518"/>
      <c r="K164" s="202">
        <v>45775</v>
      </c>
      <c r="L164" s="203" t="s">
        <v>680</v>
      </c>
      <c r="M164" s="10"/>
      <c r="N164" s="197"/>
      <c r="O164" s="198"/>
      <c r="P164" s="198"/>
    </row>
    <row r="165" spans="1:16" ht="15.5">
      <c r="A165" s="10">
        <v>164</v>
      </c>
      <c r="B165" s="193" t="s">
        <v>578</v>
      </c>
      <c r="C165" s="10" t="s">
        <v>225</v>
      </c>
      <c r="D165" s="10"/>
      <c r="E165" s="202">
        <v>45769</v>
      </c>
      <c r="F165" s="23">
        <v>42.374236000000003</v>
      </c>
      <c r="G165" s="518" t="s">
        <v>196</v>
      </c>
      <c r="H165" s="518"/>
      <c r="I165" s="518"/>
      <c r="J165" s="518"/>
      <c r="K165" s="202">
        <v>45775</v>
      </c>
      <c r="L165" s="203" t="s">
        <v>674</v>
      </c>
      <c r="M165" s="10"/>
      <c r="N165" s="197"/>
      <c r="O165" s="198"/>
      <c r="P165" s="198"/>
    </row>
    <row r="166" spans="1:16" ht="15.5">
      <c r="A166" s="10">
        <v>165</v>
      </c>
      <c r="B166" s="193" t="s">
        <v>579</v>
      </c>
      <c r="C166" s="10" t="s">
        <v>225</v>
      </c>
      <c r="D166" s="10"/>
      <c r="E166" s="202">
        <v>45773</v>
      </c>
      <c r="F166" s="23">
        <v>42.374236000000003</v>
      </c>
      <c r="G166" s="518" t="s">
        <v>196</v>
      </c>
      <c r="H166" s="518"/>
      <c r="I166" s="518"/>
      <c r="J166" s="518"/>
      <c r="K166" s="202">
        <v>45776</v>
      </c>
      <c r="L166" s="203" t="s">
        <v>681</v>
      </c>
      <c r="M166" s="10"/>
      <c r="N166" s="197"/>
      <c r="O166" s="198"/>
      <c r="P166" s="198"/>
    </row>
    <row r="167" spans="1:16" ht="15.5">
      <c r="A167" s="10">
        <v>166</v>
      </c>
      <c r="B167" s="193" t="s">
        <v>580</v>
      </c>
      <c r="C167" s="10" t="s">
        <v>225</v>
      </c>
      <c r="D167" s="10"/>
      <c r="E167" s="202">
        <v>45770</v>
      </c>
      <c r="F167" s="23">
        <v>42.374236000000003</v>
      </c>
      <c r="G167" s="518" t="s">
        <v>196</v>
      </c>
      <c r="H167" s="518"/>
      <c r="I167" s="518"/>
      <c r="J167" s="518"/>
      <c r="K167" s="202">
        <v>45809</v>
      </c>
      <c r="L167" s="203" t="s">
        <v>676</v>
      </c>
      <c r="M167" s="10"/>
      <c r="N167" s="197"/>
      <c r="O167" s="198"/>
      <c r="P167" s="198"/>
    </row>
    <row r="168" spans="1:16" ht="15.5">
      <c r="A168" s="10">
        <v>167</v>
      </c>
      <c r="B168" s="193" t="s">
        <v>581</v>
      </c>
      <c r="C168" s="10" t="s">
        <v>381</v>
      </c>
      <c r="D168" s="10"/>
      <c r="E168" s="202">
        <v>45769</v>
      </c>
      <c r="F168" s="23">
        <v>97.228551999999993</v>
      </c>
      <c r="G168" s="518" t="s">
        <v>196</v>
      </c>
      <c r="H168" s="518"/>
      <c r="I168" s="518"/>
      <c r="J168" s="518"/>
      <c r="K168" s="202">
        <v>45777</v>
      </c>
      <c r="L168" s="203" t="s">
        <v>672</v>
      </c>
      <c r="M168" s="10"/>
      <c r="N168" s="197"/>
      <c r="O168" s="198"/>
      <c r="P168" s="198"/>
    </row>
    <row r="169" spans="1:16" ht="15.5">
      <c r="A169" s="10">
        <v>168</v>
      </c>
      <c r="B169" s="193" t="s">
        <v>582</v>
      </c>
      <c r="C169" s="10" t="s">
        <v>225</v>
      </c>
      <c r="D169" s="10"/>
      <c r="E169" s="202">
        <v>45774</v>
      </c>
      <c r="F169" s="23">
        <v>42.374236000000003</v>
      </c>
      <c r="G169" s="518" t="s">
        <v>196</v>
      </c>
      <c r="H169" s="518"/>
      <c r="I169" s="518"/>
      <c r="J169" s="518"/>
      <c r="K169" s="202">
        <v>45777</v>
      </c>
      <c r="L169" s="203" t="s">
        <v>678</v>
      </c>
      <c r="M169" s="10"/>
      <c r="N169" s="197"/>
      <c r="O169" s="198"/>
      <c r="P169" s="198"/>
    </row>
    <row r="170" spans="1:16" ht="15.5">
      <c r="A170" s="10">
        <v>169</v>
      </c>
      <c r="B170" s="193" t="s">
        <v>18</v>
      </c>
      <c r="C170" s="10" t="s">
        <v>224</v>
      </c>
      <c r="D170" s="10"/>
      <c r="E170" s="202">
        <v>45776</v>
      </c>
      <c r="F170" s="23">
        <v>46.049156000000004</v>
      </c>
      <c r="G170" s="518" t="s">
        <v>196</v>
      </c>
      <c r="H170" s="518"/>
      <c r="I170" s="518"/>
      <c r="J170" s="518"/>
      <c r="K170" s="202">
        <v>45780</v>
      </c>
      <c r="L170" s="203" t="s">
        <v>669</v>
      </c>
      <c r="M170" s="10"/>
      <c r="N170" s="197"/>
      <c r="O170" s="198"/>
      <c r="P170" s="198"/>
    </row>
    <row r="171" spans="1:16" ht="15.5">
      <c r="A171" s="10">
        <v>170</v>
      </c>
      <c r="B171" s="193" t="s">
        <v>583</v>
      </c>
      <c r="C171" s="10" t="s">
        <v>224</v>
      </c>
      <c r="D171" s="10"/>
      <c r="E171" s="202">
        <v>45776</v>
      </c>
      <c r="F171" s="23">
        <v>46.049156000000004</v>
      </c>
      <c r="G171" s="518" t="s">
        <v>196</v>
      </c>
      <c r="H171" s="518"/>
      <c r="I171" s="518"/>
      <c r="J171" s="518"/>
      <c r="K171" s="202">
        <v>45781</v>
      </c>
      <c r="L171" s="203" t="s">
        <v>677</v>
      </c>
      <c r="M171" s="10"/>
      <c r="N171" s="197"/>
      <c r="O171" s="198"/>
      <c r="P171" s="198"/>
    </row>
    <row r="172" spans="1:16" ht="15.5">
      <c r="A172" s="10">
        <v>171</v>
      </c>
      <c r="B172" s="193" t="s">
        <v>584</v>
      </c>
      <c r="C172" s="10" t="s">
        <v>225</v>
      </c>
      <c r="D172" s="10"/>
      <c r="E172" s="202">
        <v>45776</v>
      </c>
      <c r="F172" s="23">
        <v>42.374236000000003</v>
      </c>
      <c r="G172" s="518" t="s">
        <v>196</v>
      </c>
      <c r="H172" s="518"/>
      <c r="I172" s="518"/>
      <c r="J172" s="518"/>
      <c r="K172" s="202">
        <v>45782</v>
      </c>
      <c r="L172" s="203" t="s">
        <v>673</v>
      </c>
      <c r="M172" s="10"/>
      <c r="N172" s="197"/>
      <c r="O172" s="198"/>
      <c r="P172" s="198"/>
    </row>
    <row r="173" spans="1:16" ht="15.5">
      <c r="A173" s="10">
        <v>172</v>
      </c>
      <c r="B173" s="193" t="s">
        <v>585</v>
      </c>
      <c r="C173" s="10" t="s">
        <v>224</v>
      </c>
      <c r="D173" s="10"/>
      <c r="E173" s="202">
        <v>45777</v>
      </c>
      <c r="F173" s="23">
        <v>46.049156000000004</v>
      </c>
      <c r="G173" s="518" t="s">
        <v>196</v>
      </c>
      <c r="H173" s="518"/>
      <c r="I173" s="518"/>
      <c r="J173" s="518"/>
      <c r="K173" s="202">
        <v>45783</v>
      </c>
      <c r="L173" s="203" t="s">
        <v>678</v>
      </c>
      <c r="M173" s="10"/>
      <c r="N173" s="197"/>
      <c r="O173" s="198"/>
      <c r="P173" s="198"/>
    </row>
    <row r="174" spans="1:16" ht="15.5">
      <c r="A174" s="10">
        <v>173</v>
      </c>
      <c r="B174" s="193" t="s">
        <v>586</v>
      </c>
      <c r="C174" s="10" t="s">
        <v>195</v>
      </c>
      <c r="D174" s="10"/>
      <c r="E174" s="202">
        <v>45777</v>
      </c>
      <c r="F174" s="23">
        <v>43.775756000000008</v>
      </c>
      <c r="G174" s="518" t="s">
        <v>196</v>
      </c>
      <c r="H174" s="518"/>
      <c r="I174" s="518"/>
      <c r="J174" s="518"/>
      <c r="K174" s="202">
        <v>45783</v>
      </c>
      <c r="L174" s="203" t="s">
        <v>674</v>
      </c>
      <c r="M174" s="10"/>
      <c r="N174" s="197"/>
      <c r="O174" s="198"/>
      <c r="P174" s="198"/>
    </row>
    <row r="175" spans="1:16" ht="15.5">
      <c r="A175" s="10">
        <v>174</v>
      </c>
      <c r="B175" s="193" t="s">
        <v>587</v>
      </c>
      <c r="C175" s="10" t="s">
        <v>225</v>
      </c>
      <c r="D175" s="10"/>
      <c r="E175" s="202">
        <v>45777</v>
      </c>
      <c r="F175" s="23">
        <v>42.374236000000003</v>
      </c>
      <c r="G175" s="518" t="s">
        <v>196</v>
      </c>
      <c r="H175" s="518"/>
      <c r="I175" s="518"/>
      <c r="J175" s="518"/>
      <c r="K175" s="202">
        <v>45783</v>
      </c>
      <c r="L175" s="203" t="s">
        <v>681</v>
      </c>
      <c r="M175" s="10"/>
      <c r="N175" s="197"/>
      <c r="O175" s="198"/>
      <c r="P175" s="198"/>
    </row>
    <row r="176" spans="1:16" ht="15.5">
      <c r="A176" s="10">
        <v>175</v>
      </c>
      <c r="B176" s="193" t="s">
        <v>588</v>
      </c>
      <c r="C176" s="10" t="s">
        <v>224</v>
      </c>
      <c r="D176" s="10"/>
      <c r="E176" s="202">
        <v>45777</v>
      </c>
      <c r="F176" s="23">
        <v>46.049156000000004</v>
      </c>
      <c r="G176" s="518" t="s">
        <v>196</v>
      </c>
      <c r="H176" s="518"/>
      <c r="I176" s="518"/>
      <c r="J176" s="518"/>
      <c r="K176" s="202">
        <v>45784</v>
      </c>
      <c r="L176" s="203" t="s">
        <v>675</v>
      </c>
      <c r="M176" s="10"/>
      <c r="N176" s="197"/>
      <c r="O176" s="198"/>
      <c r="P176" s="198"/>
    </row>
    <row r="177" spans="1:16" ht="15.5">
      <c r="A177" s="10">
        <v>176</v>
      </c>
      <c r="B177" s="193" t="s">
        <v>589</v>
      </c>
      <c r="C177" s="10" t="s">
        <v>225</v>
      </c>
      <c r="D177" s="10"/>
      <c r="E177" s="202">
        <v>45783</v>
      </c>
      <c r="F177" s="23">
        <v>42.374236000000003</v>
      </c>
      <c r="G177" s="518" t="s">
        <v>196</v>
      </c>
      <c r="H177" s="518"/>
      <c r="I177" s="518"/>
      <c r="J177" s="518"/>
      <c r="K177" s="202">
        <v>45786</v>
      </c>
      <c r="L177" s="203" t="s">
        <v>678</v>
      </c>
      <c r="M177" s="10"/>
      <c r="N177" s="197"/>
      <c r="O177" s="198"/>
      <c r="P177" s="198"/>
    </row>
    <row r="178" spans="1:16" ht="15.5">
      <c r="A178" s="10">
        <v>177</v>
      </c>
      <c r="B178" s="193" t="s">
        <v>590</v>
      </c>
      <c r="C178" s="10" t="s">
        <v>225</v>
      </c>
      <c r="D178" s="10"/>
      <c r="E178" s="202">
        <v>45781</v>
      </c>
      <c r="F178" s="23">
        <v>42.374236000000003</v>
      </c>
      <c r="G178" s="518" t="s">
        <v>196</v>
      </c>
      <c r="H178" s="518"/>
      <c r="I178" s="518"/>
      <c r="J178" s="518"/>
      <c r="K178" s="202">
        <v>45787</v>
      </c>
      <c r="L178" s="203" t="s">
        <v>680</v>
      </c>
      <c r="M178" s="10"/>
      <c r="N178" s="197"/>
      <c r="O178" s="198"/>
      <c r="P178" s="198"/>
    </row>
    <row r="179" spans="1:16" ht="15.5">
      <c r="A179" s="10">
        <v>178</v>
      </c>
      <c r="B179" s="193" t="s">
        <v>591</v>
      </c>
      <c r="C179" s="10" t="s">
        <v>225</v>
      </c>
      <c r="D179" s="10"/>
      <c r="E179" s="202">
        <v>45781</v>
      </c>
      <c r="F179" s="23">
        <v>42.374236000000003</v>
      </c>
      <c r="G179" s="518" t="s">
        <v>196</v>
      </c>
      <c r="H179" s="518"/>
      <c r="I179" s="518"/>
      <c r="J179" s="518"/>
      <c r="K179" s="202">
        <v>45788</v>
      </c>
      <c r="L179" s="203" t="s">
        <v>422</v>
      </c>
      <c r="M179" s="10"/>
      <c r="N179" s="197"/>
      <c r="O179" s="198"/>
      <c r="P179" s="198"/>
    </row>
    <row r="180" spans="1:16" ht="15.5">
      <c r="A180" s="10">
        <v>179</v>
      </c>
      <c r="B180" s="193" t="s">
        <v>592</v>
      </c>
      <c r="C180" s="10" t="s">
        <v>225</v>
      </c>
      <c r="D180" s="10"/>
      <c r="E180" s="202">
        <v>45782</v>
      </c>
      <c r="F180" s="23">
        <v>42.374236000000003</v>
      </c>
      <c r="G180" s="518" t="s">
        <v>196</v>
      </c>
      <c r="H180" s="518"/>
      <c r="I180" s="518"/>
      <c r="J180" s="518"/>
      <c r="K180" s="202">
        <v>45788</v>
      </c>
      <c r="L180" s="203" t="s">
        <v>677</v>
      </c>
      <c r="M180" s="10"/>
      <c r="N180" s="197"/>
      <c r="O180" s="198"/>
      <c r="P180" s="198"/>
    </row>
    <row r="181" spans="1:16" ht="15.5">
      <c r="A181" s="10">
        <v>180</v>
      </c>
      <c r="B181" s="193" t="s">
        <v>129</v>
      </c>
      <c r="C181" s="10" t="s">
        <v>224</v>
      </c>
      <c r="D181" s="10"/>
      <c r="E181" s="202">
        <v>45784</v>
      </c>
      <c r="F181" s="23">
        <v>46.049156000000004</v>
      </c>
      <c r="G181" s="518" t="s">
        <v>196</v>
      </c>
      <c r="H181" s="518"/>
      <c r="I181" s="518"/>
      <c r="J181" s="518"/>
      <c r="K181" s="202">
        <v>45789</v>
      </c>
      <c r="L181" s="203" t="s">
        <v>681</v>
      </c>
      <c r="M181" s="10"/>
      <c r="N181" s="197"/>
      <c r="O181" s="198"/>
      <c r="P181" s="198"/>
    </row>
    <row r="182" spans="1:16" ht="15.5">
      <c r="A182" s="10">
        <v>181</v>
      </c>
      <c r="B182" s="193" t="s">
        <v>593</v>
      </c>
      <c r="C182" s="10" t="s">
        <v>225</v>
      </c>
      <c r="D182" s="10"/>
      <c r="E182" s="202">
        <v>45784</v>
      </c>
      <c r="F182" s="23">
        <v>42.374236000000003</v>
      </c>
      <c r="G182" s="518" t="s">
        <v>196</v>
      </c>
      <c r="H182" s="518"/>
      <c r="I182" s="518"/>
      <c r="J182" s="518"/>
      <c r="K182" s="202">
        <v>45790</v>
      </c>
      <c r="L182" s="203" t="s">
        <v>674</v>
      </c>
      <c r="M182" s="10"/>
      <c r="N182" s="197"/>
      <c r="O182" s="198"/>
      <c r="P182" s="198"/>
    </row>
    <row r="183" spans="1:16" ht="15.5">
      <c r="A183" s="10">
        <v>182</v>
      </c>
      <c r="B183" s="193" t="s">
        <v>594</v>
      </c>
      <c r="C183" s="10" t="s">
        <v>195</v>
      </c>
      <c r="D183" s="10"/>
      <c r="E183" s="202">
        <v>45784</v>
      </c>
      <c r="F183" s="23">
        <v>43.775756000000008</v>
      </c>
      <c r="G183" s="518" t="s">
        <v>196</v>
      </c>
      <c r="H183" s="518"/>
      <c r="I183" s="518"/>
      <c r="J183" s="518"/>
      <c r="K183" s="202">
        <v>45790</v>
      </c>
      <c r="L183" s="203" t="s">
        <v>673</v>
      </c>
      <c r="M183" s="10"/>
      <c r="N183" s="197"/>
      <c r="O183" s="198"/>
      <c r="P183" s="198"/>
    </row>
    <row r="184" spans="1:16" ht="15.5">
      <c r="A184" s="10">
        <v>183</v>
      </c>
      <c r="B184" s="193" t="s">
        <v>141</v>
      </c>
      <c r="C184" s="10" t="s">
        <v>224</v>
      </c>
      <c r="D184" s="10"/>
      <c r="E184" s="202">
        <v>45784</v>
      </c>
      <c r="F184" s="23">
        <v>46.049156000000004</v>
      </c>
      <c r="G184" s="518" t="s">
        <v>196</v>
      </c>
      <c r="H184" s="518"/>
      <c r="I184" s="518"/>
      <c r="J184" s="518"/>
      <c r="K184" s="202">
        <v>45791</v>
      </c>
      <c r="L184" s="203" t="s">
        <v>669</v>
      </c>
      <c r="M184" s="10"/>
      <c r="N184" s="197"/>
      <c r="O184" s="198"/>
      <c r="P184" s="198"/>
    </row>
    <row r="185" spans="1:16" ht="15.5">
      <c r="A185" s="10">
        <v>184</v>
      </c>
      <c r="B185" s="193" t="s">
        <v>595</v>
      </c>
      <c r="C185" s="10" t="s">
        <v>381</v>
      </c>
      <c r="D185" s="10"/>
      <c r="E185" s="202">
        <v>45782</v>
      </c>
      <c r="F185" s="23">
        <v>97.228551999999993</v>
      </c>
      <c r="G185" s="518" t="s">
        <v>196</v>
      </c>
      <c r="H185" s="518"/>
      <c r="I185" s="518"/>
      <c r="J185" s="518"/>
      <c r="K185" s="202">
        <v>45791</v>
      </c>
      <c r="L185" s="203" t="s">
        <v>672</v>
      </c>
      <c r="M185" s="10"/>
      <c r="N185" s="197"/>
      <c r="O185" s="198"/>
      <c r="P185" s="198"/>
    </row>
    <row r="186" spans="1:16" ht="15.5">
      <c r="A186" s="10">
        <v>185</v>
      </c>
      <c r="B186" s="193" t="s">
        <v>596</v>
      </c>
      <c r="C186" s="10" t="s">
        <v>225</v>
      </c>
      <c r="D186" s="10"/>
      <c r="E186" s="202">
        <v>45788</v>
      </c>
      <c r="F186" s="23">
        <v>42.374236000000003</v>
      </c>
      <c r="G186" s="518" t="s">
        <v>196</v>
      </c>
      <c r="H186" s="518"/>
      <c r="I186" s="518"/>
      <c r="J186" s="518"/>
      <c r="K186" s="202">
        <v>45792</v>
      </c>
      <c r="L186" s="203" t="s">
        <v>678</v>
      </c>
      <c r="M186" s="10"/>
      <c r="N186" s="197"/>
      <c r="O186" s="198"/>
      <c r="P186" s="198"/>
    </row>
    <row r="187" spans="1:16" ht="15.5">
      <c r="A187" s="10">
        <v>186</v>
      </c>
      <c r="B187" s="193" t="s">
        <v>597</v>
      </c>
      <c r="C187" s="10" t="s">
        <v>225</v>
      </c>
      <c r="D187" s="10"/>
      <c r="E187" s="202">
        <v>45790</v>
      </c>
      <c r="F187" s="23">
        <v>42.374236000000003</v>
      </c>
      <c r="G187" s="518" t="s">
        <v>196</v>
      </c>
      <c r="H187" s="518"/>
      <c r="I187" s="518"/>
      <c r="J187" s="518"/>
      <c r="K187" s="202">
        <v>45794</v>
      </c>
      <c r="L187" s="203" t="s">
        <v>681</v>
      </c>
      <c r="M187" s="10"/>
      <c r="N187" s="197"/>
      <c r="O187" s="198"/>
      <c r="P187" s="198"/>
    </row>
    <row r="188" spans="1:16" ht="15.5">
      <c r="A188" s="10">
        <v>187</v>
      </c>
      <c r="B188" s="193" t="s">
        <v>140</v>
      </c>
      <c r="C188" s="10" t="s">
        <v>195</v>
      </c>
      <c r="D188" s="10"/>
      <c r="E188" s="202">
        <v>45791</v>
      </c>
      <c r="F188" s="23">
        <v>43.775756000000008</v>
      </c>
      <c r="G188" s="518" t="s">
        <v>196</v>
      </c>
      <c r="H188" s="518"/>
      <c r="I188" s="518"/>
      <c r="J188" s="518"/>
      <c r="K188" s="202">
        <v>45796</v>
      </c>
      <c r="L188" s="203" t="s">
        <v>669</v>
      </c>
      <c r="M188" s="10"/>
      <c r="N188" s="197"/>
      <c r="O188" s="198"/>
      <c r="P188" s="198"/>
    </row>
    <row r="189" spans="1:16" ht="15.5">
      <c r="A189" s="10">
        <v>188</v>
      </c>
      <c r="B189" s="193" t="s">
        <v>598</v>
      </c>
      <c r="C189" s="10" t="s">
        <v>225</v>
      </c>
      <c r="D189" s="10"/>
      <c r="E189" s="202">
        <v>45791</v>
      </c>
      <c r="F189" s="23">
        <v>42.374236000000003</v>
      </c>
      <c r="G189" s="518" t="s">
        <v>196</v>
      </c>
      <c r="H189" s="518"/>
      <c r="I189" s="518"/>
      <c r="J189" s="518"/>
      <c r="K189" s="202">
        <v>45796</v>
      </c>
      <c r="L189" s="203" t="s">
        <v>673</v>
      </c>
      <c r="M189" s="10"/>
      <c r="N189" s="197"/>
      <c r="O189" s="198"/>
      <c r="P189" s="198"/>
    </row>
    <row r="190" spans="1:16" ht="15.5">
      <c r="A190" s="10">
        <v>189</v>
      </c>
      <c r="B190" s="193" t="s">
        <v>599</v>
      </c>
      <c r="C190" s="10" t="s">
        <v>224</v>
      </c>
      <c r="D190" s="10"/>
      <c r="E190" s="202">
        <v>45789</v>
      </c>
      <c r="F190" s="23">
        <v>46.049156000000004</v>
      </c>
      <c r="G190" s="518" t="s">
        <v>196</v>
      </c>
      <c r="H190" s="518"/>
      <c r="I190" s="518"/>
      <c r="J190" s="518"/>
      <c r="K190" s="202">
        <v>45796</v>
      </c>
      <c r="L190" s="203" t="s">
        <v>677</v>
      </c>
      <c r="M190" s="10"/>
      <c r="N190" s="197"/>
      <c r="O190" s="198"/>
      <c r="P190" s="198"/>
    </row>
    <row r="191" spans="1:16" ht="15.5">
      <c r="A191" s="10">
        <v>190</v>
      </c>
      <c r="B191" s="193" t="s">
        <v>600</v>
      </c>
      <c r="C191" s="10" t="s">
        <v>225</v>
      </c>
      <c r="D191" s="10"/>
      <c r="E191" s="202">
        <v>45791</v>
      </c>
      <c r="F191" s="23">
        <v>42.374236000000003</v>
      </c>
      <c r="G191" s="518" t="s">
        <v>196</v>
      </c>
      <c r="H191" s="518"/>
      <c r="I191" s="518"/>
      <c r="J191" s="518"/>
      <c r="K191" s="202">
        <v>45797</v>
      </c>
      <c r="L191" s="203" t="s">
        <v>674</v>
      </c>
      <c r="M191" s="10"/>
      <c r="N191" s="197"/>
      <c r="O191" s="198"/>
      <c r="P191" s="198"/>
    </row>
    <row r="192" spans="1:16" ht="15.5">
      <c r="A192" s="10">
        <v>191</v>
      </c>
      <c r="B192" s="193" t="s">
        <v>601</v>
      </c>
      <c r="C192" s="10" t="s">
        <v>224</v>
      </c>
      <c r="D192" s="10"/>
      <c r="E192" s="202">
        <v>45789</v>
      </c>
      <c r="F192" s="23">
        <v>46.049156000000004</v>
      </c>
      <c r="G192" s="518" t="s">
        <v>196</v>
      </c>
      <c r="H192" s="518"/>
      <c r="I192" s="518"/>
      <c r="J192" s="518"/>
      <c r="K192" s="202">
        <v>45798</v>
      </c>
      <c r="L192" s="203" t="s">
        <v>422</v>
      </c>
      <c r="M192" s="10"/>
      <c r="N192" s="197"/>
      <c r="O192" s="198"/>
      <c r="P192" s="198"/>
    </row>
    <row r="193" spans="1:16" ht="15.5">
      <c r="A193" s="10">
        <v>192</v>
      </c>
      <c r="B193" s="193" t="s">
        <v>602</v>
      </c>
      <c r="C193" s="10" t="s">
        <v>224</v>
      </c>
      <c r="D193" s="10"/>
      <c r="E193" s="202">
        <v>45793</v>
      </c>
      <c r="F193" s="23">
        <v>46.049156000000004</v>
      </c>
      <c r="G193" s="518" t="s">
        <v>196</v>
      </c>
      <c r="H193" s="518"/>
      <c r="I193" s="518"/>
      <c r="J193" s="518"/>
      <c r="K193" s="202">
        <v>45798</v>
      </c>
      <c r="L193" s="203" t="s">
        <v>681</v>
      </c>
      <c r="M193" s="10"/>
      <c r="N193" s="197"/>
      <c r="O193" s="198"/>
      <c r="P193" s="198"/>
    </row>
    <row r="194" spans="1:16" ht="15.5">
      <c r="A194" s="10">
        <v>193</v>
      </c>
      <c r="B194" s="193" t="s">
        <v>603</v>
      </c>
      <c r="C194" s="10" t="s">
        <v>225</v>
      </c>
      <c r="D194" s="10"/>
      <c r="E194" s="202">
        <v>45792</v>
      </c>
      <c r="F194" s="23">
        <v>42.374236000000003</v>
      </c>
      <c r="G194" s="518" t="s">
        <v>196</v>
      </c>
      <c r="H194" s="518"/>
      <c r="I194" s="518"/>
      <c r="J194" s="518"/>
      <c r="K194" s="202">
        <v>45799</v>
      </c>
      <c r="L194" s="203" t="s">
        <v>672</v>
      </c>
      <c r="M194" s="10"/>
      <c r="N194" s="197"/>
      <c r="O194" s="198"/>
      <c r="P194" s="198"/>
    </row>
    <row r="195" spans="1:16" ht="15.5">
      <c r="A195" s="10">
        <v>194</v>
      </c>
      <c r="B195" s="193" t="s">
        <v>604</v>
      </c>
      <c r="C195" s="10" t="s">
        <v>225</v>
      </c>
      <c r="D195" s="10"/>
      <c r="E195" s="202">
        <v>45788</v>
      </c>
      <c r="F195" s="23">
        <v>42.374236000000003</v>
      </c>
      <c r="G195" s="518" t="s">
        <v>196</v>
      </c>
      <c r="H195" s="518"/>
      <c r="I195" s="518"/>
      <c r="J195" s="518"/>
      <c r="K195" s="202">
        <v>45799</v>
      </c>
      <c r="L195" s="203" t="s">
        <v>680</v>
      </c>
      <c r="M195" s="10"/>
      <c r="N195" s="197"/>
      <c r="O195" s="198"/>
      <c r="P195" s="198"/>
    </row>
    <row r="196" spans="1:16" ht="15.5">
      <c r="A196" s="10">
        <v>195</v>
      </c>
      <c r="B196" s="193" t="s">
        <v>605</v>
      </c>
      <c r="C196" s="10" t="s">
        <v>226</v>
      </c>
      <c r="D196" s="10"/>
      <c r="E196" s="202">
        <v>45789</v>
      </c>
      <c r="F196" s="23">
        <v>53.323913999999995</v>
      </c>
      <c r="G196" s="518" t="s">
        <v>196</v>
      </c>
      <c r="H196" s="518"/>
      <c r="I196" s="518"/>
      <c r="J196" s="518"/>
      <c r="K196" s="202">
        <v>45799</v>
      </c>
      <c r="L196" s="203" t="s">
        <v>683</v>
      </c>
      <c r="M196" s="10"/>
      <c r="N196" s="197"/>
      <c r="O196" s="198"/>
      <c r="P196" s="198"/>
    </row>
    <row r="197" spans="1:16" ht="15.5">
      <c r="A197" s="10">
        <v>196</v>
      </c>
      <c r="B197" s="193" t="s">
        <v>606</v>
      </c>
      <c r="C197" s="10" t="s">
        <v>225</v>
      </c>
      <c r="D197" s="10"/>
      <c r="E197" s="202">
        <v>45797</v>
      </c>
      <c r="F197" s="23">
        <v>42.374236000000003</v>
      </c>
      <c r="G197" s="518" t="s">
        <v>196</v>
      </c>
      <c r="H197" s="518"/>
      <c r="I197" s="518"/>
      <c r="J197" s="518"/>
      <c r="K197" s="202">
        <v>45801</v>
      </c>
      <c r="L197" s="203" t="s">
        <v>673</v>
      </c>
      <c r="M197" s="10"/>
      <c r="N197" s="197"/>
      <c r="O197" s="198"/>
      <c r="P197" s="198"/>
    </row>
    <row r="198" spans="1:16" ht="15.5">
      <c r="A198" s="10">
        <v>197</v>
      </c>
      <c r="B198" s="193" t="s">
        <v>607</v>
      </c>
      <c r="C198" s="10" t="s">
        <v>225</v>
      </c>
      <c r="D198" s="10"/>
      <c r="E198" s="202">
        <v>45797</v>
      </c>
      <c r="F198" s="23">
        <v>42.374236000000003</v>
      </c>
      <c r="G198" s="518" t="s">
        <v>196</v>
      </c>
      <c r="H198" s="518"/>
      <c r="I198" s="518"/>
      <c r="J198" s="518"/>
      <c r="K198" s="202">
        <v>45801</v>
      </c>
      <c r="L198" s="203" t="s">
        <v>677</v>
      </c>
      <c r="M198" s="10"/>
      <c r="N198" s="197"/>
      <c r="O198" s="198"/>
      <c r="P198" s="198"/>
    </row>
    <row r="199" spans="1:16" ht="15.5">
      <c r="A199" s="10">
        <v>198</v>
      </c>
      <c r="B199" s="193" t="s">
        <v>142</v>
      </c>
      <c r="C199" s="10" t="s">
        <v>225</v>
      </c>
      <c r="D199" s="10"/>
      <c r="E199" s="202">
        <v>45797</v>
      </c>
      <c r="F199" s="23">
        <v>42.374236000000003</v>
      </c>
      <c r="G199" s="518" t="s">
        <v>196</v>
      </c>
      <c r="H199" s="518"/>
      <c r="I199" s="518"/>
      <c r="J199" s="518"/>
      <c r="K199" s="202">
        <v>45801</v>
      </c>
      <c r="L199" s="203" t="s">
        <v>669</v>
      </c>
      <c r="M199" s="10"/>
      <c r="N199" s="197"/>
      <c r="O199" s="198"/>
      <c r="P199" s="198"/>
    </row>
    <row r="200" spans="1:16" ht="15.5">
      <c r="A200" s="10">
        <v>199</v>
      </c>
      <c r="B200" s="193" t="s">
        <v>608</v>
      </c>
      <c r="C200" s="10" t="s">
        <v>609</v>
      </c>
      <c r="D200" s="10"/>
      <c r="E200" s="202">
        <v>45793</v>
      </c>
      <c r="F200" s="23">
        <v>78.073216000000002</v>
      </c>
      <c r="G200" s="518" t="s">
        <v>196</v>
      </c>
      <c r="H200" s="518"/>
      <c r="I200" s="518"/>
      <c r="J200" s="518"/>
      <c r="K200" s="202">
        <v>45802</v>
      </c>
      <c r="L200" s="203" t="s">
        <v>678</v>
      </c>
      <c r="M200" s="10"/>
      <c r="N200" s="197"/>
      <c r="O200" s="198"/>
      <c r="P200" s="198"/>
    </row>
    <row r="201" spans="1:16" ht="15.5">
      <c r="A201" s="10">
        <v>200</v>
      </c>
      <c r="B201" s="193" t="s">
        <v>610</v>
      </c>
      <c r="C201" s="10" t="s">
        <v>225</v>
      </c>
      <c r="D201" s="10"/>
      <c r="E201" s="202">
        <v>45787</v>
      </c>
      <c r="F201" s="23">
        <v>42.374236000000003</v>
      </c>
      <c r="G201" s="518" t="s">
        <v>196</v>
      </c>
      <c r="H201" s="518"/>
      <c r="I201" s="518"/>
      <c r="J201" s="518"/>
      <c r="K201" s="202">
        <v>45804</v>
      </c>
      <c r="L201" s="203" t="s">
        <v>675</v>
      </c>
      <c r="M201" s="10"/>
      <c r="N201" s="197"/>
      <c r="O201" s="198"/>
      <c r="P201" s="198"/>
    </row>
    <row r="202" spans="1:16" ht="15.5">
      <c r="A202" s="10">
        <v>201</v>
      </c>
      <c r="B202" s="193" t="s">
        <v>611</v>
      </c>
      <c r="C202" s="10" t="s">
        <v>225</v>
      </c>
      <c r="D202" s="10"/>
      <c r="E202" s="202">
        <v>45799</v>
      </c>
      <c r="F202" s="23">
        <v>42.374236000000003</v>
      </c>
      <c r="G202" s="518" t="s">
        <v>196</v>
      </c>
      <c r="H202" s="518"/>
      <c r="I202" s="518"/>
      <c r="J202" s="518"/>
      <c r="K202" s="202">
        <v>45804</v>
      </c>
      <c r="L202" s="203" t="s">
        <v>681</v>
      </c>
      <c r="M202" s="10"/>
      <c r="N202" s="197"/>
      <c r="O202" s="198"/>
      <c r="P202" s="198"/>
    </row>
    <row r="203" spans="1:16" ht="15.5">
      <c r="A203" s="10">
        <v>202</v>
      </c>
      <c r="B203" s="193" t="s">
        <v>612</v>
      </c>
      <c r="C203" s="10" t="s">
        <v>225</v>
      </c>
      <c r="D203" s="10"/>
      <c r="E203" s="202">
        <v>45800</v>
      </c>
      <c r="F203" s="23">
        <v>42.374236000000003</v>
      </c>
      <c r="G203" s="518" t="s">
        <v>196</v>
      </c>
      <c r="H203" s="518"/>
      <c r="I203" s="518"/>
      <c r="J203" s="518"/>
      <c r="K203" s="202">
        <v>45805</v>
      </c>
      <c r="L203" s="203" t="s">
        <v>672</v>
      </c>
      <c r="M203" s="10"/>
      <c r="N203" s="197"/>
      <c r="O203" s="198"/>
      <c r="P203" s="198"/>
    </row>
    <row r="204" spans="1:16" ht="15.5">
      <c r="A204" s="10">
        <v>203</v>
      </c>
      <c r="B204" s="193" t="s">
        <v>613</v>
      </c>
      <c r="C204" s="10" t="s">
        <v>225</v>
      </c>
      <c r="D204" s="10"/>
      <c r="E204" s="202">
        <v>45800</v>
      </c>
      <c r="F204" s="23">
        <v>42.374236000000003</v>
      </c>
      <c r="G204" s="518" t="s">
        <v>196</v>
      </c>
      <c r="H204" s="518"/>
      <c r="I204" s="518"/>
      <c r="J204" s="518"/>
      <c r="K204" s="202">
        <v>45807</v>
      </c>
      <c r="L204" s="203" t="s">
        <v>422</v>
      </c>
      <c r="M204" s="10"/>
      <c r="N204" s="197"/>
      <c r="O204" s="198"/>
      <c r="P204" s="198"/>
    </row>
    <row r="205" spans="1:16" ht="15.5">
      <c r="A205" s="10">
        <v>204</v>
      </c>
      <c r="B205" s="193" t="s">
        <v>614</v>
      </c>
      <c r="C205" s="10" t="s">
        <v>225</v>
      </c>
      <c r="D205" s="10"/>
      <c r="E205" s="202">
        <v>45800</v>
      </c>
      <c r="F205" s="23">
        <v>42.374236000000003</v>
      </c>
      <c r="G205" s="518" t="s">
        <v>196</v>
      </c>
      <c r="H205" s="518"/>
      <c r="I205" s="518"/>
      <c r="J205" s="518"/>
      <c r="K205" s="202">
        <v>45807</v>
      </c>
      <c r="L205" s="203" t="s">
        <v>669</v>
      </c>
      <c r="M205" s="10"/>
      <c r="N205" s="197"/>
      <c r="O205" s="198"/>
      <c r="P205" s="198"/>
    </row>
    <row r="206" spans="1:16" ht="15.5">
      <c r="A206" s="10">
        <v>205</v>
      </c>
      <c r="B206" s="193" t="s">
        <v>615</v>
      </c>
      <c r="C206" s="10" t="s">
        <v>225</v>
      </c>
      <c r="D206" s="10"/>
      <c r="E206" s="202">
        <v>45803</v>
      </c>
      <c r="F206" s="23">
        <v>42.374236000000003</v>
      </c>
      <c r="G206" s="518" t="s">
        <v>196</v>
      </c>
      <c r="H206" s="518"/>
      <c r="I206" s="518"/>
      <c r="J206" s="518"/>
      <c r="K206" s="202">
        <v>45808</v>
      </c>
      <c r="L206" s="203" t="s">
        <v>678</v>
      </c>
      <c r="M206" s="10"/>
      <c r="N206" s="197"/>
      <c r="O206" s="198"/>
      <c r="P206" s="198"/>
    </row>
    <row r="207" spans="1:16" ht="15.5">
      <c r="A207" s="10">
        <v>206</v>
      </c>
      <c r="B207" s="193" t="s">
        <v>616</v>
      </c>
      <c r="C207" s="10" t="s">
        <v>225</v>
      </c>
      <c r="D207" s="10"/>
      <c r="E207" s="202">
        <v>45802</v>
      </c>
      <c r="F207" s="23">
        <v>42.374236000000003</v>
      </c>
      <c r="G207" s="518" t="s">
        <v>196</v>
      </c>
      <c r="H207" s="518"/>
      <c r="I207" s="518"/>
      <c r="J207" s="518"/>
      <c r="K207" s="202">
        <v>45808</v>
      </c>
      <c r="L207" s="203" t="s">
        <v>673</v>
      </c>
      <c r="M207" s="10"/>
      <c r="N207" s="197"/>
      <c r="O207" s="198"/>
      <c r="P207" s="198"/>
    </row>
    <row r="208" spans="1:16" ht="15.5">
      <c r="A208" s="10">
        <v>207</v>
      </c>
      <c r="B208" s="193" t="s">
        <v>617</v>
      </c>
      <c r="C208" s="10" t="s">
        <v>224</v>
      </c>
      <c r="D208" s="10"/>
      <c r="E208" s="202">
        <v>45805</v>
      </c>
      <c r="F208" s="23">
        <v>46.049156000000004</v>
      </c>
      <c r="G208" s="518" t="s">
        <v>196</v>
      </c>
      <c r="H208" s="518"/>
      <c r="I208" s="518"/>
      <c r="J208" s="518"/>
      <c r="K208" s="202">
        <v>45810</v>
      </c>
      <c r="L208" s="203" t="s">
        <v>677</v>
      </c>
      <c r="M208" s="10"/>
      <c r="N208" s="197"/>
      <c r="O208" s="198"/>
      <c r="P208" s="198"/>
    </row>
    <row r="209" spans="1:16" ht="15.5">
      <c r="A209" s="10">
        <v>208</v>
      </c>
      <c r="B209" s="193" t="s">
        <v>618</v>
      </c>
      <c r="C209" s="10" t="s">
        <v>227</v>
      </c>
      <c r="D209" s="10"/>
      <c r="E209" s="202">
        <v>45805</v>
      </c>
      <c r="F209" s="23">
        <v>55.338726999999999</v>
      </c>
      <c r="G209" s="518" t="s">
        <v>196</v>
      </c>
      <c r="H209" s="518"/>
      <c r="I209" s="518"/>
      <c r="J209" s="518"/>
      <c r="K209" s="202">
        <v>45811</v>
      </c>
      <c r="L209" s="203" t="s">
        <v>672</v>
      </c>
      <c r="M209" s="10"/>
      <c r="N209" s="197"/>
      <c r="O209" s="198"/>
      <c r="P209" s="198"/>
    </row>
    <row r="210" spans="1:16" ht="15.5">
      <c r="A210" s="10">
        <v>209</v>
      </c>
      <c r="B210" s="193" t="s">
        <v>619</v>
      </c>
      <c r="C210" s="10" t="s">
        <v>225</v>
      </c>
      <c r="D210" s="10"/>
      <c r="E210" s="202">
        <v>45802</v>
      </c>
      <c r="F210" s="23">
        <v>42.374236000000003</v>
      </c>
      <c r="G210" s="518" t="s">
        <v>196</v>
      </c>
      <c r="H210" s="518"/>
      <c r="I210" s="518"/>
      <c r="J210" s="518"/>
      <c r="K210" s="202">
        <v>45812</v>
      </c>
      <c r="L210" s="203" t="s">
        <v>422</v>
      </c>
      <c r="M210" s="10"/>
      <c r="N210" s="197"/>
      <c r="O210" s="198"/>
      <c r="P210" s="198"/>
    </row>
    <row r="211" spans="1:16" ht="15.5">
      <c r="A211" s="10">
        <v>210</v>
      </c>
      <c r="B211" s="193" t="s">
        <v>620</v>
      </c>
      <c r="C211" s="10" t="s">
        <v>225</v>
      </c>
      <c r="D211" s="10"/>
      <c r="E211" s="202">
        <v>45807</v>
      </c>
      <c r="F211" s="23">
        <v>42.374236000000003</v>
      </c>
      <c r="G211" s="518" t="s">
        <v>196</v>
      </c>
      <c r="H211" s="518"/>
      <c r="I211" s="518"/>
      <c r="J211" s="518"/>
      <c r="K211" s="202">
        <v>45812</v>
      </c>
      <c r="L211" s="203" t="s">
        <v>669</v>
      </c>
      <c r="M211" s="10"/>
      <c r="N211" s="197"/>
      <c r="O211" s="198"/>
      <c r="P211" s="198"/>
    </row>
    <row r="212" spans="1:16" ht="15.5">
      <c r="A212" s="10">
        <v>211</v>
      </c>
      <c r="B212" s="193" t="s">
        <v>621</v>
      </c>
      <c r="C212" s="10" t="s">
        <v>381</v>
      </c>
      <c r="D212" s="10"/>
      <c r="E212" s="202">
        <v>45804</v>
      </c>
      <c r="F212" s="23">
        <v>97.228551999999993</v>
      </c>
      <c r="G212" s="518" t="s">
        <v>196</v>
      </c>
      <c r="H212" s="518"/>
      <c r="I212" s="518"/>
      <c r="J212" s="518"/>
      <c r="K212" s="202">
        <v>45815</v>
      </c>
      <c r="L212" s="203" t="s">
        <v>681</v>
      </c>
      <c r="M212" s="10"/>
      <c r="N212" s="197"/>
      <c r="O212" s="198"/>
      <c r="P212" s="198"/>
    </row>
    <row r="213" spans="1:16" ht="15.5">
      <c r="A213" s="10">
        <v>212</v>
      </c>
      <c r="B213" s="193" t="s">
        <v>622</v>
      </c>
      <c r="C213" s="10" t="s">
        <v>195</v>
      </c>
      <c r="D213" s="10"/>
      <c r="E213" s="202">
        <v>45812</v>
      </c>
      <c r="F213" s="23">
        <v>43.775756000000008</v>
      </c>
      <c r="G213" s="518" t="s">
        <v>196</v>
      </c>
      <c r="H213" s="518"/>
      <c r="I213" s="518"/>
      <c r="J213" s="518"/>
      <c r="K213" s="202">
        <v>45817</v>
      </c>
      <c r="L213" s="203" t="s">
        <v>672</v>
      </c>
      <c r="M213" s="10"/>
      <c r="N213" s="197"/>
      <c r="O213" s="198"/>
      <c r="P213" s="198"/>
    </row>
    <row r="214" spans="1:16" ht="15.5">
      <c r="A214" s="10">
        <v>213</v>
      </c>
      <c r="B214" s="193" t="s">
        <v>78</v>
      </c>
      <c r="C214" s="10" t="s">
        <v>224</v>
      </c>
      <c r="D214" s="10"/>
      <c r="E214" s="202">
        <v>45810</v>
      </c>
      <c r="F214" s="23">
        <v>46.049156000000004</v>
      </c>
      <c r="G214" s="518" t="s">
        <v>196</v>
      </c>
      <c r="H214" s="518"/>
      <c r="I214" s="518"/>
      <c r="J214" s="518"/>
      <c r="K214" s="202">
        <v>45818</v>
      </c>
      <c r="L214" s="203" t="s">
        <v>673</v>
      </c>
      <c r="M214" s="10"/>
      <c r="N214" s="197"/>
      <c r="O214" s="198"/>
      <c r="P214" s="198"/>
    </row>
    <row r="215" spans="1:16" ht="15.5">
      <c r="A215" s="10">
        <v>214</v>
      </c>
      <c r="B215" s="193" t="s">
        <v>623</v>
      </c>
      <c r="C215" s="10" t="s">
        <v>225</v>
      </c>
      <c r="D215" s="10"/>
      <c r="E215" s="202">
        <v>45812</v>
      </c>
      <c r="F215" s="23">
        <v>42.374236000000003</v>
      </c>
      <c r="G215" s="518" t="s">
        <v>196</v>
      </c>
      <c r="H215" s="518"/>
      <c r="I215" s="518"/>
      <c r="J215" s="518"/>
      <c r="K215" s="202">
        <v>45819</v>
      </c>
      <c r="L215" s="203" t="s">
        <v>422</v>
      </c>
      <c r="M215" s="10"/>
      <c r="N215" s="197"/>
      <c r="O215" s="198"/>
      <c r="P215" s="198"/>
    </row>
    <row r="216" spans="1:16" ht="15.5">
      <c r="A216" s="10">
        <v>215</v>
      </c>
      <c r="B216" s="193" t="s">
        <v>624</v>
      </c>
      <c r="C216" s="10" t="s">
        <v>195</v>
      </c>
      <c r="D216" s="10"/>
      <c r="E216" s="202">
        <v>45816</v>
      </c>
      <c r="F216" s="23">
        <v>43.775756000000008</v>
      </c>
      <c r="G216" s="518" t="s">
        <v>196</v>
      </c>
      <c r="H216" s="518"/>
      <c r="I216" s="518"/>
      <c r="J216" s="518"/>
      <c r="K216" s="202">
        <v>45821</v>
      </c>
      <c r="L216" s="203" t="s">
        <v>681</v>
      </c>
      <c r="M216" s="10"/>
      <c r="N216" s="197"/>
      <c r="O216" s="198"/>
      <c r="P216" s="198"/>
    </row>
    <row r="217" spans="1:16" ht="15.5">
      <c r="A217" s="10">
        <v>216</v>
      </c>
      <c r="B217" s="193" t="s">
        <v>625</v>
      </c>
      <c r="C217" s="10" t="s">
        <v>225</v>
      </c>
      <c r="D217" s="10"/>
      <c r="E217" s="202">
        <v>45810</v>
      </c>
      <c r="F217" s="23">
        <v>42.374236000000003</v>
      </c>
      <c r="G217" s="518" t="s">
        <v>196</v>
      </c>
      <c r="H217" s="518"/>
      <c r="I217" s="518"/>
      <c r="J217" s="518"/>
      <c r="K217" s="202">
        <v>45822</v>
      </c>
      <c r="L217" s="203" t="s">
        <v>684</v>
      </c>
      <c r="M217" s="10"/>
      <c r="N217" s="197"/>
      <c r="O217" s="198"/>
      <c r="P217" s="198"/>
    </row>
    <row r="218" spans="1:16" ht="15.5">
      <c r="A218" s="10">
        <v>217</v>
      </c>
      <c r="B218" s="193" t="s">
        <v>626</v>
      </c>
      <c r="C218" s="10" t="s">
        <v>195</v>
      </c>
      <c r="D218" s="10"/>
      <c r="E218" s="202">
        <v>45820</v>
      </c>
      <c r="F218" s="23">
        <v>43.775756000000008</v>
      </c>
      <c r="G218" s="518" t="s">
        <v>196</v>
      </c>
      <c r="H218" s="518"/>
      <c r="I218" s="518"/>
      <c r="J218" s="518"/>
      <c r="K218" s="202">
        <v>45826</v>
      </c>
      <c r="L218" s="203" t="s">
        <v>673</v>
      </c>
      <c r="M218" s="10"/>
      <c r="N218" s="197"/>
      <c r="O218" s="198"/>
      <c r="P218" s="198"/>
    </row>
    <row r="219" spans="1:16" ht="15.5">
      <c r="A219" s="10">
        <v>218</v>
      </c>
      <c r="B219" s="193" t="s">
        <v>627</v>
      </c>
      <c r="C219" s="10" t="s">
        <v>224</v>
      </c>
      <c r="D219" s="10"/>
      <c r="E219" s="202">
        <v>45818</v>
      </c>
      <c r="F219" s="23">
        <v>46.049156000000004</v>
      </c>
      <c r="G219" s="518" t="s">
        <v>196</v>
      </c>
      <c r="H219" s="518"/>
      <c r="I219" s="518"/>
      <c r="J219" s="518"/>
      <c r="K219" s="202">
        <v>45826</v>
      </c>
      <c r="L219" s="203" t="s">
        <v>683</v>
      </c>
      <c r="M219" s="10"/>
      <c r="N219" s="197"/>
      <c r="O219" s="198"/>
      <c r="P219" s="198"/>
    </row>
    <row r="220" spans="1:16" ht="15.5">
      <c r="A220" s="10">
        <v>219</v>
      </c>
      <c r="B220" s="193" t="s">
        <v>628</v>
      </c>
      <c r="C220" s="10" t="s">
        <v>629</v>
      </c>
      <c r="D220" s="10"/>
      <c r="E220" s="202">
        <v>45820</v>
      </c>
      <c r="F220" s="23">
        <v>67.112016999999994</v>
      </c>
      <c r="G220" s="518" t="s">
        <v>196</v>
      </c>
      <c r="H220" s="518"/>
      <c r="I220" s="518"/>
      <c r="J220" s="518"/>
      <c r="K220" s="202">
        <v>45828</v>
      </c>
      <c r="L220" s="203" t="s">
        <v>672</v>
      </c>
      <c r="M220" s="10"/>
      <c r="N220" s="197"/>
      <c r="O220" s="198"/>
      <c r="P220" s="198"/>
    </row>
    <row r="221" spans="1:16" ht="15.5">
      <c r="A221" s="10">
        <v>220</v>
      </c>
      <c r="B221" s="193" t="s">
        <v>630</v>
      </c>
      <c r="C221" s="10" t="s">
        <v>631</v>
      </c>
      <c r="D221" s="10"/>
      <c r="E221" s="202">
        <v>45802</v>
      </c>
      <c r="F221" s="23">
        <v>143.46209800000003</v>
      </c>
      <c r="G221" s="518" t="s">
        <v>196</v>
      </c>
      <c r="H221" s="518"/>
      <c r="I221" s="518"/>
      <c r="J221" s="518"/>
      <c r="K221" s="202">
        <v>45829</v>
      </c>
      <c r="L221" s="203" t="s">
        <v>674</v>
      </c>
      <c r="M221" s="10"/>
      <c r="N221" s="197"/>
      <c r="O221" s="198"/>
      <c r="P221" s="198"/>
    </row>
    <row r="222" spans="1:16" ht="15.5">
      <c r="A222" s="10">
        <v>221</v>
      </c>
      <c r="B222" s="193" t="s">
        <v>632</v>
      </c>
      <c r="C222" s="10" t="s">
        <v>518</v>
      </c>
      <c r="D222" s="10"/>
      <c r="E222" s="202">
        <v>45820</v>
      </c>
      <c r="F222" s="23">
        <v>73.425832</v>
      </c>
      <c r="G222" s="518" t="s">
        <v>196</v>
      </c>
      <c r="H222" s="518"/>
      <c r="I222" s="518"/>
      <c r="J222" s="518"/>
      <c r="K222" s="202">
        <v>45831</v>
      </c>
      <c r="L222" s="203" t="s">
        <v>422</v>
      </c>
      <c r="M222" s="10"/>
      <c r="N222" s="197"/>
      <c r="O222" s="198"/>
      <c r="P222" s="198"/>
    </row>
    <row r="223" spans="1:16" ht="15.5">
      <c r="A223" s="10">
        <v>222</v>
      </c>
      <c r="B223" s="193" t="s">
        <v>633</v>
      </c>
      <c r="C223" s="10" t="s">
        <v>224</v>
      </c>
      <c r="D223" s="10"/>
      <c r="E223" s="202">
        <v>45829</v>
      </c>
      <c r="F223" s="23">
        <v>46.049156000000004</v>
      </c>
      <c r="G223" s="518" t="s">
        <v>196</v>
      </c>
      <c r="H223" s="518"/>
      <c r="I223" s="518"/>
      <c r="J223" s="518"/>
      <c r="K223" s="202">
        <v>45834</v>
      </c>
      <c r="L223" s="203" t="s">
        <v>672</v>
      </c>
      <c r="M223" s="10"/>
      <c r="N223" s="197"/>
      <c r="O223" s="198"/>
      <c r="P223" s="198"/>
    </row>
    <row r="224" spans="1:16" ht="15.5">
      <c r="A224" s="10">
        <v>223</v>
      </c>
      <c r="B224" s="193" t="s">
        <v>4</v>
      </c>
      <c r="C224" s="10" t="s">
        <v>224</v>
      </c>
      <c r="D224" s="10"/>
      <c r="E224" s="202">
        <v>45818</v>
      </c>
      <c r="F224" s="23">
        <v>46.049156000000004</v>
      </c>
      <c r="G224" s="518" t="s">
        <v>196</v>
      </c>
      <c r="H224" s="518"/>
      <c r="I224" s="518"/>
      <c r="J224" s="518"/>
      <c r="K224" s="202">
        <v>45835</v>
      </c>
      <c r="L224" s="203" t="s">
        <v>676</v>
      </c>
      <c r="M224" s="10"/>
      <c r="N224" s="197"/>
      <c r="O224" s="198"/>
      <c r="P224" s="198"/>
    </row>
    <row r="225" spans="1:16" ht="15.5">
      <c r="A225" s="10">
        <v>224</v>
      </c>
      <c r="B225" s="193" t="s">
        <v>634</v>
      </c>
      <c r="C225" s="10" t="s">
        <v>224</v>
      </c>
      <c r="D225" s="10"/>
      <c r="E225" s="202">
        <v>45828</v>
      </c>
      <c r="F225" s="23">
        <v>46.049156000000004</v>
      </c>
      <c r="G225" s="518" t="s">
        <v>196</v>
      </c>
      <c r="H225" s="518"/>
      <c r="I225" s="518"/>
      <c r="J225" s="518"/>
      <c r="K225" s="202">
        <v>45837</v>
      </c>
      <c r="L225" s="203" t="s">
        <v>683</v>
      </c>
      <c r="M225" s="10"/>
      <c r="N225" s="197"/>
      <c r="O225" s="198"/>
      <c r="P225" s="198"/>
    </row>
    <row r="226" spans="1:16" ht="15.5">
      <c r="A226" s="10">
        <v>225</v>
      </c>
      <c r="B226" s="193" t="s">
        <v>371</v>
      </c>
      <c r="C226" s="10" t="s">
        <v>635</v>
      </c>
      <c r="D226" s="10"/>
      <c r="E226" s="202">
        <v>45823</v>
      </c>
      <c r="F226" s="23">
        <v>104.866553</v>
      </c>
      <c r="G226" s="518" t="s">
        <v>196</v>
      </c>
      <c r="H226" s="518"/>
      <c r="I226" s="518"/>
      <c r="J226" s="518"/>
      <c r="K226" s="202">
        <v>45837</v>
      </c>
      <c r="L226" s="203" t="s">
        <v>681</v>
      </c>
      <c r="M226" s="10"/>
      <c r="N226" s="197"/>
      <c r="O226" s="198"/>
      <c r="P226" s="198"/>
    </row>
    <row r="227" spans="1:16" ht="15.5">
      <c r="A227" s="10">
        <v>226</v>
      </c>
      <c r="B227" s="193" t="s">
        <v>636</v>
      </c>
      <c r="C227" s="10" t="s">
        <v>225</v>
      </c>
      <c r="D227" s="10"/>
      <c r="E227" s="202">
        <v>45832</v>
      </c>
      <c r="F227" s="23">
        <v>42.374236000000003</v>
      </c>
      <c r="G227" s="518" t="s">
        <v>196</v>
      </c>
      <c r="H227" s="518"/>
      <c r="I227" s="518"/>
      <c r="J227" s="518"/>
      <c r="K227" s="202">
        <v>45838</v>
      </c>
      <c r="L227" s="203" t="s">
        <v>422</v>
      </c>
      <c r="M227" s="10"/>
      <c r="N227" s="197"/>
      <c r="O227" s="198"/>
      <c r="P227" s="198"/>
    </row>
    <row r="228" spans="1:16" ht="15.5">
      <c r="A228" s="10">
        <v>227</v>
      </c>
      <c r="B228" s="193" t="s">
        <v>637</v>
      </c>
      <c r="C228" s="10" t="s">
        <v>225</v>
      </c>
      <c r="D228" s="10"/>
      <c r="E228" s="202">
        <v>45835</v>
      </c>
      <c r="F228" s="23">
        <v>42.374236000000003</v>
      </c>
      <c r="G228" s="518" t="s">
        <v>196</v>
      </c>
      <c r="H228" s="518"/>
      <c r="I228" s="518"/>
      <c r="J228" s="518"/>
      <c r="K228" s="202">
        <v>45838</v>
      </c>
      <c r="L228" s="203" t="s">
        <v>672</v>
      </c>
      <c r="M228" s="10"/>
      <c r="N228" s="197"/>
      <c r="O228" s="198"/>
      <c r="P228" s="198"/>
    </row>
    <row r="229" spans="1:16" ht="15.5">
      <c r="A229" s="10">
        <v>228</v>
      </c>
      <c r="B229" s="193" t="s">
        <v>320</v>
      </c>
      <c r="C229" s="10" t="s">
        <v>638</v>
      </c>
      <c r="D229" s="10"/>
      <c r="E229" s="202">
        <v>45812</v>
      </c>
      <c r="F229" s="23">
        <v>161.35518400000001</v>
      </c>
      <c r="G229" s="518" t="s">
        <v>196</v>
      </c>
      <c r="H229" s="518"/>
      <c r="I229" s="518"/>
      <c r="J229" s="518"/>
      <c r="K229" s="202">
        <v>45838</v>
      </c>
      <c r="L229" s="203" t="s">
        <v>677</v>
      </c>
      <c r="M229" s="10"/>
      <c r="N229" s="197"/>
      <c r="O229" s="198"/>
      <c r="P229" s="198"/>
    </row>
    <row r="230" spans="1:16" ht="15.5">
      <c r="A230" s="10">
        <v>229</v>
      </c>
      <c r="B230" s="193" t="s">
        <v>639</v>
      </c>
      <c r="C230" s="10" t="s">
        <v>640</v>
      </c>
      <c r="D230" s="10"/>
      <c r="E230" s="202">
        <v>45809</v>
      </c>
      <c r="F230" s="23">
        <v>188.37786399999996</v>
      </c>
      <c r="G230" s="518" t="s">
        <v>196</v>
      </c>
      <c r="H230" s="518"/>
      <c r="I230" s="518"/>
      <c r="J230" s="518"/>
      <c r="K230" s="202">
        <v>45838</v>
      </c>
      <c r="L230" s="203" t="s">
        <v>678</v>
      </c>
      <c r="M230" s="10"/>
      <c r="N230" s="197"/>
      <c r="O230" s="198"/>
      <c r="P230" s="198"/>
    </row>
    <row r="231" spans="1:16" ht="15.5">
      <c r="A231" s="10">
        <v>230</v>
      </c>
      <c r="B231" s="193" t="s">
        <v>641</v>
      </c>
      <c r="C231" s="10" t="s">
        <v>224</v>
      </c>
      <c r="D231" s="10"/>
      <c r="E231" s="202">
        <v>45832</v>
      </c>
      <c r="F231" s="23">
        <v>46.049156000000004</v>
      </c>
      <c r="G231" s="518" t="s">
        <v>196</v>
      </c>
      <c r="H231" s="518"/>
      <c r="I231" s="518"/>
      <c r="J231" s="518"/>
      <c r="K231" s="202">
        <v>45843</v>
      </c>
      <c r="L231" s="203" t="s">
        <v>674</v>
      </c>
      <c r="M231" s="10"/>
      <c r="N231" s="197"/>
      <c r="O231" s="198"/>
      <c r="P231" s="198"/>
    </row>
    <row r="232" spans="1:16" ht="15.5">
      <c r="A232" s="10">
        <v>231</v>
      </c>
      <c r="B232" s="193" t="s">
        <v>642</v>
      </c>
      <c r="C232" s="10" t="s">
        <v>224</v>
      </c>
      <c r="D232" s="10"/>
      <c r="E232" s="202">
        <v>45839</v>
      </c>
      <c r="F232" s="23">
        <v>46.049156000000004</v>
      </c>
      <c r="G232" s="518" t="s">
        <v>196</v>
      </c>
      <c r="H232" s="518"/>
      <c r="I232" s="518"/>
      <c r="J232" s="518"/>
      <c r="K232" s="202">
        <v>45845</v>
      </c>
      <c r="L232" s="203" t="s">
        <v>672</v>
      </c>
      <c r="M232" s="10"/>
      <c r="N232" s="197"/>
      <c r="O232" s="198"/>
      <c r="P232" s="198"/>
    </row>
    <row r="233" spans="1:16" ht="15.5">
      <c r="A233" s="10">
        <v>232</v>
      </c>
      <c r="B233" s="193" t="s">
        <v>643</v>
      </c>
      <c r="C233" s="10" t="s">
        <v>227</v>
      </c>
      <c r="D233" s="10"/>
      <c r="E233" s="202">
        <v>45839</v>
      </c>
      <c r="F233" s="23">
        <v>55.338726999999999</v>
      </c>
      <c r="G233" s="518" t="s">
        <v>196</v>
      </c>
      <c r="H233" s="518"/>
      <c r="I233" s="518"/>
      <c r="J233" s="518"/>
      <c r="K233" s="202">
        <v>45850</v>
      </c>
      <c r="L233" s="203" t="s">
        <v>422</v>
      </c>
      <c r="M233" s="10"/>
      <c r="N233" s="197"/>
      <c r="O233" s="198"/>
      <c r="P233" s="198"/>
    </row>
    <row r="234" spans="1:16" ht="15.5">
      <c r="A234" s="10">
        <v>233</v>
      </c>
      <c r="B234" s="193" t="s">
        <v>365</v>
      </c>
      <c r="C234" s="10" t="s">
        <v>644</v>
      </c>
      <c r="D234" s="10"/>
      <c r="E234" s="202">
        <v>45843</v>
      </c>
      <c r="F234" s="23">
        <v>101.69198999999999</v>
      </c>
      <c r="G234" s="518" t="s">
        <v>196</v>
      </c>
      <c r="H234" s="518"/>
      <c r="I234" s="518"/>
      <c r="J234" s="518"/>
      <c r="K234" s="202">
        <v>45856</v>
      </c>
      <c r="L234" s="205" t="s">
        <v>677</v>
      </c>
      <c r="M234" s="10"/>
      <c r="N234" s="197"/>
      <c r="O234" s="198"/>
      <c r="P234" s="198"/>
    </row>
    <row r="235" spans="1:16" ht="15.5">
      <c r="A235" s="10">
        <v>234</v>
      </c>
      <c r="B235" s="193" t="s">
        <v>359</v>
      </c>
      <c r="C235" s="10" t="s">
        <v>565</v>
      </c>
      <c r="D235" s="10"/>
      <c r="E235" s="202">
        <v>45836</v>
      </c>
      <c r="F235" s="23">
        <v>86.256192999999996</v>
      </c>
      <c r="G235" s="518" t="s">
        <v>196</v>
      </c>
      <c r="H235" s="518"/>
      <c r="I235" s="518"/>
      <c r="J235" s="518"/>
      <c r="K235" s="202">
        <v>45860</v>
      </c>
      <c r="L235" s="205" t="s">
        <v>685</v>
      </c>
      <c r="M235" s="10"/>
      <c r="N235" s="197"/>
      <c r="O235" s="198"/>
      <c r="P235" s="198"/>
    </row>
    <row r="236" spans="1:16" ht="15.5">
      <c r="A236" s="10">
        <v>235</v>
      </c>
      <c r="B236" s="193" t="s">
        <v>645</v>
      </c>
      <c r="C236" s="10" t="s">
        <v>381</v>
      </c>
      <c r="D236" s="10"/>
      <c r="E236" s="202">
        <v>45846</v>
      </c>
      <c r="F236" s="23">
        <v>97.228551999999993</v>
      </c>
      <c r="G236" s="518" t="s">
        <v>196</v>
      </c>
      <c r="H236" s="518"/>
      <c r="I236" s="518"/>
      <c r="J236" s="518"/>
      <c r="K236" s="202">
        <v>45869</v>
      </c>
      <c r="L236" s="203" t="s">
        <v>422</v>
      </c>
      <c r="M236" s="10"/>
      <c r="N236" s="197"/>
      <c r="O236" s="198"/>
      <c r="P236" s="198"/>
    </row>
    <row r="237" spans="1:16" ht="15.5">
      <c r="A237" s="10">
        <v>236</v>
      </c>
      <c r="B237" s="193" t="s">
        <v>270</v>
      </c>
      <c r="C237" s="10" t="s">
        <v>631</v>
      </c>
      <c r="D237" s="10"/>
      <c r="E237" s="202">
        <v>45858</v>
      </c>
      <c r="F237" s="23">
        <v>143.46209800000003</v>
      </c>
      <c r="G237" s="518" t="s">
        <v>196</v>
      </c>
      <c r="H237" s="518"/>
      <c r="I237" s="518"/>
      <c r="J237" s="518"/>
      <c r="K237" s="202">
        <v>45877</v>
      </c>
      <c r="L237" s="205" t="s">
        <v>677</v>
      </c>
      <c r="M237" s="10"/>
      <c r="N237" s="197"/>
      <c r="O237" s="198"/>
      <c r="P237" s="198"/>
    </row>
    <row r="238" spans="1:16" ht="15.5">
      <c r="A238" s="10">
        <v>237</v>
      </c>
      <c r="B238" s="193" t="s">
        <v>646</v>
      </c>
      <c r="C238" s="10" t="s">
        <v>640</v>
      </c>
      <c r="D238" s="10"/>
      <c r="E238" s="202">
        <v>45847</v>
      </c>
      <c r="F238" s="23">
        <v>188.37786399999996</v>
      </c>
      <c r="G238" s="518" t="s">
        <v>196</v>
      </c>
      <c r="H238" s="518"/>
      <c r="I238" s="518"/>
      <c r="J238" s="518"/>
      <c r="K238" s="202">
        <v>45880</v>
      </c>
      <c r="L238" s="203" t="s">
        <v>678</v>
      </c>
      <c r="M238" s="10"/>
      <c r="N238" s="197"/>
      <c r="O238" s="198"/>
      <c r="P238" s="198"/>
    </row>
    <row r="239" spans="1:16" ht="15.5">
      <c r="A239" s="10">
        <v>238</v>
      </c>
      <c r="B239" s="193" t="s">
        <v>647</v>
      </c>
      <c r="C239" s="10" t="s">
        <v>224</v>
      </c>
      <c r="D239" s="10"/>
      <c r="E239" s="202">
        <v>45865</v>
      </c>
      <c r="F239" s="23">
        <v>46.049156000000004</v>
      </c>
      <c r="G239" s="518" t="s">
        <v>196</v>
      </c>
      <c r="H239" s="518"/>
      <c r="I239" s="518"/>
      <c r="J239" s="518"/>
      <c r="K239" s="202">
        <v>45886</v>
      </c>
      <c r="L239" s="203" t="s">
        <v>686</v>
      </c>
      <c r="M239" s="10"/>
      <c r="N239" s="197"/>
      <c r="O239" s="198"/>
      <c r="P239" s="198"/>
    </row>
    <row r="240" spans="1:16" ht="15.5">
      <c r="A240" s="10">
        <v>239</v>
      </c>
      <c r="B240" s="193" t="s">
        <v>37</v>
      </c>
      <c r="C240" s="10" t="s">
        <v>224</v>
      </c>
      <c r="D240" s="10"/>
      <c r="E240" s="202">
        <v>45883</v>
      </c>
      <c r="F240" s="23">
        <v>46.049156000000004</v>
      </c>
      <c r="G240" s="518" t="s">
        <v>196</v>
      </c>
      <c r="H240" s="518"/>
      <c r="I240" s="518"/>
      <c r="J240" s="518"/>
      <c r="K240" s="202">
        <v>45895</v>
      </c>
      <c r="L240" s="203" t="s">
        <v>687</v>
      </c>
      <c r="M240" s="10"/>
      <c r="N240" s="197"/>
      <c r="O240" s="198"/>
      <c r="P240" s="198"/>
    </row>
    <row r="241" spans="1:16" ht="15.5">
      <c r="A241" s="10">
        <v>240</v>
      </c>
      <c r="B241" s="193" t="s">
        <v>648</v>
      </c>
      <c r="C241" s="10" t="s">
        <v>638</v>
      </c>
      <c r="D241" s="10"/>
      <c r="E241" s="202">
        <v>45864</v>
      </c>
      <c r="F241" s="23">
        <v>161.35518400000001</v>
      </c>
      <c r="G241" s="518" t="s">
        <v>196</v>
      </c>
      <c r="H241" s="518"/>
      <c r="I241" s="518"/>
      <c r="J241" s="518"/>
      <c r="K241" s="202">
        <v>45896</v>
      </c>
      <c r="L241" s="203" t="s">
        <v>688</v>
      </c>
      <c r="M241" s="10"/>
      <c r="N241" s="197"/>
      <c r="O241" s="198"/>
      <c r="P241" s="198"/>
    </row>
    <row r="242" spans="1:16" ht="15.5">
      <c r="A242" s="10">
        <v>241</v>
      </c>
      <c r="B242" s="193" t="s">
        <v>649</v>
      </c>
      <c r="C242" s="10" t="s">
        <v>381</v>
      </c>
      <c r="D242" s="10"/>
      <c r="E242" s="202">
        <v>45871</v>
      </c>
      <c r="F242" s="23">
        <v>97.228551999999993</v>
      </c>
      <c r="G242" s="518" t="s">
        <v>196</v>
      </c>
      <c r="H242" s="518"/>
      <c r="I242" s="518"/>
      <c r="J242" s="518"/>
      <c r="K242" s="202">
        <v>45899</v>
      </c>
      <c r="L242" s="203" t="s">
        <v>689</v>
      </c>
      <c r="M242" s="10"/>
      <c r="N242" s="197"/>
      <c r="O242" s="198"/>
      <c r="P242" s="198"/>
    </row>
    <row r="243" spans="1:16" ht="15.5">
      <c r="A243" s="10">
        <v>242</v>
      </c>
      <c r="B243" s="193" t="s">
        <v>650</v>
      </c>
      <c r="C243" s="10" t="s">
        <v>556</v>
      </c>
      <c r="D243" s="10"/>
      <c r="E243" s="202">
        <v>45873</v>
      </c>
      <c r="F243" s="23">
        <v>75.858397999999994</v>
      </c>
      <c r="G243" s="518" t="s">
        <v>196</v>
      </c>
      <c r="H243" s="518"/>
      <c r="I243" s="518"/>
      <c r="J243" s="518"/>
      <c r="K243" s="202">
        <v>45899</v>
      </c>
      <c r="L243" s="203" t="s">
        <v>690</v>
      </c>
      <c r="M243" s="10"/>
      <c r="N243" s="197"/>
      <c r="O243" s="198"/>
      <c r="P243" s="198"/>
    </row>
    <row r="244" spans="1:16" ht="15.5">
      <c r="A244" s="10">
        <v>243</v>
      </c>
      <c r="B244" s="193" t="s">
        <v>58</v>
      </c>
      <c r="C244" s="10" t="s">
        <v>609</v>
      </c>
      <c r="D244" s="10"/>
      <c r="E244" s="202">
        <v>45878</v>
      </c>
      <c r="F244" s="23">
        <v>78.073216000000002</v>
      </c>
      <c r="G244" s="518" t="s">
        <v>196</v>
      </c>
      <c r="H244" s="518"/>
      <c r="I244" s="518"/>
      <c r="J244" s="518"/>
      <c r="K244" s="202">
        <v>45899</v>
      </c>
      <c r="L244" s="206" t="s">
        <v>691</v>
      </c>
      <c r="M244" s="10"/>
      <c r="N244" s="197"/>
      <c r="O244" s="198"/>
      <c r="P244" s="198"/>
    </row>
    <row r="245" spans="1:16" ht="15.5">
      <c r="A245" s="10">
        <v>244</v>
      </c>
      <c r="B245" s="193" t="s">
        <v>651</v>
      </c>
      <c r="C245" s="10" t="s">
        <v>652</v>
      </c>
      <c r="D245" s="10"/>
      <c r="E245" s="202">
        <v>45881</v>
      </c>
      <c r="F245" s="23">
        <v>97.653418000000016</v>
      </c>
      <c r="G245" s="518" t="s">
        <v>196</v>
      </c>
      <c r="H245" s="518"/>
      <c r="I245" s="518"/>
      <c r="J245" s="518"/>
      <c r="K245" s="202">
        <v>45902</v>
      </c>
      <c r="L245" s="203" t="s">
        <v>678</v>
      </c>
      <c r="M245" s="10"/>
      <c r="N245" s="197"/>
      <c r="O245" s="198"/>
      <c r="P245" s="198"/>
    </row>
    <row r="246" spans="1:16" ht="15.5">
      <c r="A246" s="10">
        <v>245</v>
      </c>
      <c r="B246" s="193" t="s">
        <v>130</v>
      </c>
      <c r="C246" s="10" t="s">
        <v>227</v>
      </c>
      <c r="D246" s="10"/>
      <c r="E246" s="202">
        <v>45887</v>
      </c>
      <c r="F246" s="23">
        <v>55.338726999999999</v>
      </c>
      <c r="G246" s="518" t="s">
        <v>196</v>
      </c>
      <c r="H246" s="518"/>
      <c r="I246" s="518"/>
      <c r="J246" s="518"/>
      <c r="K246" s="202">
        <v>45904</v>
      </c>
      <c r="L246" s="203" t="s">
        <v>686</v>
      </c>
      <c r="M246" s="10"/>
      <c r="N246" s="197"/>
      <c r="O246" s="198"/>
      <c r="P246" s="198"/>
    </row>
    <row r="247" spans="1:16" ht="15.5">
      <c r="A247" s="10">
        <v>246</v>
      </c>
      <c r="B247" s="193" t="s">
        <v>271</v>
      </c>
      <c r="C247" s="10" t="s">
        <v>653</v>
      </c>
      <c r="D247" s="10"/>
      <c r="E247" s="202">
        <v>45879</v>
      </c>
      <c r="F247" s="23">
        <v>118.43025200000001</v>
      </c>
      <c r="G247" s="518" t="s">
        <v>196</v>
      </c>
      <c r="H247" s="518"/>
      <c r="I247" s="518"/>
      <c r="J247" s="518"/>
      <c r="K247" s="202">
        <v>45906</v>
      </c>
      <c r="L247" s="205" t="s">
        <v>677</v>
      </c>
      <c r="M247" s="10"/>
      <c r="N247" s="197"/>
      <c r="O247" s="198"/>
      <c r="P247" s="198"/>
    </row>
    <row r="248" spans="1:16" ht="15.5">
      <c r="A248" s="10">
        <v>247</v>
      </c>
      <c r="B248" s="193" t="s">
        <v>654</v>
      </c>
      <c r="C248" s="10" t="s">
        <v>655</v>
      </c>
      <c r="D248" s="10"/>
      <c r="E248" s="202">
        <v>45885</v>
      </c>
      <c r="F248" s="23">
        <v>110.625505</v>
      </c>
      <c r="G248" s="518" t="s">
        <v>196</v>
      </c>
      <c r="H248" s="518"/>
      <c r="I248" s="518"/>
      <c r="J248" s="518"/>
      <c r="K248" s="202">
        <v>45914</v>
      </c>
      <c r="L248" s="203" t="s">
        <v>428</v>
      </c>
      <c r="M248" s="10"/>
      <c r="N248" s="197"/>
      <c r="O248" s="198"/>
      <c r="P248" s="198"/>
    </row>
    <row r="249" spans="1:16" ht="15.5">
      <c r="A249" s="10">
        <v>248</v>
      </c>
      <c r="B249" s="193" t="s">
        <v>656</v>
      </c>
      <c r="C249" s="10" t="s">
        <v>652</v>
      </c>
      <c r="D249" s="10"/>
      <c r="E249" s="202">
        <v>45893</v>
      </c>
      <c r="F249" s="23">
        <v>97.653418000000016</v>
      </c>
      <c r="G249" s="518" t="s">
        <v>196</v>
      </c>
      <c r="H249" s="518"/>
      <c r="I249" s="518"/>
      <c r="J249" s="518"/>
      <c r="K249" s="202">
        <v>45914</v>
      </c>
      <c r="L249" s="203" t="s">
        <v>692</v>
      </c>
      <c r="M249" s="10"/>
      <c r="N249" s="197"/>
      <c r="O249" s="198"/>
      <c r="P249" s="198"/>
    </row>
    <row r="250" spans="1:16" ht="15.5">
      <c r="A250" s="10">
        <v>249</v>
      </c>
      <c r="B250" s="193" t="s">
        <v>657</v>
      </c>
      <c r="C250" s="10" t="s">
        <v>658</v>
      </c>
      <c r="D250" s="10"/>
      <c r="E250" s="202">
        <v>45903</v>
      </c>
      <c r="F250" s="23">
        <v>89.717756999999978</v>
      </c>
      <c r="G250" s="518" t="s">
        <v>196</v>
      </c>
      <c r="H250" s="518"/>
      <c r="I250" s="518"/>
      <c r="J250" s="518"/>
      <c r="K250" s="202">
        <v>45921</v>
      </c>
      <c r="L250" s="206" t="s">
        <v>691</v>
      </c>
      <c r="M250" s="10"/>
      <c r="N250" s="197"/>
      <c r="O250" s="198"/>
      <c r="P250" s="198"/>
    </row>
    <row r="251" spans="1:16" ht="15.5">
      <c r="A251" s="10">
        <v>250</v>
      </c>
      <c r="B251" s="193" t="s">
        <v>659</v>
      </c>
      <c r="C251" s="10" t="s">
        <v>518</v>
      </c>
      <c r="D251" s="10"/>
      <c r="E251" s="202">
        <v>45900</v>
      </c>
      <c r="F251" s="23">
        <v>73.425832</v>
      </c>
      <c r="G251" s="518" t="s">
        <v>196</v>
      </c>
      <c r="H251" s="518"/>
      <c r="I251" s="518"/>
      <c r="J251" s="518"/>
      <c r="K251" s="202">
        <v>45922</v>
      </c>
      <c r="L251" s="203" t="s">
        <v>689</v>
      </c>
      <c r="M251" s="10"/>
      <c r="N251" s="197"/>
      <c r="O251" s="198"/>
      <c r="P251" s="198"/>
    </row>
    <row r="252" spans="1:16" ht="15.5">
      <c r="A252" s="10">
        <v>251</v>
      </c>
      <c r="B252" s="193" t="s">
        <v>361</v>
      </c>
      <c r="C252" s="10" t="s">
        <v>660</v>
      </c>
      <c r="D252" s="10"/>
      <c r="E252" s="202">
        <v>45905</v>
      </c>
      <c r="F252" s="23">
        <v>90.125158999999982</v>
      </c>
      <c r="G252" s="518" t="s">
        <v>196</v>
      </c>
      <c r="H252" s="518"/>
      <c r="I252" s="518"/>
      <c r="J252" s="518"/>
      <c r="K252" s="202">
        <v>45922</v>
      </c>
      <c r="L252" s="203" t="s">
        <v>686</v>
      </c>
      <c r="M252" s="10"/>
      <c r="N252" s="197"/>
      <c r="O252" s="198"/>
      <c r="P252" s="198"/>
    </row>
    <row r="253" spans="1:16" ht="15.5">
      <c r="A253" s="10">
        <v>252</v>
      </c>
      <c r="B253" s="193" t="s">
        <v>372</v>
      </c>
      <c r="C253" s="10" t="s">
        <v>660</v>
      </c>
      <c r="D253" s="10"/>
      <c r="E253" s="202">
        <v>45907</v>
      </c>
      <c r="F253" s="23">
        <v>90.125158999999982</v>
      </c>
      <c r="G253" s="518" t="s">
        <v>196</v>
      </c>
      <c r="H253" s="518"/>
      <c r="I253" s="518"/>
      <c r="J253" s="518"/>
      <c r="K253" s="202">
        <v>45922</v>
      </c>
      <c r="L253" s="205" t="s">
        <v>677</v>
      </c>
      <c r="M253" s="10"/>
      <c r="N253" s="197"/>
      <c r="O253" s="198"/>
      <c r="P253" s="198"/>
    </row>
    <row r="254" spans="1:16" ht="15.5">
      <c r="A254" s="10">
        <v>253</v>
      </c>
      <c r="B254" s="193" t="s">
        <v>661</v>
      </c>
      <c r="C254" s="10" t="s">
        <v>638</v>
      </c>
      <c r="D254" s="10"/>
      <c r="E254" s="202">
        <v>45875</v>
      </c>
      <c r="F254" s="23">
        <v>161.35518400000001</v>
      </c>
      <c r="G254" s="518" t="s">
        <v>196</v>
      </c>
      <c r="H254" s="518"/>
      <c r="I254" s="518"/>
      <c r="J254" s="518"/>
      <c r="K254" s="202">
        <v>45922</v>
      </c>
      <c r="L254" s="203" t="s">
        <v>422</v>
      </c>
      <c r="M254" s="10"/>
      <c r="N254" s="197"/>
      <c r="O254" s="198"/>
      <c r="P254" s="198"/>
    </row>
    <row r="255" spans="1:16" ht="15.5">
      <c r="A255" s="10">
        <v>254</v>
      </c>
      <c r="B255" s="193" t="s">
        <v>662</v>
      </c>
      <c r="C255" s="10" t="s">
        <v>225</v>
      </c>
      <c r="D255" s="10"/>
      <c r="E255" s="202">
        <v>45887</v>
      </c>
      <c r="F255" s="23">
        <v>42.374236000000003</v>
      </c>
      <c r="G255" s="518" t="s">
        <v>196</v>
      </c>
      <c r="H255" s="518"/>
      <c r="I255" s="518"/>
      <c r="J255" s="518"/>
      <c r="K255" s="202">
        <v>45924</v>
      </c>
      <c r="L255" s="203" t="s">
        <v>693</v>
      </c>
      <c r="M255" s="10"/>
      <c r="N255" s="197"/>
      <c r="O255" s="198"/>
      <c r="P255" s="198"/>
    </row>
    <row r="256" spans="1:16" ht="15.5">
      <c r="A256" s="10">
        <v>255</v>
      </c>
      <c r="B256" s="193" t="s">
        <v>8</v>
      </c>
      <c r="C256" s="10" t="s">
        <v>225</v>
      </c>
      <c r="D256" s="10"/>
      <c r="E256" s="202">
        <v>45915</v>
      </c>
      <c r="F256" s="23">
        <v>42.374236000000003</v>
      </c>
      <c r="G256" s="518" t="s">
        <v>196</v>
      </c>
      <c r="H256" s="518"/>
      <c r="I256" s="518"/>
      <c r="J256" s="518"/>
      <c r="K256" s="202">
        <v>45923</v>
      </c>
      <c r="L256" s="203" t="s">
        <v>694</v>
      </c>
      <c r="M256" s="10"/>
      <c r="N256" s="197"/>
      <c r="O256" s="198"/>
      <c r="P256" s="198"/>
    </row>
    <row r="257" spans="1:16" ht="15.5">
      <c r="A257" s="10">
        <v>256</v>
      </c>
      <c r="B257" s="193" t="s">
        <v>663</v>
      </c>
      <c r="C257" s="10" t="s">
        <v>225</v>
      </c>
      <c r="D257" s="10"/>
      <c r="E257" s="202">
        <v>45915</v>
      </c>
      <c r="F257" s="23">
        <v>42.374236000000003</v>
      </c>
      <c r="G257" s="518" t="s">
        <v>196</v>
      </c>
      <c r="H257" s="518"/>
      <c r="I257" s="518"/>
      <c r="J257" s="518"/>
      <c r="K257" s="202">
        <v>45924</v>
      </c>
      <c r="L257" s="203" t="s">
        <v>428</v>
      </c>
      <c r="M257" s="10"/>
      <c r="N257" s="197"/>
      <c r="O257" s="198"/>
      <c r="P257" s="198"/>
    </row>
    <row r="258" spans="1:16" ht="15.5">
      <c r="A258" s="10">
        <v>257</v>
      </c>
      <c r="B258" s="193" t="s">
        <v>664</v>
      </c>
      <c r="C258" s="10" t="s">
        <v>557</v>
      </c>
      <c r="D258" s="10"/>
      <c r="E258" s="202">
        <v>45900</v>
      </c>
      <c r="F258" s="23">
        <v>87.011570000000006</v>
      </c>
      <c r="G258" s="518" t="s">
        <v>196</v>
      </c>
      <c r="H258" s="518"/>
      <c r="I258" s="518"/>
      <c r="J258" s="518"/>
      <c r="K258" s="202">
        <v>45924</v>
      </c>
      <c r="L258" s="203" t="s">
        <v>690</v>
      </c>
      <c r="M258" s="10"/>
      <c r="N258" s="197"/>
      <c r="O258" s="198"/>
      <c r="P258" s="198"/>
    </row>
    <row r="259" spans="1:16" ht="15.5">
      <c r="A259" s="10">
        <v>258</v>
      </c>
      <c r="B259" s="193" t="s">
        <v>665</v>
      </c>
      <c r="C259" s="10" t="s">
        <v>363</v>
      </c>
      <c r="D259" s="10"/>
      <c r="E259" s="202">
        <v>45915</v>
      </c>
      <c r="F259" s="23">
        <v>78.677549999999997</v>
      </c>
      <c r="G259" s="518" t="s">
        <v>196</v>
      </c>
      <c r="H259" s="518"/>
      <c r="I259" s="518"/>
      <c r="J259" s="518"/>
      <c r="K259" s="202">
        <v>45925</v>
      </c>
      <c r="L259" s="203" t="s">
        <v>692</v>
      </c>
      <c r="M259" s="10"/>
      <c r="N259" s="197"/>
      <c r="O259" s="198"/>
      <c r="P259" s="198"/>
    </row>
    <row r="260" spans="1:16" ht="15.5">
      <c r="A260" s="10">
        <v>259</v>
      </c>
      <c r="B260" s="193" t="s">
        <v>666</v>
      </c>
      <c r="C260" s="10" t="s">
        <v>556</v>
      </c>
      <c r="D260" s="10"/>
      <c r="E260" s="202">
        <v>45911</v>
      </c>
      <c r="F260" s="23">
        <v>75.858397999999994</v>
      </c>
      <c r="G260" s="518" t="s">
        <v>196</v>
      </c>
      <c r="H260" s="518"/>
      <c r="I260" s="518"/>
      <c r="J260" s="518"/>
      <c r="K260" s="202">
        <v>45928</v>
      </c>
      <c r="L260" s="205" t="s">
        <v>419</v>
      </c>
      <c r="M260" s="10"/>
      <c r="N260" s="197"/>
      <c r="O260" s="198"/>
      <c r="P260" s="198"/>
    </row>
    <row r="261" spans="1:16" ht="15.5">
      <c r="A261" s="10">
        <v>260</v>
      </c>
      <c r="B261" s="193" t="s">
        <v>667</v>
      </c>
      <c r="C261" s="10" t="s">
        <v>638</v>
      </c>
      <c r="D261" s="10"/>
      <c r="E261" s="202">
        <v>45897</v>
      </c>
      <c r="F261" s="23">
        <v>161.35518400000001</v>
      </c>
      <c r="G261" s="518" t="s">
        <v>196</v>
      </c>
      <c r="H261" s="518"/>
      <c r="I261" s="518"/>
      <c r="J261" s="518"/>
      <c r="K261" s="202">
        <v>45929</v>
      </c>
      <c r="L261" s="203" t="s">
        <v>688</v>
      </c>
      <c r="M261" s="10"/>
      <c r="N261" s="197"/>
      <c r="O261" s="198"/>
      <c r="P261" s="198"/>
    </row>
    <row r="262" spans="1:16" ht="15.5">
      <c r="A262" s="10">
        <v>261</v>
      </c>
      <c r="B262" s="193" t="s">
        <v>438</v>
      </c>
      <c r="C262" s="10" t="s">
        <v>225</v>
      </c>
      <c r="D262" s="10"/>
      <c r="E262" s="191">
        <v>45924</v>
      </c>
      <c r="F262" s="23">
        <v>42.374236000000003</v>
      </c>
      <c r="G262" s="518" t="s">
        <v>196</v>
      </c>
      <c r="H262" s="518"/>
      <c r="I262" s="518"/>
      <c r="J262" s="518"/>
      <c r="K262" s="202">
        <v>45937</v>
      </c>
      <c r="L262" s="203" t="s">
        <v>688</v>
      </c>
      <c r="M262" s="10"/>
      <c r="N262" s="197"/>
      <c r="O262" s="198"/>
      <c r="P262" s="198"/>
    </row>
    <row r="263" spans="1:16" ht="15.5">
      <c r="A263" s="10">
        <v>262</v>
      </c>
      <c r="B263" s="193" t="s">
        <v>376</v>
      </c>
      <c r="C263" s="10" t="s">
        <v>629</v>
      </c>
      <c r="D263" s="10"/>
      <c r="E263" s="191">
        <v>45925</v>
      </c>
      <c r="F263" s="23">
        <v>67.112016999999994</v>
      </c>
      <c r="G263" s="518" t="s">
        <v>196</v>
      </c>
      <c r="H263" s="518"/>
      <c r="I263" s="518"/>
      <c r="J263" s="518"/>
      <c r="K263" s="202">
        <v>45937</v>
      </c>
      <c r="L263" s="203" t="s">
        <v>686</v>
      </c>
      <c r="M263" s="10"/>
      <c r="N263" s="197"/>
      <c r="O263" s="198"/>
      <c r="P263" s="198"/>
    </row>
    <row r="264" spans="1:16" ht="15.5">
      <c r="A264" s="10">
        <v>263</v>
      </c>
      <c r="B264" s="193" t="s">
        <v>276</v>
      </c>
      <c r="C264" s="10" t="s">
        <v>513</v>
      </c>
      <c r="D264" s="10"/>
      <c r="E264" s="191">
        <v>45925</v>
      </c>
      <c r="F264" s="23">
        <v>64.481662</v>
      </c>
      <c r="G264" s="518" t="s">
        <v>196</v>
      </c>
      <c r="H264" s="518"/>
      <c r="I264" s="518"/>
      <c r="J264" s="518"/>
      <c r="K264" s="202">
        <v>45938</v>
      </c>
      <c r="L264" s="203" t="s">
        <v>428</v>
      </c>
      <c r="M264" s="10"/>
      <c r="N264" s="197"/>
      <c r="O264" s="198"/>
      <c r="P264" s="198"/>
    </row>
    <row r="265" spans="1:16" ht="15.5">
      <c r="A265" s="10">
        <v>264</v>
      </c>
      <c r="B265" s="275" t="s">
        <v>329</v>
      </c>
      <c r="C265" s="427" t="s">
        <v>609</v>
      </c>
      <c r="D265" s="10"/>
      <c r="E265" s="191">
        <v>45931</v>
      </c>
      <c r="F265" s="23">
        <v>78.073216000000002</v>
      </c>
      <c r="G265" s="518" t="s">
        <v>196</v>
      </c>
      <c r="H265" s="518"/>
      <c r="I265" s="518"/>
      <c r="J265" s="518"/>
      <c r="K265" s="202">
        <v>45942</v>
      </c>
      <c r="L265" s="329" t="s">
        <v>437</v>
      </c>
      <c r="M265" s="10"/>
      <c r="N265" s="197"/>
      <c r="O265" s="198"/>
      <c r="P265" s="198"/>
    </row>
    <row r="266" spans="1:16" ht="15.5">
      <c r="A266" s="10">
        <v>265</v>
      </c>
      <c r="B266" s="275" t="s">
        <v>424</v>
      </c>
      <c r="C266" s="427" t="s">
        <v>644</v>
      </c>
      <c r="D266" s="10"/>
      <c r="E266" s="191">
        <v>45922</v>
      </c>
      <c r="F266" s="23">
        <v>101.69198999999999</v>
      </c>
      <c r="G266" s="518" t="s">
        <v>196</v>
      </c>
      <c r="H266" s="518"/>
      <c r="I266" s="518"/>
      <c r="J266" s="518"/>
      <c r="K266" s="202">
        <v>45942</v>
      </c>
      <c r="L266" s="203" t="s">
        <v>422</v>
      </c>
      <c r="M266" s="10"/>
      <c r="N266" s="197"/>
      <c r="O266" s="198"/>
      <c r="P266" s="198"/>
    </row>
    <row r="267" spans="1:16" ht="15.5">
      <c r="A267" s="10">
        <v>266</v>
      </c>
      <c r="B267" s="193" t="s">
        <v>433</v>
      </c>
      <c r="C267" s="10" t="s">
        <v>226</v>
      </c>
      <c r="D267" s="10"/>
      <c r="E267" s="202">
        <v>45918</v>
      </c>
      <c r="F267" s="23">
        <v>53.323913999999995</v>
      </c>
      <c r="G267" s="518" t="s">
        <v>196</v>
      </c>
      <c r="H267" s="518"/>
      <c r="I267" s="518"/>
      <c r="J267" s="518"/>
      <c r="K267" s="202">
        <v>45943</v>
      </c>
      <c r="L267" s="10" t="s">
        <v>1035</v>
      </c>
      <c r="M267" s="10"/>
      <c r="N267" s="197"/>
      <c r="O267" s="198"/>
      <c r="P267" s="198"/>
    </row>
    <row r="268" spans="1:16" ht="15.5">
      <c r="A268" s="10">
        <v>267</v>
      </c>
      <c r="B268" s="193" t="s">
        <v>430</v>
      </c>
      <c r="C268" s="10" t="s">
        <v>753</v>
      </c>
      <c r="D268" s="10"/>
      <c r="E268" s="202">
        <v>45925</v>
      </c>
      <c r="F268" s="23">
        <v>110.69581699999999</v>
      </c>
      <c r="G268" s="518" t="s">
        <v>196</v>
      </c>
      <c r="H268" s="518"/>
      <c r="I268" s="518"/>
      <c r="J268" s="518"/>
      <c r="K268" s="202">
        <v>45944</v>
      </c>
      <c r="L268" s="203" t="s">
        <v>757</v>
      </c>
      <c r="M268" s="10"/>
      <c r="N268" s="197"/>
      <c r="O268" s="198"/>
      <c r="P268" s="198"/>
    </row>
    <row r="269" spans="1:16" ht="15.5">
      <c r="A269" s="10">
        <v>268</v>
      </c>
      <c r="B269" s="193" t="s">
        <v>373</v>
      </c>
      <c r="C269" s="10" t="s">
        <v>518</v>
      </c>
      <c r="D269" s="10"/>
      <c r="E269" s="202">
        <v>45926</v>
      </c>
      <c r="F269" s="23">
        <v>73.425832</v>
      </c>
      <c r="G269" s="518" t="s">
        <v>196</v>
      </c>
      <c r="H269" s="518"/>
      <c r="I269" s="518"/>
      <c r="J269" s="518"/>
      <c r="K269" s="202">
        <v>45944</v>
      </c>
      <c r="L269" s="203" t="s">
        <v>690</v>
      </c>
      <c r="M269" s="10"/>
      <c r="N269" s="197"/>
      <c r="O269" s="198"/>
      <c r="P269" s="198"/>
    </row>
    <row r="270" spans="1:16" ht="15.5">
      <c r="A270" s="10">
        <v>269</v>
      </c>
      <c r="B270" s="193" t="s">
        <v>316</v>
      </c>
      <c r="C270" s="10" t="s">
        <v>631</v>
      </c>
      <c r="D270" s="10"/>
      <c r="E270" s="202">
        <v>45923</v>
      </c>
      <c r="F270" s="23">
        <v>143.46209800000003</v>
      </c>
      <c r="G270" s="518" t="s">
        <v>196</v>
      </c>
      <c r="H270" s="518"/>
      <c r="I270" s="518"/>
      <c r="J270" s="518"/>
      <c r="K270" s="202">
        <v>45944</v>
      </c>
      <c r="L270" s="203" t="s">
        <v>694</v>
      </c>
      <c r="M270" s="10"/>
      <c r="N270" s="197"/>
      <c r="O270" s="198"/>
      <c r="P270" s="198"/>
    </row>
    <row r="271" spans="1:16" ht="15.5">
      <c r="A271" s="10">
        <v>270</v>
      </c>
      <c r="B271" s="275" t="s">
        <v>131</v>
      </c>
      <c r="C271" s="463" t="s">
        <v>225</v>
      </c>
      <c r="D271" s="10"/>
      <c r="E271" s="191">
        <v>45938</v>
      </c>
      <c r="F271" s="23">
        <v>42.374236000000003</v>
      </c>
      <c r="G271" s="518" t="s">
        <v>196</v>
      </c>
      <c r="H271" s="518"/>
      <c r="I271" s="518"/>
      <c r="J271" s="518"/>
      <c r="K271" s="202">
        <v>45952</v>
      </c>
      <c r="L271" s="203" t="s">
        <v>759</v>
      </c>
      <c r="M271" s="10"/>
      <c r="N271" s="197"/>
      <c r="O271" s="198"/>
      <c r="P271" s="198"/>
    </row>
    <row r="272" spans="1:16" ht="28.5">
      <c r="A272" s="10">
        <v>271</v>
      </c>
      <c r="B272" s="193"/>
      <c r="C272" s="10"/>
      <c r="D272" s="10"/>
      <c r="E272" s="191"/>
      <c r="F272" s="192"/>
      <c r="G272" s="199"/>
      <c r="H272" s="200"/>
      <c r="I272" s="200"/>
      <c r="J272" s="201"/>
      <c r="K272" s="196"/>
      <c r="L272" s="10"/>
      <c r="M272" s="10"/>
      <c r="N272" s="197"/>
      <c r="O272" s="198"/>
      <c r="P272" s="198"/>
    </row>
    <row r="273" spans="1:16" ht="28.5">
      <c r="A273" s="10">
        <v>272</v>
      </c>
      <c r="B273" s="193"/>
      <c r="C273" s="10"/>
      <c r="D273" s="10"/>
      <c r="E273" s="191"/>
      <c r="F273" s="192"/>
      <c r="G273" s="199"/>
      <c r="H273" s="200"/>
      <c r="I273" s="200"/>
      <c r="J273" s="201"/>
      <c r="K273" s="196"/>
      <c r="L273" s="10"/>
      <c r="M273" s="10"/>
      <c r="N273" s="197"/>
      <c r="O273" s="198"/>
      <c r="P273" s="198"/>
    </row>
    <row r="274" spans="1:16" ht="28.5">
      <c r="A274" s="10">
        <v>273</v>
      </c>
      <c r="B274" s="193"/>
      <c r="C274" s="10"/>
      <c r="D274" s="10"/>
      <c r="E274" s="191"/>
      <c r="F274" s="192"/>
      <c r="G274" s="199"/>
      <c r="H274" s="200"/>
      <c r="I274" s="200"/>
      <c r="J274" s="201"/>
      <c r="K274" s="196"/>
      <c r="L274" s="10"/>
      <c r="M274" s="10"/>
      <c r="N274" s="197"/>
      <c r="O274" s="198"/>
      <c r="P274" s="198"/>
    </row>
    <row r="275" spans="1:16" ht="28.5">
      <c r="A275" s="10">
        <v>274</v>
      </c>
      <c r="B275" s="193"/>
      <c r="C275" s="10"/>
      <c r="D275" s="10"/>
      <c r="E275" s="191"/>
      <c r="F275" s="192"/>
      <c r="G275" s="199"/>
      <c r="H275" s="200"/>
      <c r="I275" s="200"/>
      <c r="J275" s="201"/>
      <c r="K275" s="196"/>
      <c r="L275" s="10"/>
      <c r="M275" s="10"/>
      <c r="N275" s="197"/>
      <c r="O275" s="198"/>
      <c r="P275" s="198"/>
    </row>
    <row r="276" spans="1:16" ht="28.5">
      <c r="A276" s="10">
        <v>275</v>
      </c>
      <c r="B276" s="193"/>
      <c r="C276" s="10"/>
      <c r="D276" s="10"/>
      <c r="E276" s="191"/>
      <c r="F276" s="192"/>
      <c r="G276" s="199"/>
      <c r="H276" s="200"/>
      <c r="I276" s="200"/>
      <c r="J276" s="201"/>
      <c r="K276" s="196"/>
      <c r="L276" s="10"/>
      <c r="M276" s="10"/>
      <c r="N276" s="197"/>
      <c r="O276" s="198"/>
      <c r="P276" s="198"/>
    </row>
    <row r="277" spans="1:16" ht="28.5">
      <c r="A277" s="10">
        <v>276</v>
      </c>
      <c r="B277" s="193"/>
      <c r="C277" s="10"/>
      <c r="D277" s="10"/>
      <c r="E277" s="191"/>
      <c r="F277" s="192"/>
      <c r="G277" s="199"/>
      <c r="H277" s="200"/>
      <c r="I277" s="200"/>
      <c r="J277" s="201"/>
      <c r="K277" s="196"/>
      <c r="L277" s="10"/>
      <c r="M277" s="10"/>
      <c r="N277" s="197"/>
      <c r="O277" s="198"/>
      <c r="P277" s="198"/>
    </row>
    <row r="278" spans="1:16" ht="28.5">
      <c r="A278" s="10">
        <v>277</v>
      </c>
      <c r="B278" s="193"/>
      <c r="C278" s="10"/>
      <c r="D278" s="10"/>
      <c r="E278" s="191"/>
      <c r="F278" s="192"/>
      <c r="G278" s="199"/>
      <c r="H278" s="200"/>
      <c r="I278" s="200"/>
      <c r="J278" s="201"/>
      <c r="K278" s="196"/>
      <c r="L278" s="10"/>
      <c r="M278" s="10"/>
      <c r="N278" s="197"/>
      <c r="O278" s="198"/>
      <c r="P278" s="198"/>
    </row>
    <row r="279" spans="1:16" ht="28.5">
      <c r="A279" s="10">
        <v>278</v>
      </c>
      <c r="B279" s="193"/>
      <c r="C279" s="10"/>
      <c r="D279" s="10"/>
      <c r="E279" s="191"/>
      <c r="F279" s="192"/>
      <c r="G279" s="199"/>
      <c r="H279" s="200"/>
      <c r="I279" s="200"/>
      <c r="J279" s="201"/>
      <c r="K279" s="196"/>
      <c r="L279" s="10"/>
      <c r="M279" s="10"/>
      <c r="N279" s="197"/>
      <c r="O279" s="198"/>
      <c r="P279" s="198"/>
    </row>
    <row r="280" spans="1:16" ht="28.5">
      <c r="A280" s="10">
        <v>279</v>
      </c>
      <c r="B280" s="193"/>
      <c r="C280" s="10"/>
      <c r="D280" s="10"/>
      <c r="E280" s="191"/>
      <c r="F280" s="192"/>
      <c r="G280" s="199"/>
      <c r="H280" s="200"/>
      <c r="I280" s="200"/>
      <c r="J280" s="201"/>
      <c r="K280" s="196"/>
      <c r="L280" s="10"/>
      <c r="M280" s="10"/>
      <c r="N280" s="197"/>
      <c r="O280" s="198"/>
      <c r="P280" s="198"/>
    </row>
    <row r="281" spans="1:16" ht="28.5">
      <c r="A281" s="10">
        <v>280</v>
      </c>
      <c r="B281" s="193"/>
      <c r="C281" s="10"/>
      <c r="D281" s="10"/>
      <c r="E281" s="191"/>
      <c r="F281" s="192"/>
      <c r="G281" s="199"/>
      <c r="H281" s="200"/>
      <c r="I281" s="200"/>
      <c r="J281" s="201"/>
      <c r="K281" s="196"/>
      <c r="L281" s="10"/>
      <c r="M281" s="10"/>
      <c r="N281" s="197"/>
      <c r="O281" s="198"/>
      <c r="P281" s="198"/>
    </row>
    <row r="282" spans="1:16" ht="28.5">
      <c r="A282" s="10">
        <v>281</v>
      </c>
      <c r="B282" s="193"/>
      <c r="C282" s="10"/>
      <c r="D282" s="10"/>
      <c r="E282" s="191"/>
      <c r="F282" s="192"/>
      <c r="G282" s="199"/>
      <c r="H282" s="200"/>
      <c r="I282" s="200"/>
      <c r="J282" s="201"/>
      <c r="K282" s="196"/>
      <c r="L282" s="10"/>
      <c r="M282" s="10"/>
      <c r="N282" s="197"/>
      <c r="O282" s="198"/>
      <c r="P282" s="198"/>
    </row>
    <row r="283" spans="1:16" ht="28.5">
      <c r="A283" s="10">
        <v>282</v>
      </c>
      <c r="B283" s="193"/>
      <c r="C283" s="10"/>
      <c r="D283" s="10"/>
      <c r="E283" s="191"/>
      <c r="F283" s="192"/>
      <c r="G283" s="199"/>
      <c r="H283" s="200"/>
      <c r="I283" s="200"/>
      <c r="J283" s="201"/>
      <c r="K283" s="196"/>
      <c r="L283" s="10"/>
      <c r="M283" s="10"/>
      <c r="N283" s="197"/>
      <c r="O283" s="198"/>
      <c r="P283" s="198"/>
    </row>
    <row r="284" spans="1:16" ht="28.5">
      <c r="A284" s="10">
        <v>283</v>
      </c>
      <c r="B284" s="193"/>
      <c r="C284" s="10"/>
      <c r="D284" s="10"/>
      <c r="E284" s="191"/>
      <c r="F284" s="192"/>
      <c r="G284" s="199"/>
      <c r="H284" s="200"/>
      <c r="I284" s="200"/>
      <c r="J284" s="201"/>
      <c r="K284" s="196"/>
      <c r="L284" s="10"/>
      <c r="M284" s="10"/>
      <c r="N284" s="197"/>
      <c r="O284" s="198"/>
      <c r="P284" s="198"/>
    </row>
    <row r="285" spans="1:16" ht="28.5">
      <c r="A285" s="10">
        <v>284</v>
      </c>
      <c r="B285" s="193"/>
      <c r="C285" s="10"/>
      <c r="D285" s="10"/>
      <c r="E285" s="191"/>
      <c r="F285" s="192"/>
      <c r="G285" s="199"/>
      <c r="H285" s="200"/>
      <c r="I285" s="200"/>
      <c r="J285" s="201"/>
      <c r="K285" s="196"/>
      <c r="L285" s="10"/>
      <c r="M285" s="10"/>
      <c r="N285" s="197"/>
      <c r="O285" s="198"/>
      <c r="P285" s="198"/>
    </row>
    <row r="286" spans="1:16" ht="28.5">
      <c r="A286" s="10">
        <v>285</v>
      </c>
      <c r="B286" s="193"/>
      <c r="C286" s="10"/>
      <c r="D286" s="10"/>
      <c r="E286" s="191"/>
      <c r="F286" s="192"/>
      <c r="G286" s="199"/>
      <c r="H286" s="200"/>
      <c r="I286" s="200"/>
      <c r="J286" s="201"/>
      <c r="K286" s="196"/>
      <c r="L286" s="10"/>
      <c r="M286" s="10"/>
      <c r="N286" s="197"/>
      <c r="O286" s="198"/>
      <c r="P286" s="198"/>
    </row>
    <row r="287" spans="1:16" ht="28.5">
      <c r="A287" s="10">
        <v>286</v>
      </c>
      <c r="B287" s="193"/>
      <c r="C287" s="10"/>
      <c r="D287" s="10"/>
      <c r="E287" s="191"/>
      <c r="F287" s="192"/>
      <c r="G287" s="199"/>
      <c r="H287" s="200"/>
      <c r="I287" s="200"/>
      <c r="J287" s="201"/>
      <c r="K287" s="196"/>
      <c r="L287" s="10"/>
      <c r="M287" s="10"/>
      <c r="N287" s="197"/>
      <c r="O287" s="198"/>
      <c r="P287" s="198"/>
    </row>
    <row r="288" spans="1:16" ht="28.5">
      <c r="A288" s="10">
        <v>287</v>
      </c>
      <c r="B288" s="193"/>
      <c r="C288" s="10"/>
      <c r="D288" s="10"/>
      <c r="E288" s="191"/>
      <c r="F288" s="192"/>
      <c r="G288" s="199"/>
      <c r="H288" s="200"/>
      <c r="I288" s="200"/>
      <c r="J288" s="201"/>
      <c r="K288" s="196"/>
      <c r="L288" s="10"/>
      <c r="M288" s="10"/>
      <c r="N288" s="197"/>
      <c r="O288" s="198"/>
      <c r="P288" s="198"/>
    </row>
    <row r="289" spans="1:16" ht="28.5">
      <c r="A289" s="10">
        <v>288</v>
      </c>
      <c r="B289" s="193"/>
      <c r="C289" s="10"/>
      <c r="D289" s="10"/>
      <c r="E289" s="191"/>
      <c r="F289" s="192"/>
      <c r="G289" s="199"/>
      <c r="H289" s="200"/>
      <c r="I289" s="200"/>
      <c r="J289" s="201"/>
      <c r="K289" s="196"/>
      <c r="L289" s="10"/>
      <c r="M289" s="10"/>
      <c r="N289" s="197"/>
      <c r="O289" s="198"/>
      <c r="P289" s="198"/>
    </row>
    <row r="290" spans="1:16" ht="28.5">
      <c r="A290" s="10">
        <v>289</v>
      </c>
      <c r="B290" s="193"/>
      <c r="C290" s="10"/>
      <c r="D290" s="10"/>
      <c r="E290" s="191"/>
      <c r="F290" s="192"/>
      <c r="G290" s="199"/>
      <c r="H290" s="200"/>
      <c r="I290" s="200"/>
      <c r="J290" s="201"/>
      <c r="K290" s="196"/>
      <c r="L290" s="10"/>
      <c r="M290" s="10"/>
      <c r="N290" s="197"/>
      <c r="O290" s="198"/>
      <c r="P290" s="198"/>
    </row>
    <row r="291" spans="1:16" ht="28.5">
      <c r="A291" s="10">
        <v>290</v>
      </c>
      <c r="B291" s="193"/>
      <c r="C291" s="10"/>
      <c r="D291" s="10"/>
      <c r="E291" s="191"/>
      <c r="F291" s="192"/>
      <c r="G291" s="199"/>
      <c r="H291" s="200"/>
      <c r="I291" s="200"/>
      <c r="J291" s="201"/>
      <c r="K291" s="196"/>
      <c r="L291" s="10"/>
      <c r="M291" s="10"/>
      <c r="N291" s="197"/>
      <c r="O291" s="198"/>
      <c r="P291" s="198"/>
    </row>
    <row r="292" spans="1:16" ht="28.5">
      <c r="A292" s="10">
        <v>291</v>
      </c>
      <c r="B292" s="193"/>
      <c r="C292" s="10"/>
      <c r="D292" s="10"/>
      <c r="E292" s="191"/>
      <c r="F292" s="192"/>
      <c r="G292" s="199"/>
      <c r="H292" s="200"/>
      <c r="I292" s="200"/>
      <c r="J292" s="201"/>
      <c r="K292" s="196"/>
      <c r="L292" s="10"/>
      <c r="M292" s="10"/>
      <c r="N292" s="197"/>
      <c r="O292" s="198"/>
      <c r="P292" s="198"/>
    </row>
    <row r="293" spans="1:16" ht="28.5">
      <c r="A293" s="10">
        <v>292</v>
      </c>
      <c r="B293" s="193"/>
      <c r="C293" s="10"/>
      <c r="D293" s="10"/>
      <c r="E293" s="191"/>
      <c r="F293" s="192"/>
      <c r="G293" s="199"/>
      <c r="H293" s="200"/>
      <c r="I293" s="200"/>
      <c r="J293" s="201"/>
      <c r="K293" s="196"/>
      <c r="L293" s="10"/>
      <c r="M293" s="10"/>
      <c r="N293" s="197"/>
      <c r="O293" s="198"/>
      <c r="P293" s="198"/>
    </row>
    <row r="294" spans="1:16" ht="28.5">
      <c r="A294" s="10">
        <v>293</v>
      </c>
      <c r="B294" s="193"/>
      <c r="C294" s="10"/>
      <c r="D294" s="10"/>
      <c r="E294" s="191"/>
      <c r="F294" s="192"/>
      <c r="G294" s="199"/>
      <c r="H294" s="200"/>
      <c r="I294" s="200"/>
      <c r="J294" s="201"/>
      <c r="K294" s="196"/>
      <c r="L294" s="10"/>
      <c r="M294" s="10"/>
      <c r="N294" s="197"/>
      <c r="O294" s="198"/>
      <c r="P294" s="198"/>
    </row>
    <row r="295" spans="1:16" ht="28.5">
      <c r="A295" s="10">
        <v>294</v>
      </c>
      <c r="B295" s="193"/>
      <c r="C295" s="10"/>
      <c r="D295" s="10"/>
      <c r="E295" s="191"/>
      <c r="F295" s="192"/>
      <c r="G295" s="199"/>
      <c r="H295" s="200"/>
      <c r="I295" s="200"/>
      <c r="J295" s="201"/>
      <c r="K295" s="196"/>
      <c r="L295" s="10"/>
      <c r="M295" s="10"/>
      <c r="N295" s="197"/>
      <c r="O295" s="198"/>
      <c r="P295" s="198"/>
    </row>
    <row r="296" spans="1:16" ht="28.5">
      <c r="A296" s="10">
        <v>295</v>
      </c>
      <c r="B296" s="193"/>
      <c r="C296" s="10"/>
      <c r="D296" s="10"/>
      <c r="E296" s="191"/>
      <c r="F296" s="192"/>
      <c r="G296" s="199"/>
      <c r="H296" s="200"/>
      <c r="I296" s="200"/>
      <c r="J296" s="201"/>
      <c r="K296" s="196"/>
      <c r="L296" s="10"/>
      <c r="M296" s="10"/>
      <c r="N296" s="197"/>
      <c r="O296" s="198"/>
      <c r="P296" s="198"/>
    </row>
    <row r="297" spans="1:16" ht="28.5">
      <c r="A297" s="10">
        <v>296</v>
      </c>
      <c r="B297" s="193"/>
      <c r="C297" s="10"/>
      <c r="D297" s="10"/>
      <c r="E297" s="191"/>
      <c r="F297" s="192"/>
      <c r="G297" s="199"/>
      <c r="H297" s="200"/>
      <c r="I297" s="200"/>
      <c r="J297" s="201"/>
      <c r="K297" s="196"/>
      <c r="L297" s="10"/>
      <c r="M297" s="10"/>
      <c r="N297" s="197"/>
      <c r="O297" s="198"/>
      <c r="P297" s="198"/>
    </row>
    <row r="298" spans="1:16" ht="28.5">
      <c r="A298" s="10">
        <v>297</v>
      </c>
      <c r="B298" s="193"/>
      <c r="C298" s="10"/>
      <c r="D298" s="10"/>
      <c r="E298" s="191"/>
      <c r="F298" s="192"/>
      <c r="G298" s="199"/>
      <c r="H298" s="200"/>
      <c r="I298" s="200"/>
      <c r="J298" s="201"/>
      <c r="K298" s="196"/>
      <c r="L298" s="10"/>
      <c r="M298" s="10"/>
      <c r="N298" s="197"/>
      <c r="O298" s="198"/>
      <c r="P298" s="198"/>
    </row>
    <row r="299" spans="1:16" ht="28.5">
      <c r="A299" s="10">
        <v>298</v>
      </c>
      <c r="B299" s="193"/>
      <c r="C299" s="10"/>
      <c r="D299" s="10"/>
      <c r="E299" s="191"/>
      <c r="F299" s="192"/>
      <c r="G299" s="199"/>
      <c r="H299" s="200"/>
      <c r="I299" s="200"/>
      <c r="J299" s="201"/>
      <c r="K299" s="196"/>
      <c r="L299" s="10"/>
      <c r="M299" s="10"/>
      <c r="N299" s="197"/>
      <c r="O299" s="198"/>
      <c r="P299" s="198"/>
    </row>
    <row r="300" spans="1:16" ht="28.5">
      <c r="A300" s="10">
        <v>299</v>
      </c>
      <c r="B300" s="193"/>
      <c r="C300" s="10"/>
      <c r="D300" s="10"/>
      <c r="E300" s="191"/>
      <c r="F300" s="192"/>
      <c r="G300" s="199"/>
      <c r="H300" s="200"/>
      <c r="I300" s="200"/>
      <c r="J300" s="201"/>
      <c r="K300" s="196"/>
      <c r="L300" s="10"/>
      <c r="M300" s="10"/>
      <c r="N300" s="197"/>
      <c r="O300" s="198"/>
      <c r="P300" s="198"/>
    </row>
    <row r="301" spans="1:16" ht="28.5">
      <c r="A301" s="10">
        <v>300</v>
      </c>
      <c r="B301" s="193"/>
      <c r="C301" s="10"/>
      <c r="D301" s="10"/>
      <c r="E301" s="191"/>
      <c r="F301" s="192"/>
      <c r="G301" s="199"/>
      <c r="H301" s="200"/>
      <c r="I301" s="200"/>
      <c r="J301" s="201"/>
      <c r="K301" s="196"/>
      <c r="L301" s="10"/>
      <c r="M301" s="10"/>
      <c r="N301" s="197"/>
      <c r="O301" s="198"/>
      <c r="P301" s="198"/>
    </row>
    <row r="302" spans="1:16" ht="28.5">
      <c r="A302" s="10">
        <v>301</v>
      </c>
      <c r="B302" s="193"/>
      <c r="C302" s="10"/>
      <c r="D302" s="10"/>
      <c r="E302" s="191"/>
      <c r="F302" s="192"/>
      <c r="G302" s="199"/>
      <c r="H302" s="200"/>
      <c r="I302" s="200"/>
      <c r="J302" s="201"/>
      <c r="K302" s="196"/>
      <c r="L302" s="10"/>
      <c r="M302" s="10"/>
      <c r="N302" s="197"/>
      <c r="O302" s="198"/>
      <c r="P302" s="198"/>
    </row>
    <row r="303" spans="1:16" ht="28.5">
      <c r="A303" s="10">
        <v>302</v>
      </c>
      <c r="B303" s="193"/>
      <c r="C303" s="10"/>
      <c r="D303" s="10"/>
      <c r="E303" s="191"/>
      <c r="F303" s="192"/>
      <c r="G303" s="199"/>
      <c r="H303" s="200"/>
      <c r="I303" s="200"/>
      <c r="J303" s="201"/>
      <c r="K303" s="196"/>
      <c r="L303" s="10"/>
      <c r="M303" s="10"/>
      <c r="N303" s="197"/>
      <c r="O303" s="198"/>
      <c r="P303" s="198"/>
    </row>
    <row r="304" spans="1:16" ht="28.5">
      <c r="A304" s="10"/>
      <c r="B304" s="193"/>
      <c r="C304" s="10"/>
      <c r="D304" s="10"/>
      <c r="E304" s="191"/>
      <c r="F304" s="192"/>
      <c r="G304" s="199"/>
      <c r="H304" s="200"/>
      <c r="I304" s="200"/>
      <c r="J304" s="201"/>
      <c r="K304" s="196"/>
      <c r="L304" s="10"/>
      <c r="M304" s="10"/>
      <c r="N304" s="197"/>
      <c r="O304" s="198"/>
      <c r="P304" s="198"/>
    </row>
  </sheetData>
  <mergeCells count="349">
    <mergeCell ref="G267:J267"/>
    <mergeCell ref="G255:J255"/>
    <mergeCell ref="G256:J256"/>
    <mergeCell ref="G257:J257"/>
    <mergeCell ref="G258:J258"/>
    <mergeCell ref="G259:J259"/>
    <mergeCell ref="G260:J260"/>
    <mergeCell ref="G261:J261"/>
    <mergeCell ref="G246:J246"/>
    <mergeCell ref="G247:J247"/>
    <mergeCell ref="G248:J248"/>
    <mergeCell ref="G249:J249"/>
    <mergeCell ref="G250:J250"/>
    <mergeCell ref="G251:J251"/>
    <mergeCell ref="G252:J252"/>
    <mergeCell ref="G253:J253"/>
    <mergeCell ref="G229:J229"/>
    <mergeCell ref="G230:J230"/>
    <mergeCell ref="G231:J231"/>
    <mergeCell ref="G254:J254"/>
    <mergeCell ref="G265:J265"/>
    <mergeCell ref="G266:J266"/>
    <mergeCell ref="G232:J232"/>
    <mergeCell ref="G233:J233"/>
    <mergeCell ref="G234:J234"/>
    <mergeCell ref="G235:J235"/>
    <mergeCell ref="G236:J236"/>
    <mergeCell ref="G237:J237"/>
    <mergeCell ref="G238:J238"/>
    <mergeCell ref="G239:J239"/>
    <mergeCell ref="G240:J240"/>
    <mergeCell ref="G262:J262"/>
    <mergeCell ref="G263:J263"/>
    <mergeCell ref="G264:J264"/>
    <mergeCell ref="G241:J241"/>
    <mergeCell ref="G242:J242"/>
    <mergeCell ref="G243:J243"/>
    <mergeCell ref="G244:J244"/>
    <mergeCell ref="G245:J245"/>
    <mergeCell ref="G220:J220"/>
    <mergeCell ref="G221:J221"/>
    <mergeCell ref="G222:J222"/>
    <mergeCell ref="G223:J223"/>
    <mergeCell ref="G224:J224"/>
    <mergeCell ref="G225:J225"/>
    <mergeCell ref="G226:J226"/>
    <mergeCell ref="G227:J227"/>
    <mergeCell ref="G228:J228"/>
    <mergeCell ref="G211:J211"/>
    <mergeCell ref="G212:J212"/>
    <mergeCell ref="G213:J213"/>
    <mergeCell ref="G214:J214"/>
    <mergeCell ref="G215:J215"/>
    <mergeCell ref="G216:J216"/>
    <mergeCell ref="G217:J217"/>
    <mergeCell ref="G218:J218"/>
    <mergeCell ref="G219:J219"/>
    <mergeCell ref="G202:J202"/>
    <mergeCell ref="G203:J203"/>
    <mergeCell ref="G204:J204"/>
    <mergeCell ref="G205:J205"/>
    <mergeCell ref="G206:J206"/>
    <mergeCell ref="G207:J207"/>
    <mergeCell ref="G208:J208"/>
    <mergeCell ref="G209:J209"/>
    <mergeCell ref="G210:J210"/>
    <mergeCell ref="G193:J193"/>
    <mergeCell ref="G194:J194"/>
    <mergeCell ref="G195:J195"/>
    <mergeCell ref="G196:J196"/>
    <mergeCell ref="G197:J197"/>
    <mergeCell ref="G198:J198"/>
    <mergeCell ref="G199:J199"/>
    <mergeCell ref="G200:J200"/>
    <mergeCell ref="G201:J201"/>
    <mergeCell ref="G184:J184"/>
    <mergeCell ref="G185:J185"/>
    <mergeCell ref="G186:J186"/>
    <mergeCell ref="G187:J187"/>
    <mergeCell ref="G188:J188"/>
    <mergeCell ref="G189:J189"/>
    <mergeCell ref="G190:J190"/>
    <mergeCell ref="G191:J191"/>
    <mergeCell ref="G192:J192"/>
    <mergeCell ref="G175:J175"/>
    <mergeCell ref="G176:J176"/>
    <mergeCell ref="G177:J177"/>
    <mergeCell ref="G178:J178"/>
    <mergeCell ref="G179:J179"/>
    <mergeCell ref="G180:J180"/>
    <mergeCell ref="G181:J181"/>
    <mergeCell ref="G182:J182"/>
    <mergeCell ref="G183:J183"/>
    <mergeCell ref="G166:J166"/>
    <mergeCell ref="G167:J167"/>
    <mergeCell ref="G168:J168"/>
    <mergeCell ref="G169:J169"/>
    <mergeCell ref="G170:J170"/>
    <mergeCell ref="G171:J171"/>
    <mergeCell ref="G172:J172"/>
    <mergeCell ref="G173:J173"/>
    <mergeCell ref="G174:J174"/>
    <mergeCell ref="G157:J157"/>
    <mergeCell ref="G158:J158"/>
    <mergeCell ref="G159:J159"/>
    <mergeCell ref="G160:J160"/>
    <mergeCell ref="G161:J161"/>
    <mergeCell ref="G162:J162"/>
    <mergeCell ref="G163:J163"/>
    <mergeCell ref="G164:J164"/>
    <mergeCell ref="G165:J165"/>
    <mergeCell ref="G109:J109"/>
    <mergeCell ref="G110:J110"/>
    <mergeCell ref="G129:J129"/>
    <mergeCell ref="G130:J130"/>
    <mergeCell ref="G131:J131"/>
    <mergeCell ref="G132:J132"/>
    <mergeCell ref="G133:J133"/>
    <mergeCell ref="G134:J134"/>
    <mergeCell ref="G135:J135"/>
    <mergeCell ref="G114:J114"/>
    <mergeCell ref="G115:J115"/>
    <mergeCell ref="G116:J116"/>
    <mergeCell ref="G117:J117"/>
    <mergeCell ref="G118:J118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27:J127"/>
    <mergeCell ref="G128:J128"/>
    <mergeCell ref="G100:J100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99:J99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156:J156"/>
    <mergeCell ref="G83:J83"/>
    <mergeCell ref="G84:J84"/>
    <mergeCell ref="G85:J85"/>
    <mergeCell ref="N85:P85"/>
    <mergeCell ref="G86:J86"/>
    <mergeCell ref="N86:P86"/>
    <mergeCell ref="G111:J111"/>
    <mergeCell ref="G112:J112"/>
    <mergeCell ref="G113:J113"/>
    <mergeCell ref="G87:J87"/>
    <mergeCell ref="N87:P87"/>
    <mergeCell ref="G88:J88"/>
    <mergeCell ref="N88:P88"/>
    <mergeCell ref="G89:J89"/>
    <mergeCell ref="G90:J90"/>
    <mergeCell ref="G91:J91"/>
    <mergeCell ref="G92:J92"/>
    <mergeCell ref="G93:J93"/>
    <mergeCell ref="G94:J94"/>
    <mergeCell ref="G95:J95"/>
    <mergeCell ref="G96:J96"/>
    <mergeCell ref="G97:J97"/>
    <mergeCell ref="G98:J98"/>
    <mergeCell ref="G271:J271"/>
    <mergeCell ref="G268:J268"/>
    <mergeCell ref="G269:J269"/>
    <mergeCell ref="G270:J270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51:J151"/>
    <mergeCell ref="G152:J152"/>
    <mergeCell ref="G153:J153"/>
    <mergeCell ref="G154:J154"/>
    <mergeCell ref="G155:J155"/>
  </mergeCells>
  <conditionalFormatting sqref="B265:B266">
    <cfRule type="duplicateValues" dxfId="635" priority="2540" stopIfTrue="1"/>
    <cfRule type="duplicateValues" dxfId="634" priority="2541" stopIfTrue="1"/>
    <cfRule type="duplicateValues" dxfId="633" priority="2542" stopIfTrue="1"/>
    <cfRule type="expression" dxfId="632" priority="2543" stopIfTrue="1">
      <formula>AND(COUNTIF($D$26:$D$65565,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31" priority="2544" stopIfTrue="1">
      <formula>AND(COUNTIF($D$26:$D$65565,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30" priority="2545" stopIfTrue="1">
      <formula>AND(COUNTIF($D$26:$D$65565, B265)+COUNTIF($D$1:$D$22, B265)+COUNTIF(#REF!, B265)+COUNTIF(#REF!, B265)+COUNTIF($D$25:$D$25, B265)+COUNTIF(#REF!, B265)+COUNTIF(#REF!, B265)&gt;1,NOT(ISBLANK(B265)))</formula>
    </cfRule>
    <cfRule type="duplicateValues" dxfId="629" priority="2546" stopIfTrue="1"/>
    <cfRule type="duplicateValues" dxfId="628" priority="2547" stopIfTrue="1"/>
    <cfRule type="duplicateValues" dxfId="627" priority="2548" stopIfTrue="1"/>
    <cfRule type="expression" dxfId="626" priority="2549" stopIfTrue="1">
      <formula>AND(COUNTIF($D$10:$D$22, B265)+COUNTIF(#REF!, B265)&gt;1,NOT(ISBLANK(B265)))</formula>
    </cfRule>
    <cfRule type="expression" dxfId="625" priority="2550" stopIfTrue="1">
      <formula>AND(COUNTIF($D$26:$D$65568, B265)+COUNTIF(#REF!,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24" priority="2551" stopIfTrue="1">
      <formula>AND(COUNTIF($D$26:$D$65568, B265)+COUNTIF(#REF!, B265)+COUNTIF(#REF!, B265)+COUNTIF(#REF!, B265)+COUNTIF($D$25:$D$25, B265)+COUNTIF(#REF!, B265)+COUNTIF(#REF!, B265)+COUNTIF(#REF!, B265)+COUNTIF($D$1:$D$22, B265)+COUNTIF(#REF!, B265)+COUNTIF(#REF!, B265)+COUNTIF(#REF!, B265)+COUNTIF(#REF!, B265)&gt;1,NOT(ISBLANK(B265)))</formula>
    </cfRule>
    <cfRule type="expression" dxfId="623" priority="2552" stopIfTrue="1">
      <formula>AND(COUNTIF($D$26:$D$65568, B265)+COUNTIF($D$1:$D$22, B265)+COUNTIF(#REF!, B265)+COUNTIF(#REF!, B265)+COUNTIF($D$25:$D$25, B265)+COUNTIF(#REF!, B265)+COUNTIF(#REF!, B265)&gt;1,NOT(ISBLANK(B265)))</formula>
    </cfRule>
  </conditionalFormatting>
  <conditionalFormatting sqref="B271">
    <cfRule type="duplicateValues" dxfId="622" priority="1" stopIfTrue="1"/>
    <cfRule type="duplicateValues" dxfId="621" priority="2" stopIfTrue="1"/>
    <cfRule type="duplicateValues" dxfId="620" priority="3" stopIfTrue="1"/>
    <cfRule type="duplicateValues" dxfId="619" priority="4" stopIfTrue="1"/>
    <cfRule type="duplicateValues" dxfId="618" priority="5" stopIfTrue="1"/>
    <cfRule type="duplicateValues" dxfId="617" priority="6" stopIfTrue="1"/>
    <cfRule type="expression" dxfId="616" priority="7" stopIfTrue="1">
      <formula>AND(COUNTIF($D$26:$D$65668, B271)+COUNTIF(#REF!,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5" priority="8" stopIfTrue="1">
      <formula>AND(COUNTIF($D$26:$D$65668,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4" priority="9" stopIfTrue="1">
      <formula>AND(COUNTIF($D$26:$D$65668, B271)+COUNTIF($D$1:$D$22, B271)+COUNTIF(#REF!, B271)+COUNTIF(#REF!, B271)+COUNTIF($D$25:$D$25, B271)+COUNTIF(#REF!, B271)+COUNTIF(#REF!, B271)&gt;1,NOT(ISBLANK(B271)))</formula>
    </cfRule>
    <cfRule type="expression" dxfId="613" priority="10" stopIfTrue="1">
      <formula>AND(COUNTIF($D$10:$D$22, B271)+COUNTIF(#REF!, B271)&gt;1,NOT(ISBLANK(B271)))</formula>
    </cfRule>
    <cfRule type="expression" dxfId="612" priority="11" stopIfTrue="1">
      <formula>AND(COUNTIF($D$26:$D$65671, B271)+COUNTIF(#REF!,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1" priority="12" stopIfTrue="1">
      <formula>AND(COUNTIF($D$26:$D$65671, B271)+COUNTIF(#REF!, B271)+COUNTIF(#REF!, B271)+COUNTIF(#REF!, B271)+COUNTIF($D$25:$D$25, B271)+COUNTIF(#REF!, B271)+COUNTIF(#REF!, B271)+COUNTIF(#REF!, B271)+COUNTIF($D$1:$D$22, B271)+COUNTIF(#REF!, B271)+COUNTIF(#REF!, B271)+COUNTIF(#REF!, B271)+COUNTIF(#REF!, B271)&gt;1,NOT(ISBLANK(B271)))</formula>
    </cfRule>
    <cfRule type="expression" dxfId="610" priority="13" stopIfTrue="1">
      <formula>AND(COUNTIF($D$26:$D$65671, B271)+COUNTIF($D$1:$D$22, B271)+COUNTIF(#REF!, B271)+COUNTIF(#REF!, B271)+COUNTIF($D$25:$D$25, B271)+COUNTIF(#REF!, B271)+COUNTIF(#REF!, B271)&gt;1,NOT(ISBLANK(B271)))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C949-F473-42AA-8953-36DDB90BD982}">
  <dimension ref="A1:P640"/>
  <sheetViews>
    <sheetView topLeftCell="A591" workbookViewId="0">
      <selection activeCell="E601" sqref="E601"/>
    </sheetView>
  </sheetViews>
  <sheetFormatPr defaultRowHeight="15.5"/>
  <cols>
    <col min="2" max="2" width="15.1796875" bestFit="1" customWidth="1"/>
    <col min="3" max="3" width="11.7265625" style="98" bestFit="1" customWidth="1"/>
    <col min="4" max="4" width="11" bestFit="1" customWidth="1"/>
    <col min="5" max="5" width="10.1796875" bestFit="1" customWidth="1"/>
    <col min="8" max="8" width="14.81640625" customWidth="1"/>
    <col min="11" max="11" width="10.453125" bestFit="1" customWidth="1"/>
    <col min="12" max="12" width="29.1796875" bestFit="1" customWidth="1"/>
  </cols>
  <sheetData>
    <row r="1" spans="1:16" ht="22" thickTop="1" thickBot="1">
      <c r="A1" s="506" t="s">
        <v>164</v>
      </c>
      <c r="B1" s="507"/>
      <c r="C1" s="507"/>
      <c r="D1" s="507"/>
      <c r="E1" s="507"/>
      <c r="F1" s="507"/>
      <c r="G1" s="507"/>
      <c r="H1" s="507"/>
      <c r="I1" s="507"/>
      <c r="J1" s="507"/>
      <c r="K1" s="507"/>
      <c r="L1" s="508"/>
      <c r="M1" s="31"/>
      <c r="N1" s="31"/>
    </row>
    <row r="2" spans="1:16" ht="53" thickTop="1" thickBot="1">
      <c r="A2" s="40" t="s">
        <v>165</v>
      </c>
      <c r="B2" s="40" t="s">
        <v>166</v>
      </c>
      <c r="C2" s="428" t="s">
        <v>167</v>
      </c>
      <c r="D2" s="40" t="s">
        <v>168</v>
      </c>
      <c r="E2" s="40" t="s">
        <v>169</v>
      </c>
      <c r="F2" s="40" t="s">
        <v>272</v>
      </c>
      <c r="G2" s="40" t="s">
        <v>170</v>
      </c>
      <c r="H2" s="40" t="s">
        <v>171</v>
      </c>
      <c r="I2" s="40" t="s">
        <v>172</v>
      </c>
      <c r="J2" s="40" t="s">
        <v>173</v>
      </c>
      <c r="K2" s="40" t="s">
        <v>174</v>
      </c>
      <c r="L2" s="40" t="s">
        <v>73</v>
      </c>
      <c r="M2" s="31"/>
      <c r="N2" s="31"/>
    </row>
    <row r="3" spans="1:16" ht="16.5" thickTop="1" thickBot="1">
      <c r="A3" s="95" t="s">
        <v>175</v>
      </c>
      <c r="B3" s="95" t="s">
        <v>176</v>
      </c>
      <c r="C3" s="96">
        <v>302</v>
      </c>
      <c r="D3" s="96">
        <v>302</v>
      </c>
      <c r="E3" s="96">
        <v>302</v>
      </c>
      <c r="F3" s="96">
        <f>C3-D3</f>
        <v>0</v>
      </c>
      <c r="G3" s="96">
        <v>0</v>
      </c>
      <c r="H3" s="96">
        <v>0</v>
      </c>
      <c r="I3" s="96">
        <v>0</v>
      </c>
      <c r="J3" s="96">
        <f>E3+I3</f>
        <v>302</v>
      </c>
      <c r="K3" s="96">
        <f>D3+G3-J3</f>
        <v>0</v>
      </c>
      <c r="L3" s="140"/>
      <c r="M3" s="45"/>
      <c r="N3" s="31"/>
    </row>
    <row r="4" spans="1:16" ht="16.5" thickTop="1" thickBot="1">
      <c r="A4" s="95" t="s">
        <v>10</v>
      </c>
      <c r="B4" s="95" t="s">
        <v>176</v>
      </c>
      <c r="C4" s="96">
        <v>302</v>
      </c>
      <c r="D4" s="96">
        <v>302</v>
      </c>
      <c r="E4" s="96">
        <v>302</v>
      </c>
      <c r="F4" s="96">
        <f>C4-D4</f>
        <v>0</v>
      </c>
      <c r="G4" s="96">
        <v>0</v>
      </c>
      <c r="H4" s="96">
        <v>0</v>
      </c>
      <c r="I4" s="96">
        <v>0</v>
      </c>
      <c r="J4" s="96">
        <f>E4+I4</f>
        <v>302</v>
      </c>
      <c r="K4" s="96">
        <f>D4+G4-J4</f>
        <v>0</v>
      </c>
      <c r="L4" s="140"/>
      <c r="M4" s="45"/>
      <c r="N4" s="31"/>
    </row>
    <row r="5" spans="1:16" ht="16" thickTop="1">
      <c r="A5" s="31"/>
      <c r="B5" s="31"/>
      <c r="C5" s="429"/>
      <c r="D5" s="31"/>
      <c r="E5" s="31"/>
      <c r="F5" s="31"/>
      <c r="G5" s="31"/>
      <c r="H5" s="31"/>
      <c r="I5" s="31"/>
      <c r="J5" s="31"/>
      <c r="K5" s="31"/>
      <c r="L5" s="31"/>
      <c r="M5" s="45"/>
      <c r="N5" s="31"/>
    </row>
    <row r="6" spans="1:16">
      <c r="A6" s="31"/>
      <c r="B6" s="31"/>
      <c r="C6" s="429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1:16" ht="21">
      <c r="A7" s="541" t="s">
        <v>177</v>
      </c>
      <c r="B7" s="542"/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3"/>
    </row>
    <row r="8" spans="1:16" ht="78.5" thickBot="1">
      <c r="A8" s="72" t="s">
        <v>165</v>
      </c>
      <c r="B8" s="72" t="s">
        <v>166</v>
      </c>
      <c r="C8" s="430" t="s">
        <v>167</v>
      </c>
      <c r="D8" s="72" t="s">
        <v>168</v>
      </c>
      <c r="E8" s="72" t="s">
        <v>178</v>
      </c>
      <c r="F8" s="72" t="s">
        <v>179</v>
      </c>
      <c r="G8" s="72" t="s">
        <v>180</v>
      </c>
      <c r="H8" s="72" t="s">
        <v>181</v>
      </c>
      <c r="I8" s="72" t="s">
        <v>182</v>
      </c>
      <c r="J8" s="72" t="s">
        <v>183</v>
      </c>
      <c r="K8" s="72" t="s">
        <v>184</v>
      </c>
      <c r="L8" s="73" t="s">
        <v>185</v>
      </c>
      <c r="M8" s="544" t="s">
        <v>73</v>
      </c>
      <c r="N8" s="545"/>
    </row>
    <row r="9" spans="1:16" ht="30" thickTop="1" thickBot="1">
      <c r="A9" s="91" t="s">
        <v>186</v>
      </c>
      <c r="B9" s="91" t="s">
        <v>187</v>
      </c>
      <c r="C9" s="431">
        <v>115.134</v>
      </c>
      <c r="D9" s="92">
        <v>115.134</v>
      </c>
      <c r="E9" s="92">
        <v>115.134</v>
      </c>
      <c r="F9" s="92">
        <v>115.134</v>
      </c>
      <c r="G9" s="92">
        <v>0</v>
      </c>
      <c r="H9" s="92">
        <v>0</v>
      </c>
      <c r="I9" s="92">
        <v>0</v>
      </c>
      <c r="J9" s="93">
        <v>0</v>
      </c>
      <c r="K9" s="94">
        <v>0</v>
      </c>
      <c r="L9" s="94">
        <f>E9+K9</f>
        <v>115.134</v>
      </c>
      <c r="M9" s="486"/>
      <c r="N9" s="487"/>
    </row>
    <row r="10" spans="1:16" ht="30" thickTop="1" thickBot="1">
      <c r="A10" s="91" t="s">
        <v>161</v>
      </c>
      <c r="B10" s="91" t="s">
        <v>187</v>
      </c>
      <c r="C10" s="431">
        <v>115.134</v>
      </c>
      <c r="D10" s="92">
        <v>115.134</v>
      </c>
      <c r="E10" s="92">
        <v>115.134</v>
      </c>
      <c r="F10" s="92">
        <v>115.134</v>
      </c>
      <c r="G10" s="92">
        <v>0</v>
      </c>
      <c r="H10" s="92">
        <v>0</v>
      </c>
      <c r="I10" s="92">
        <v>0</v>
      </c>
      <c r="J10" s="93">
        <v>0</v>
      </c>
      <c r="K10" s="94">
        <v>0</v>
      </c>
      <c r="L10" s="94">
        <f>E10+K10</f>
        <v>115.134</v>
      </c>
      <c r="M10" s="486"/>
      <c r="N10" s="487"/>
    </row>
    <row r="11" spans="1:16" ht="16" thickTop="1"/>
    <row r="12" spans="1:16" ht="31">
      <c r="A12" s="271" t="s">
        <v>188</v>
      </c>
      <c r="B12" s="271" t="s">
        <v>59</v>
      </c>
      <c r="C12" s="432" t="s">
        <v>57</v>
      </c>
      <c r="D12" s="271" t="s">
        <v>162</v>
      </c>
      <c r="E12" s="271" t="s">
        <v>189</v>
      </c>
      <c r="F12" s="271" t="s">
        <v>190</v>
      </c>
      <c r="G12" s="535" t="s">
        <v>71</v>
      </c>
      <c r="H12" s="535"/>
      <c r="I12" s="535"/>
      <c r="J12" s="535"/>
      <c r="K12" s="271" t="s">
        <v>191</v>
      </c>
      <c r="L12" s="271" t="s">
        <v>192</v>
      </c>
      <c r="M12" s="271" t="s">
        <v>193</v>
      </c>
      <c r="N12" s="535" t="s">
        <v>194</v>
      </c>
      <c r="O12" s="535"/>
      <c r="P12" s="535"/>
    </row>
    <row r="13" spans="1:16">
      <c r="A13" s="235">
        <v>1</v>
      </c>
      <c r="B13" s="214" t="s">
        <v>446</v>
      </c>
      <c r="C13" s="433" t="s">
        <v>195</v>
      </c>
      <c r="D13" s="247" t="s">
        <v>704</v>
      </c>
      <c r="E13" s="250">
        <v>45406</v>
      </c>
      <c r="F13" s="260">
        <v>37.64</v>
      </c>
      <c r="G13" s="538" t="s">
        <v>55</v>
      </c>
      <c r="H13" s="539"/>
      <c r="I13" s="539"/>
      <c r="J13" s="540"/>
      <c r="K13" s="258">
        <v>45418</v>
      </c>
      <c r="L13" s="264" t="s">
        <v>728</v>
      </c>
      <c r="M13" s="270"/>
      <c r="N13" s="270"/>
      <c r="O13" s="270"/>
      <c r="P13" s="270"/>
    </row>
    <row r="14" spans="1:16">
      <c r="A14" s="75">
        <v>2</v>
      </c>
      <c r="B14" s="215" t="s">
        <v>467</v>
      </c>
      <c r="C14" s="434" t="s">
        <v>224</v>
      </c>
      <c r="D14" s="236" t="s">
        <v>704</v>
      </c>
      <c r="E14" s="251">
        <v>45413</v>
      </c>
      <c r="F14" s="260">
        <v>41.37</v>
      </c>
      <c r="G14" s="538" t="s">
        <v>55</v>
      </c>
      <c r="H14" s="539"/>
      <c r="I14" s="539"/>
      <c r="J14" s="540"/>
      <c r="K14" s="259">
        <v>45422</v>
      </c>
      <c r="L14" s="264" t="s">
        <v>728</v>
      </c>
      <c r="M14" s="76"/>
      <c r="N14" s="76"/>
      <c r="O14" s="76"/>
      <c r="P14" s="76"/>
    </row>
    <row r="15" spans="1:16">
      <c r="A15" s="75">
        <v>3</v>
      </c>
      <c r="B15" s="215" t="s">
        <v>472</v>
      </c>
      <c r="C15" s="434" t="s">
        <v>195</v>
      </c>
      <c r="D15" s="236" t="s">
        <v>704</v>
      </c>
      <c r="E15" s="251">
        <v>45421</v>
      </c>
      <c r="F15" s="260">
        <v>37.64</v>
      </c>
      <c r="G15" s="538" t="s">
        <v>55</v>
      </c>
      <c r="H15" s="539"/>
      <c r="I15" s="539"/>
      <c r="J15" s="540"/>
      <c r="K15" s="259">
        <v>45426</v>
      </c>
      <c r="L15" s="264" t="s">
        <v>728</v>
      </c>
      <c r="M15" s="76"/>
      <c r="N15" s="76"/>
      <c r="O15" s="76"/>
      <c r="P15" s="76"/>
    </row>
    <row r="16" spans="1:16">
      <c r="A16" s="75">
        <v>4</v>
      </c>
      <c r="B16" s="215" t="s">
        <v>462</v>
      </c>
      <c r="C16" s="434" t="s">
        <v>224</v>
      </c>
      <c r="D16" s="236" t="s">
        <v>704</v>
      </c>
      <c r="E16" s="251">
        <v>45425</v>
      </c>
      <c r="F16" s="260">
        <v>41.37</v>
      </c>
      <c r="G16" s="538" t="s">
        <v>55</v>
      </c>
      <c r="H16" s="539"/>
      <c r="I16" s="539"/>
      <c r="J16" s="540"/>
      <c r="K16" s="259">
        <v>45430</v>
      </c>
      <c r="L16" s="264" t="s">
        <v>728</v>
      </c>
      <c r="M16" s="76"/>
      <c r="N16" s="76"/>
      <c r="O16" s="76"/>
      <c r="P16" s="76"/>
    </row>
    <row r="17" spans="1:16">
      <c r="A17" s="75">
        <v>5</v>
      </c>
      <c r="B17" s="215" t="s">
        <v>447</v>
      </c>
      <c r="C17" s="434" t="s">
        <v>195</v>
      </c>
      <c r="D17" s="236" t="s">
        <v>704</v>
      </c>
      <c r="E17" s="251">
        <v>45428</v>
      </c>
      <c r="F17" s="260">
        <v>37.64</v>
      </c>
      <c r="G17" s="538" t="s">
        <v>55</v>
      </c>
      <c r="H17" s="539"/>
      <c r="I17" s="539"/>
      <c r="J17" s="540"/>
      <c r="K17" s="259">
        <v>45433</v>
      </c>
      <c r="L17" s="264" t="s">
        <v>728</v>
      </c>
      <c r="M17" s="76"/>
      <c r="N17" s="76"/>
      <c r="O17" s="76"/>
      <c r="P17" s="76"/>
    </row>
    <row r="18" spans="1:16">
      <c r="A18" s="75">
        <v>6</v>
      </c>
      <c r="B18" s="215" t="s">
        <v>476</v>
      </c>
      <c r="C18" s="434" t="s">
        <v>224</v>
      </c>
      <c r="D18" s="236" t="s">
        <v>704</v>
      </c>
      <c r="E18" s="251">
        <v>45434</v>
      </c>
      <c r="F18" s="260">
        <v>41.37</v>
      </c>
      <c r="G18" s="538" t="s">
        <v>55</v>
      </c>
      <c r="H18" s="539"/>
      <c r="I18" s="539"/>
      <c r="J18" s="540"/>
      <c r="K18" s="259">
        <v>45440</v>
      </c>
      <c r="L18" s="264" t="s">
        <v>728</v>
      </c>
      <c r="M18" s="76"/>
      <c r="N18" s="76"/>
      <c r="O18" s="76"/>
      <c r="P18" s="76"/>
    </row>
    <row r="19" spans="1:16">
      <c r="A19" s="75">
        <v>7</v>
      </c>
      <c r="B19" s="215" t="s">
        <v>448</v>
      </c>
      <c r="C19" s="434" t="s">
        <v>195</v>
      </c>
      <c r="D19" s="236" t="s">
        <v>704</v>
      </c>
      <c r="E19" s="251">
        <v>45440</v>
      </c>
      <c r="F19" s="260">
        <v>37.64</v>
      </c>
      <c r="G19" s="538" t="s">
        <v>55</v>
      </c>
      <c r="H19" s="539"/>
      <c r="I19" s="539"/>
      <c r="J19" s="540"/>
      <c r="K19" s="259">
        <v>45447</v>
      </c>
      <c r="L19" s="265" t="s">
        <v>729</v>
      </c>
      <c r="M19" s="76"/>
      <c r="N19" s="76"/>
      <c r="O19" s="76"/>
      <c r="P19" s="76"/>
    </row>
    <row r="20" spans="1:16">
      <c r="A20" s="75">
        <v>8</v>
      </c>
      <c r="B20" s="215" t="s">
        <v>492</v>
      </c>
      <c r="C20" s="434" t="s">
        <v>224</v>
      </c>
      <c r="D20" s="236" t="s">
        <v>704</v>
      </c>
      <c r="E20" s="251">
        <v>45443</v>
      </c>
      <c r="F20" s="260">
        <v>41.37</v>
      </c>
      <c r="G20" s="538" t="s">
        <v>55</v>
      </c>
      <c r="H20" s="539"/>
      <c r="I20" s="539"/>
      <c r="J20" s="540"/>
      <c r="K20" s="259">
        <v>45446</v>
      </c>
      <c r="L20" s="264" t="s">
        <v>728</v>
      </c>
      <c r="M20" s="76"/>
      <c r="N20" s="76"/>
      <c r="O20" s="76"/>
      <c r="P20" s="76"/>
    </row>
    <row r="21" spans="1:16">
      <c r="A21" s="75">
        <v>9</v>
      </c>
      <c r="B21" s="215" t="s">
        <v>507</v>
      </c>
      <c r="C21" s="434" t="s">
        <v>224</v>
      </c>
      <c r="D21" s="236" t="s">
        <v>704</v>
      </c>
      <c r="E21" s="251">
        <v>45443</v>
      </c>
      <c r="F21" s="260">
        <v>41.37</v>
      </c>
      <c r="G21" s="538" t="s">
        <v>55</v>
      </c>
      <c r="H21" s="539"/>
      <c r="I21" s="539"/>
      <c r="J21" s="540"/>
      <c r="K21" s="259">
        <v>45449</v>
      </c>
      <c r="L21" s="264" t="s">
        <v>728</v>
      </c>
      <c r="M21" s="76"/>
      <c r="N21" s="76"/>
      <c r="O21" s="76"/>
      <c r="P21" s="76"/>
    </row>
    <row r="22" spans="1:16">
      <c r="A22" s="75">
        <v>10</v>
      </c>
      <c r="B22" s="215" t="s">
        <v>498</v>
      </c>
      <c r="C22" s="434" t="s">
        <v>195</v>
      </c>
      <c r="D22" s="236" t="s">
        <v>704</v>
      </c>
      <c r="E22" s="251">
        <v>45447</v>
      </c>
      <c r="F22" s="260">
        <v>37.64</v>
      </c>
      <c r="G22" s="538" t="s">
        <v>55</v>
      </c>
      <c r="H22" s="539"/>
      <c r="I22" s="539"/>
      <c r="J22" s="540"/>
      <c r="K22" s="259">
        <v>45452</v>
      </c>
      <c r="L22" s="264" t="s">
        <v>728</v>
      </c>
      <c r="M22" s="76"/>
      <c r="N22" s="76"/>
      <c r="O22" s="76"/>
      <c r="P22" s="76"/>
    </row>
    <row r="23" spans="1:16">
      <c r="A23" s="75">
        <v>11</v>
      </c>
      <c r="B23" s="215" t="s">
        <v>450</v>
      </c>
      <c r="C23" s="434" t="s">
        <v>195</v>
      </c>
      <c r="D23" s="236" t="s">
        <v>704</v>
      </c>
      <c r="E23" s="251">
        <v>45447</v>
      </c>
      <c r="F23" s="260">
        <v>37.64</v>
      </c>
      <c r="G23" s="538" t="s">
        <v>55</v>
      </c>
      <c r="H23" s="539"/>
      <c r="I23" s="539"/>
      <c r="J23" s="540"/>
      <c r="K23" s="259">
        <v>45451</v>
      </c>
      <c r="L23" s="265" t="s">
        <v>729</v>
      </c>
      <c r="M23" s="76"/>
      <c r="N23" s="76"/>
      <c r="O23" s="76"/>
      <c r="P23" s="76"/>
    </row>
    <row r="24" spans="1:16">
      <c r="A24" s="75">
        <v>12</v>
      </c>
      <c r="B24" s="215" t="s">
        <v>464</v>
      </c>
      <c r="C24" s="434" t="s">
        <v>224</v>
      </c>
      <c r="D24" s="238" t="s">
        <v>705</v>
      </c>
      <c r="E24" s="251">
        <v>45449</v>
      </c>
      <c r="F24" s="260">
        <v>49.03</v>
      </c>
      <c r="G24" s="538" t="s">
        <v>55</v>
      </c>
      <c r="H24" s="539"/>
      <c r="I24" s="539"/>
      <c r="J24" s="540"/>
      <c r="K24" s="259">
        <v>45455</v>
      </c>
      <c r="L24" s="265" t="s">
        <v>730</v>
      </c>
      <c r="M24" s="76"/>
      <c r="N24" s="76"/>
      <c r="O24" s="76"/>
      <c r="P24" s="76"/>
    </row>
    <row r="25" spans="1:16">
      <c r="A25" s="75">
        <v>13</v>
      </c>
      <c r="B25" s="216" t="s">
        <v>663</v>
      </c>
      <c r="C25" s="434" t="s">
        <v>225</v>
      </c>
      <c r="D25" s="236" t="s">
        <v>704</v>
      </c>
      <c r="E25" s="251">
        <v>45450</v>
      </c>
      <c r="F25" s="260">
        <v>37.64</v>
      </c>
      <c r="G25" s="538" t="s">
        <v>55</v>
      </c>
      <c r="H25" s="539"/>
      <c r="I25" s="539"/>
      <c r="J25" s="540"/>
      <c r="K25" s="251">
        <v>45454</v>
      </c>
      <c r="L25" s="264" t="s">
        <v>728</v>
      </c>
      <c r="M25" s="76"/>
      <c r="N25" s="76"/>
      <c r="O25" s="76"/>
      <c r="P25" s="76"/>
    </row>
    <row r="26" spans="1:16">
      <c r="A26" s="75">
        <v>14</v>
      </c>
      <c r="B26" s="216" t="s">
        <v>456</v>
      </c>
      <c r="C26" s="434" t="s">
        <v>224</v>
      </c>
      <c r="D26" s="236" t="s">
        <v>704</v>
      </c>
      <c r="E26" s="251">
        <v>45451</v>
      </c>
      <c r="F26" s="260">
        <v>41.37</v>
      </c>
      <c r="G26" s="538" t="s">
        <v>55</v>
      </c>
      <c r="H26" s="539"/>
      <c r="I26" s="539"/>
      <c r="J26" s="540"/>
      <c r="K26" s="259">
        <v>45456</v>
      </c>
      <c r="L26" s="265" t="s">
        <v>729</v>
      </c>
      <c r="M26" s="76"/>
      <c r="N26" s="76"/>
      <c r="O26" s="76"/>
      <c r="P26" s="76"/>
    </row>
    <row r="27" spans="1:16">
      <c r="A27" s="75">
        <v>15</v>
      </c>
      <c r="B27" s="216" t="s">
        <v>511</v>
      </c>
      <c r="C27" s="434" t="s">
        <v>224</v>
      </c>
      <c r="D27" s="236" t="s">
        <v>704</v>
      </c>
      <c r="E27" s="251">
        <v>45453</v>
      </c>
      <c r="F27" s="260">
        <v>41.37</v>
      </c>
      <c r="G27" s="538" t="s">
        <v>55</v>
      </c>
      <c r="H27" s="539"/>
      <c r="I27" s="539"/>
      <c r="J27" s="540"/>
      <c r="K27" s="259">
        <v>45457</v>
      </c>
      <c r="L27" s="264" t="s">
        <v>728</v>
      </c>
      <c r="M27" s="76"/>
      <c r="N27" s="76"/>
      <c r="O27" s="76"/>
      <c r="P27" s="76"/>
    </row>
    <row r="28" spans="1:16">
      <c r="A28" s="75">
        <v>16</v>
      </c>
      <c r="B28" s="216" t="s">
        <v>453</v>
      </c>
      <c r="C28" s="434" t="s">
        <v>224</v>
      </c>
      <c r="D28" s="236" t="s">
        <v>704</v>
      </c>
      <c r="E28" s="251">
        <v>45455</v>
      </c>
      <c r="F28" s="260">
        <v>41.37</v>
      </c>
      <c r="G28" s="538" t="s">
        <v>55</v>
      </c>
      <c r="H28" s="539"/>
      <c r="I28" s="539"/>
      <c r="J28" s="540"/>
      <c r="K28" s="259">
        <v>45462</v>
      </c>
      <c r="L28" s="265" t="s">
        <v>729</v>
      </c>
      <c r="M28" s="76"/>
      <c r="N28" s="76"/>
      <c r="O28" s="76"/>
      <c r="P28" s="76"/>
    </row>
    <row r="29" spans="1:16">
      <c r="A29" s="75">
        <v>17</v>
      </c>
      <c r="B29" s="216" t="s">
        <v>558</v>
      </c>
      <c r="C29" s="434" t="s">
        <v>224</v>
      </c>
      <c r="D29" s="236" t="s">
        <v>704</v>
      </c>
      <c r="E29" s="251">
        <v>45456</v>
      </c>
      <c r="F29" s="260">
        <v>41.37</v>
      </c>
      <c r="G29" s="538" t="s">
        <v>55</v>
      </c>
      <c r="H29" s="539"/>
      <c r="I29" s="539"/>
      <c r="J29" s="540"/>
      <c r="K29" s="259">
        <v>45466</v>
      </c>
      <c r="L29" s="265" t="s">
        <v>731</v>
      </c>
      <c r="M29" s="76"/>
      <c r="N29" s="76"/>
      <c r="O29" s="76"/>
      <c r="P29" s="76"/>
    </row>
    <row r="30" spans="1:16">
      <c r="A30" s="75">
        <v>18</v>
      </c>
      <c r="B30" s="216" t="s">
        <v>451</v>
      </c>
      <c r="C30" s="434" t="s">
        <v>195</v>
      </c>
      <c r="D30" s="236" t="s">
        <v>704</v>
      </c>
      <c r="E30" s="251">
        <v>45456</v>
      </c>
      <c r="F30" s="260">
        <v>37.64</v>
      </c>
      <c r="G30" s="538" t="s">
        <v>55</v>
      </c>
      <c r="H30" s="539"/>
      <c r="I30" s="539"/>
      <c r="J30" s="540"/>
      <c r="K30" s="259">
        <v>45465</v>
      </c>
      <c r="L30" s="266" t="s">
        <v>730</v>
      </c>
      <c r="M30" s="76"/>
      <c r="N30" s="76"/>
      <c r="O30" s="76"/>
      <c r="P30" s="76"/>
    </row>
    <row r="31" spans="1:16">
      <c r="A31" s="75">
        <v>19</v>
      </c>
      <c r="B31" s="216" t="s">
        <v>596</v>
      </c>
      <c r="C31" s="434" t="s">
        <v>225</v>
      </c>
      <c r="D31" s="236" t="s">
        <v>704</v>
      </c>
      <c r="E31" s="251">
        <v>45456</v>
      </c>
      <c r="F31" s="260">
        <v>37.64</v>
      </c>
      <c r="G31" s="538" t="s">
        <v>55</v>
      </c>
      <c r="H31" s="539"/>
      <c r="I31" s="539"/>
      <c r="J31" s="540"/>
      <c r="K31" s="259">
        <v>45460</v>
      </c>
      <c r="L31" s="264" t="s">
        <v>728</v>
      </c>
      <c r="M31" s="76"/>
      <c r="N31" s="76"/>
      <c r="O31" s="76"/>
      <c r="P31" s="76"/>
    </row>
    <row r="32" spans="1:16">
      <c r="A32" s="75">
        <v>20</v>
      </c>
      <c r="B32" s="216" t="s">
        <v>487</v>
      </c>
      <c r="C32" s="434" t="s">
        <v>225</v>
      </c>
      <c r="D32" s="236" t="s">
        <v>704</v>
      </c>
      <c r="E32" s="251">
        <v>45456</v>
      </c>
      <c r="F32" s="260">
        <v>37.64</v>
      </c>
      <c r="G32" s="538" t="s">
        <v>55</v>
      </c>
      <c r="H32" s="539"/>
      <c r="I32" s="539"/>
      <c r="J32" s="540"/>
      <c r="K32" s="259">
        <v>45463</v>
      </c>
      <c r="L32" s="264" t="s">
        <v>728</v>
      </c>
      <c r="M32" s="76"/>
      <c r="N32" s="76"/>
      <c r="O32" s="76"/>
      <c r="P32" s="76"/>
    </row>
    <row r="33" spans="1:16">
      <c r="A33" s="75">
        <v>21</v>
      </c>
      <c r="B33" s="216" t="s">
        <v>459</v>
      </c>
      <c r="C33" s="434" t="s">
        <v>224</v>
      </c>
      <c r="D33" s="236" t="s">
        <v>704</v>
      </c>
      <c r="E33" s="251">
        <v>45463</v>
      </c>
      <c r="F33" s="260">
        <v>41.37</v>
      </c>
      <c r="G33" s="538" t="s">
        <v>55</v>
      </c>
      <c r="H33" s="539"/>
      <c r="I33" s="539"/>
      <c r="J33" s="540"/>
      <c r="K33" s="259">
        <v>45468</v>
      </c>
      <c r="L33" s="266" t="s">
        <v>729</v>
      </c>
      <c r="M33" s="76"/>
      <c r="N33" s="76"/>
      <c r="O33" s="76"/>
      <c r="P33" s="76"/>
    </row>
    <row r="34" spans="1:16">
      <c r="A34" s="75">
        <v>22</v>
      </c>
      <c r="B34" s="216" t="s">
        <v>455</v>
      </c>
      <c r="C34" s="434" t="s">
        <v>225</v>
      </c>
      <c r="D34" s="236" t="s">
        <v>704</v>
      </c>
      <c r="E34" s="251">
        <v>45464</v>
      </c>
      <c r="F34" s="260">
        <v>37.64</v>
      </c>
      <c r="G34" s="538" t="s">
        <v>55</v>
      </c>
      <c r="H34" s="539"/>
      <c r="I34" s="539"/>
      <c r="J34" s="540"/>
      <c r="K34" s="259">
        <v>45470</v>
      </c>
      <c r="L34" s="265" t="s">
        <v>730</v>
      </c>
      <c r="M34" s="76"/>
      <c r="N34" s="76"/>
      <c r="O34" s="76"/>
      <c r="P34" s="76"/>
    </row>
    <row r="35" spans="1:16">
      <c r="A35" s="75">
        <v>23</v>
      </c>
      <c r="B35" s="216" t="s">
        <v>599</v>
      </c>
      <c r="C35" s="434" t="s">
        <v>224</v>
      </c>
      <c r="D35" s="238" t="s">
        <v>705</v>
      </c>
      <c r="E35" s="251">
        <v>45465</v>
      </c>
      <c r="F35" s="260">
        <v>49.03</v>
      </c>
      <c r="G35" s="538" t="s">
        <v>55</v>
      </c>
      <c r="H35" s="539"/>
      <c r="I35" s="539"/>
      <c r="J35" s="540"/>
      <c r="K35" s="259">
        <v>45473</v>
      </c>
      <c r="L35" s="266" t="s">
        <v>731</v>
      </c>
      <c r="M35" s="76"/>
      <c r="N35" s="76"/>
      <c r="O35" s="76"/>
      <c r="P35" s="76"/>
    </row>
    <row r="36" spans="1:16">
      <c r="A36" s="75">
        <v>24</v>
      </c>
      <c r="B36" s="216" t="s">
        <v>99</v>
      </c>
      <c r="C36" s="434" t="s">
        <v>224</v>
      </c>
      <c r="D36" s="238" t="s">
        <v>705</v>
      </c>
      <c r="E36" s="251">
        <v>45474</v>
      </c>
      <c r="F36" s="260">
        <v>49.03</v>
      </c>
      <c r="G36" s="538" t="s">
        <v>55</v>
      </c>
      <c r="H36" s="539"/>
      <c r="I36" s="539"/>
      <c r="J36" s="540"/>
      <c r="K36" s="259">
        <v>45484</v>
      </c>
      <c r="L36" s="266" t="s">
        <v>731</v>
      </c>
      <c r="M36" s="76"/>
      <c r="N36" s="76"/>
      <c r="O36" s="76"/>
      <c r="P36" s="76"/>
    </row>
    <row r="37" spans="1:16">
      <c r="A37" s="75">
        <v>25</v>
      </c>
      <c r="B37" s="216" t="s">
        <v>457</v>
      </c>
      <c r="C37" s="434" t="s">
        <v>225</v>
      </c>
      <c r="D37" s="236" t="s">
        <v>704</v>
      </c>
      <c r="E37" s="251">
        <v>45481</v>
      </c>
      <c r="F37" s="260">
        <v>37.64</v>
      </c>
      <c r="G37" s="538" t="s">
        <v>55</v>
      </c>
      <c r="H37" s="539"/>
      <c r="I37" s="539"/>
      <c r="J37" s="540"/>
      <c r="K37" s="253">
        <v>45488</v>
      </c>
      <c r="L37" s="266" t="s">
        <v>732</v>
      </c>
      <c r="M37" s="76"/>
      <c r="N37" s="76"/>
      <c r="O37" s="76"/>
      <c r="P37" s="76"/>
    </row>
    <row r="38" spans="1:16">
      <c r="A38" s="75">
        <v>26</v>
      </c>
      <c r="B38" s="216" t="s">
        <v>331</v>
      </c>
      <c r="C38" s="434" t="s">
        <v>224</v>
      </c>
      <c r="D38" s="238" t="s">
        <v>705</v>
      </c>
      <c r="E38" s="251">
        <v>45484</v>
      </c>
      <c r="F38" s="260">
        <v>49.03</v>
      </c>
      <c r="G38" s="538" t="s">
        <v>55</v>
      </c>
      <c r="H38" s="539"/>
      <c r="I38" s="539"/>
      <c r="J38" s="540"/>
      <c r="K38" s="259">
        <v>45491</v>
      </c>
      <c r="L38" s="266" t="s">
        <v>731</v>
      </c>
      <c r="M38" s="76"/>
      <c r="N38" s="76"/>
      <c r="O38" s="76"/>
      <c r="P38" s="76"/>
    </row>
    <row r="39" spans="1:16">
      <c r="A39" s="75">
        <v>27</v>
      </c>
      <c r="B39" s="216" t="s">
        <v>582</v>
      </c>
      <c r="C39" s="434" t="s">
        <v>225</v>
      </c>
      <c r="D39" s="236" t="s">
        <v>704</v>
      </c>
      <c r="E39" s="251">
        <v>45485</v>
      </c>
      <c r="F39" s="260">
        <v>37.64</v>
      </c>
      <c r="G39" s="538" t="s">
        <v>55</v>
      </c>
      <c r="H39" s="539"/>
      <c r="I39" s="539"/>
      <c r="J39" s="540"/>
      <c r="K39" s="253">
        <v>45496</v>
      </c>
      <c r="L39" s="266" t="s">
        <v>733</v>
      </c>
      <c r="M39" s="76"/>
      <c r="N39" s="76"/>
      <c r="O39" s="76"/>
      <c r="P39" s="76"/>
    </row>
    <row r="40" spans="1:16">
      <c r="A40" s="75">
        <v>28</v>
      </c>
      <c r="B40" s="216" t="s">
        <v>460</v>
      </c>
      <c r="C40" s="434" t="s">
        <v>224</v>
      </c>
      <c r="D40" s="236" t="s">
        <v>704</v>
      </c>
      <c r="E40" s="251">
        <v>45486</v>
      </c>
      <c r="F40" s="260">
        <v>41.37</v>
      </c>
      <c r="G40" s="538" t="s">
        <v>55</v>
      </c>
      <c r="H40" s="539"/>
      <c r="I40" s="539"/>
      <c r="J40" s="540"/>
      <c r="K40" s="259">
        <v>45493</v>
      </c>
      <c r="L40" s="266" t="s">
        <v>734</v>
      </c>
      <c r="M40" s="76"/>
      <c r="N40" s="76"/>
      <c r="O40" s="76"/>
      <c r="P40" s="76"/>
    </row>
    <row r="41" spans="1:16">
      <c r="A41" s="75">
        <v>29</v>
      </c>
      <c r="B41" s="216" t="s">
        <v>465</v>
      </c>
      <c r="C41" s="434" t="s">
        <v>224</v>
      </c>
      <c r="D41" s="238" t="s">
        <v>705</v>
      </c>
      <c r="E41" s="251">
        <v>45488</v>
      </c>
      <c r="F41" s="260">
        <v>49.03</v>
      </c>
      <c r="G41" s="538" t="s">
        <v>55</v>
      </c>
      <c r="H41" s="539"/>
      <c r="I41" s="539"/>
      <c r="J41" s="540"/>
      <c r="K41" s="259">
        <v>45498</v>
      </c>
      <c r="L41" s="266" t="s">
        <v>731</v>
      </c>
      <c r="M41" s="76"/>
      <c r="N41" s="76"/>
      <c r="O41" s="76"/>
      <c r="P41" s="76"/>
    </row>
    <row r="42" spans="1:16">
      <c r="A42" s="75">
        <v>30</v>
      </c>
      <c r="B42" s="216" t="s">
        <v>486</v>
      </c>
      <c r="C42" s="434" t="s">
        <v>224</v>
      </c>
      <c r="D42" s="238" t="s">
        <v>706</v>
      </c>
      <c r="E42" s="252">
        <v>45493</v>
      </c>
      <c r="F42" s="260">
        <v>61.059999999999995</v>
      </c>
      <c r="G42" s="538" t="s">
        <v>55</v>
      </c>
      <c r="H42" s="539"/>
      <c r="I42" s="539"/>
      <c r="J42" s="540"/>
      <c r="K42" s="253">
        <v>45504</v>
      </c>
      <c r="L42" s="266" t="s">
        <v>731</v>
      </c>
      <c r="M42" s="76"/>
      <c r="N42" s="76"/>
      <c r="O42" s="76"/>
      <c r="P42" s="76"/>
    </row>
    <row r="43" spans="1:16">
      <c r="A43" s="75">
        <v>31</v>
      </c>
      <c r="B43" s="216" t="s">
        <v>589</v>
      </c>
      <c r="C43" s="434" t="s">
        <v>225</v>
      </c>
      <c r="D43" s="236" t="s">
        <v>704</v>
      </c>
      <c r="E43" s="252">
        <v>45493</v>
      </c>
      <c r="F43" s="260">
        <v>37.64</v>
      </c>
      <c r="G43" s="538" t="s">
        <v>55</v>
      </c>
      <c r="H43" s="539"/>
      <c r="I43" s="539"/>
      <c r="J43" s="540"/>
      <c r="K43" s="253">
        <v>45503</v>
      </c>
      <c r="L43" s="266" t="s">
        <v>732</v>
      </c>
      <c r="M43" s="76"/>
      <c r="N43" s="76"/>
      <c r="O43" s="76"/>
      <c r="P43" s="76"/>
    </row>
    <row r="44" spans="1:16">
      <c r="A44" s="75">
        <v>32</v>
      </c>
      <c r="B44" s="216" t="s">
        <v>449</v>
      </c>
      <c r="C44" s="434" t="s">
        <v>195</v>
      </c>
      <c r="D44" s="236" t="s">
        <v>704</v>
      </c>
      <c r="E44" s="252">
        <v>45493</v>
      </c>
      <c r="F44" s="260">
        <v>37.64</v>
      </c>
      <c r="G44" s="538" t="s">
        <v>55</v>
      </c>
      <c r="H44" s="539"/>
      <c r="I44" s="539"/>
      <c r="J44" s="540"/>
      <c r="K44" s="253">
        <v>45502</v>
      </c>
      <c r="L44" s="266" t="s">
        <v>735</v>
      </c>
      <c r="M44" s="76"/>
      <c r="N44" s="76"/>
      <c r="O44" s="76"/>
      <c r="P44" s="76"/>
    </row>
    <row r="45" spans="1:16">
      <c r="A45" s="75">
        <v>33</v>
      </c>
      <c r="B45" s="216" t="s">
        <v>458</v>
      </c>
      <c r="C45" s="434" t="s">
        <v>224</v>
      </c>
      <c r="D45" s="236" t="s">
        <v>704</v>
      </c>
      <c r="E45" s="251">
        <v>45495</v>
      </c>
      <c r="F45" s="260">
        <v>41.37</v>
      </c>
      <c r="G45" s="538" t="s">
        <v>55</v>
      </c>
      <c r="H45" s="539"/>
      <c r="I45" s="539"/>
      <c r="J45" s="540"/>
      <c r="K45" s="259">
        <v>45501</v>
      </c>
      <c r="L45" s="266" t="s">
        <v>734</v>
      </c>
      <c r="M45" s="76"/>
      <c r="N45" s="76"/>
      <c r="O45" s="76"/>
      <c r="P45" s="76"/>
    </row>
    <row r="46" spans="1:16">
      <c r="A46" s="75">
        <v>34</v>
      </c>
      <c r="B46" s="216" t="s">
        <v>506</v>
      </c>
      <c r="C46" s="434" t="s">
        <v>224</v>
      </c>
      <c r="D46" s="236" t="s">
        <v>704</v>
      </c>
      <c r="E46" s="251">
        <v>45501</v>
      </c>
      <c r="F46" s="260">
        <v>41.37</v>
      </c>
      <c r="G46" s="538" t="s">
        <v>55</v>
      </c>
      <c r="H46" s="539"/>
      <c r="I46" s="539"/>
      <c r="J46" s="540"/>
      <c r="K46" s="253">
        <v>45508</v>
      </c>
      <c r="L46" s="266" t="s">
        <v>733</v>
      </c>
      <c r="M46" s="76"/>
      <c r="N46" s="76"/>
      <c r="O46" s="76"/>
      <c r="P46" s="76"/>
    </row>
    <row r="47" spans="1:16">
      <c r="A47" s="75">
        <v>35</v>
      </c>
      <c r="B47" s="216" t="s">
        <v>461</v>
      </c>
      <c r="C47" s="434" t="s">
        <v>224</v>
      </c>
      <c r="D47" s="236" t="s">
        <v>704</v>
      </c>
      <c r="E47" s="251">
        <v>45501</v>
      </c>
      <c r="F47" s="260">
        <v>41.37</v>
      </c>
      <c r="G47" s="538" t="s">
        <v>55</v>
      </c>
      <c r="H47" s="539"/>
      <c r="I47" s="539"/>
      <c r="J47" s="540"/>
      <c r="K47" s="253">
        <v>45513</v>
      </c>
      <c r="L47" s="266" t="s">
        <v>734</v>
      </c>
      <c r="M47" s="76"/>
      <c r="N47" s="76"/>
      <c r="O47" s="76"/>
      <c r="P47" s="76"/>
    </row>
    <row r="48" spans="1:16">
      <c r="A48" s="75">
        <v>36</v>
      </c>
      <c r="B48" s="216" t="s">
        <v>452</v>
      </c>
      <c r="C48" s="434" t="s">
        <v>224</v>
      </c>
      <c r="D48" s="236" t="s">
        <v>704</v>
      </c>
      <c r="E48" s="251">
        <v>45503</v>
      </c>
      <c r="F48" s="260">
        <v>41.37</v>
      </c>
      <c r="G48" s="538" t="s">
        <v>55</v>
      </c>
      <c r="H48" s="539"/>
      <c r="I48" s="539"/>
      <c r="J48" s="540"/>
      <c r="K48" s="253">
        <v>45507</v>
      </c>
      <c r="L48" s="266" t="s">
        <v>735</v>
      </c>
      <c r="M48" s="76"/>
      <c r="N48" s="76"/>
      <c r="O48" s="76"/>
      <c r="P48" s="76"/>
    </row>
    <row r="49" spans="1:16">
      <c r="A49" s="75">
        <v>37</v>
      </c>
      <c r="B49" s="216" t="s">
        <v>471</v>
      </c>
      <c r="C49" s="434" t="s">
        <v>195</v>
      </c>
      <c r="D49" s="238" t="s">
        <v>705</v>
      </c>
      <c r="E49" s="252">
        <v>45870</v>
      </c>
      <c r="F49" s="260">
        <v>46.16</v>
      </c>
      <c r="G49" s="538" t="s">
        <v>55</v>
      </c>
      <c r="H49" s="539"/>
      <c r="I49" s="539"/>
      <c r="J49" s="540"/>
      <c r="K49" s="253">
        <v>45512</v>
      </c>
      <c r="L49" s="266" t="s">
        <v>731</v>
      </c>
      <c r="M49" s="76"/>
      <c r="N49" s="76"/>
      <c r="O49" s="76"/>
      <c r="P49" s="76"/>
    </row>
    <row r="50" spans="1:16">
      <c r="A50" s="75">
        <v>38</v>
      </c>
      <c r="B50" s="216" t="s">
        <v>454</v>
      </c>
      <c r="C50" s="434" t="s">
        <v>224</v>
      </c>
      <c r="D50" s="236" t="s">
        <v>704</v>
      </c>
      <c r="E50" s="252">
        <v>45509</v>
      </c>
      <c r="F50" s="260">
        <v>41.37</v>
      </c>
      <c r="G50" s="538" t="s">
        <v>55</v>
      </c>
      <c r="H50" s="539"/>
      <c r="I50" s="539"/>
      <c r="J50" s="540"/>
      <c r="K50" s="253">
        <v>45514</v>
      </c>
      <c r="L50" s="266" t="s">
        <v>735</v>
      </c>
      <c r="M50" s="76"/>
      <c r="N50" s="76"/>
      <c r="O50" s="76"/>
      <c r="P50" s="76"/>
    </row>
    <row r="51" spans="1:16">
      <c r="A51" s="75">
        <v>39</v>
      </c>
      <c r="B51" s="216" t="s">
        <v>598</v>
      </c>
      <c r="C51" s="434" t="s">
        <v>225</v>
      </c>
      <c r="D51" s="236" t="s">
        <v>704</v>
      </c>
      <c r="E51" s="252">
        <v>45512</v>
      </c>
      <c r="F51" s="260">
        <v>37.64</v>
      </c>
      <c r="G51" s="538" t="s">
        <v>55</v>
      </c>
      <c r="H51" s="539"/>
      <c r="I51" s="539"/>
      <c r="J51" s="540"/>
      <c r="K51" s="253">
        <v>45518</v>
      </c>
      <c r="L51" s="266" t="s">
        <v>731</v>
      </c>
      <c r="M51" s="76"/>
      <c r="N51" s="76"/>
      <c r="O51" s="76"/>
      <c r="P51" s="76"/>
    </row>
    <row r="52" spans="1:16">
      <c r="A52" s="75">
        <v>40</v>
      </c>
      <c r="B52" s="217" t="s">
        <v>473</v>
      </c>
      <c r="C52" s="435" t="s">
        <v>195</v>
      </c>
      <c r="D52" s="236" t="s">
        <v>704</v>
      </c>
      <c r="E52" s="252">
        <v>45514</v>
      </c>
      <c r="F52" s="260">
        <v>37.64</v>
      </c>
      <c r="G52" s="538" t="s">
        <v>55</v>
      </c>
      <c r="H52" s="539"/>
      <c r="I52" s="539"/>
      <c r="J52" s="540"/>
      <c r="K52" s="253">
        <v>45525</v>
      </c>
      <c r="L52" s="266" t="s">
        <v>734</v>
      </c>
      <c r="M52" s="76"/>
      <c r="N52" s="76"/>
      <c r="O52" s="76"/>
      <c r="P52" s="76"/>
    </row>
    <row r="53" spans="1:16">
      <c r="A53" s="75">
        <v>41</v>
      </c>
      <c r="B53" s="218" t="s">
        <v>603</v>
      </c>
      <c r="C53" s="435" t="s">
        <v>225</v>
      </c>
      <c r="D53" s="236" t="s">
        <v>704</v>
      </c>
      <c r="E53" s="252">
        <v>45516</v>
      </c>
      <c r="F53" s="260">
        <v>37.64</v>
      </c>
      <c r="G53" s="538" t="s">
        <v>55</v>
      </c>
      <c r="H53" s="539"/>
      <c r="I53" s="539"/>
      <c r="J53" s="540"/>
      <c r="K53" s="253">
        <v>45522</v>
      </c>
      <c r="L53" s="266" t="s">
        <v>735</v>
      </c>
      <c r="M53" s="76"/>
      <c r="N53" s="76"/>
      <c r="O53" s="76"/>
      <c r="P53" s="76"/>
    </row>
    <row r="54" spans="1:16">
      <c r="A54" s="75">
        <v>42</v>
      </c>
      <c r="B54" s="218" t="s">
        <v>574</v>
      </c>
      <c r="C54" s="435" t="s">
        <v>225</v>
      </c>
      <c r="D54" s="236" t="s">
        <v>704</v>
      </c>
      <c r="E54" s="252">
        <v>45516</v>
      </c>
      <c r="F54" s="260">
        <v>37.64</v>
      </c>
      <c r="G54" s="538" t="s">
        <v>55</v>
      </c>
      <c r="H54" s="539"/>
      <c r="I54" s="539"/>
      <c r="J54" s="540"/>
      <c r="K54" s="253">
        <v>45528</v>
      </c>
      <c r="L54" s="266" t="s">
        <v>733</v>
      </c>
      <c r="M54" s="76"/>
      <c r="N54" s="76"/>
      <c r="O54" s="76"/>
      <c r="P54" s="76"/>
    </row>
    <row r="55" spans="1:16">
      <c r="A55" s="75">
        <v>43</v>
      </c>
      <c r="B55" s="27" t="s">
        <v>515</v>
      </c>
      <c r="C55" s="435" t="s">
        <v>224</v>
      </c>
      <c r="D55" s="236" t="s">
        <v>704</v>
      </c>
      <c r="E55" s="252">
        <v>45520</v>
      </c>
      <c r="F55" s="260">
        <v>41.37</v>
      </c>
      <c r="G55" s="538" t="s">
        <v>55</v>
      </c>
      <c r="H55" s="539"/>
      <c r="I55" s="539"/>
      <c r="J55" s="540"/>
      <c r="K55" s="253">
        <v>45535</v>
      </c>
      <c r="L55" s="266" t="s">
        <v>736</v>
      </c>
      <c r="M55" s="76"/>
      <c r="N55" s="76"/>
      <c r="O55" s="76"/>
      <c r="P55" s="76"/>
    </row>
    <row r="56" spans="1:16">
      <c r="A56" s="75">
        <v>44</v>
      </c>
      <c r="B56" s="216" t="s">
        <v>612</v>
      </c>
      <c r="C56" s="434" t="s">
        <v>225</v>
      </c>
      <c r="D56" s="236" t="s">
        <v>704</v>
      </c>
      <c r="E56" s="252">
        <v>45527</v>
      </c>
      <c r="F56" s="260">
        <v>37.64</v>
      </c>
      <c r="G56" s="538" t="s">
        <v>55</v>
      </c>
      <c r="H56" s="539"/>
      <c r="I56" s="539"/>
      <c r="J56" s="540"/>
      <c r="K56" s="253">
        <v>45535</v>
      </c>
      <c r="L56" s="266" t="s">
        <v>735</v>
      </c>
      <c r="M56" s="76"/>
      <c r="N56" s="76"/>
      <c r="O56" s="76"/>
      <c r="P56" s="76"/>
    </row>
    <row r="57" spans="1:16">
      <c r="A57" s="75">
        <v>45</v>
      </c>
      <c r="B57" s="216" t="s">
        <v>496</v>
      </c>
      <c r="C57" s="435" t="s">
        <v>224</v>
      </c>
      <c r="D57" s="236" t="s">
        <v>704</v>
      </c>
      <c r="E57" s="252">
        <v>45527</v>
      </c>
      <c r="F57" s="260">
        <v>41.37</v>
      </c>
      <c r="G57" s="538" t="s">
        <v>55</v>
      </c>
      <c r="H57" s="539"/>
      <c r="I57" s="539"/>
      <c r="J57" s="540"/>
      <c r="K57" s="253">
        <v>45535</v>
      </c>
      <c r="L57" s="266" t="s">
        <v>737</v>
      </c>
      <c r="M57" s="76"/>
      <c r="N57" s="76"/>
      <c r="O57" s="76"/>
      <c r="P57" s="76"/>
    </row>
    <row r="58" spans="1:16">
      <c r="A58" s="75">
        <v>46</v>
      </c>
      <c r="B58" s="216" t="s">
        <v>469</v>
      </c>
      <c r="C58" s="435" t="s">
        <v>195</v>
      </c>
      <c r="D58" s="236" t="s">
        <v>704</v>
      </c>
      <c r="E58" s="252">
        <v>45528</v>
      </c>
      <c r="F58" s="260">
        <v>37.64</v>
      </c>
      <c r="G58" s="538" t="s">
        <v>55</v>
      </c>
      <c r="H58" s="539"/>
      <c r="I58" s="539"/>
      <c r="J58" s="540"/>
      <c r="K58" s="253">
        <v>45534</v>
      </c>
      <c r="L58" s="266" t="s">
        <v>734</v>
      </c>
      <c r="M58" s="76"/>
      <c r="N58" s="76"/>
      <c r="O58" s="76"/>
      <c r="P58" s="76"/>
    </row>
    <row r="59" spans="1:16">
      <c r="A59" s="75">
        <v>47</v>
      </c>
      <c r="B59" s="219" t="s">
        <v>576</v>
      </c>
      <c r="C59" s="436" t="s">
        <v>224</v>
      </c>
      <c r="D59" s="236" t="s">
        <v>704</v>
      </c>
      <c r="E59" s="252">
        <v>45528</v>
      </c>
      <c r="F59" s="260">
        <v>41.37</v>
      </c>
      <c r="G59" s="538" t="s">
        <v>55</v>
      </c>
      <c r="H59" s="539"/>
      <c r="I59" s="539"/>
      <c r="J59" s="540"/>
      <c r="K59" s="253">
        <v>45544</v>
      </c>
      <c r="L59" s="266" t="s">
        <v>738</v>
      </c>
      <c r="M59" s="76"/>
      <c r="N59" s="76"/>
      <c r="O59" s="76"/>
      <c r="P59" s="76"/>
    </row>
    <row r="60" spans="1:16">
      <c r="A60" s="75">
        <v>48</v>
      </c>
      <c r="B60" s="220" t="s">
        <v>547</v>
      </c>
      <c r="C60" s="437" t="s">
        <v>224</v>
      </c>
      <c r="D60" s="238" t="s">
        <v>706</v>
      </c>
      <c r="E60" s="252">
        <v>45528</v>
      </c>
      <c r="F60" s="260">
        <v>61.059999999999995</v>
      </c>
      <c r="G60" s="538" t="s">
        <v>55</v>
      </c>
      <c r="H60" s="539"/>
      <c r="I60" s="539"/>
      <c r="J60" s="540"/>
      <c r="K60" s="253">
        <v>45543</v>
      </c>
      <c r="L60" s="266" t="s">
        <v>739</v>
      </c>
      <c r="M60" s="76"/>
      <c r="N60" s="76"/>
      <c r="O60" s="76"/>
      <c r="P60" s="76"/>
    </row>
    <row r="61" spans="1:16">
      <c r="A61" s="75">
        <v>49</v>
      </c>
      <c r="B61" s="27" t="s">
        <v>479</v>
      </c>
      <c r="C61" s="435" t="s">
        <v>195</v>
      </c>
      <c r="D61" s="236" t="s">
        <v>704</v>
      </c>
      <c r="E61" s="252">
        <v>45528</v>
      </c>
      <c r="F61" s="260">
        <v>37.64</v>
      </c>
      <c r="G61" s="538" t="s">
        <v>55</v>
      </c>
      <c r="H61" s="539"/>
      <c r="I61" s="539"/>
      <c r="J61" s="540"/>
      <c r="K61" s="253">
        <v>45565</v>
      </c>
      <c r="L61" s="266" t="s">
        <v>740</v>
      </c>
      <c r="M61" s="76"/>
      <c r="N61" s="76"/>
      <c r="O61" s="76"/>
      <c r="P61" s="76"/>
    </row>
    <row r="62" spans="1:16">
      <c r="A62" s="75">
        <v>50</v>
      </c>
      <c r="B62" s="27" t="s">
        <v>463</v>
      </c>
      <c r="C62" s="435" t="s">
        <v>224</v>
      </c>
      <c r="D62" s="236" t="s">
        <v>704</v>
      </c>
      <c r="E62" s="252">
        <v>45528</v>
      </c>
      <c r="F62" s="260">
        <v>41.37</v>
      </c>
      <c r="G62" s="538" t="s">
        <v>55</v>
      </c>
      <c r="H62" s="539"/>
      <c r="I62" s="539"/>
      <c r="J62" s="540"/>
      <c r="K62" s="253">
        <v>45540</v>
      </c>
      <c r="L62" s="266" t="s">
        <v>741</v>
      </c>
      <c r="M62" s="76"/>
      <c r="N62" s="76"/>
      <c r="O62" s="76"/>
      <c r="P62" s="76"/>
    </row>
    <row r="63" spans="1:16">
      <c r="A63" s="75">
        <v>51</v>
      </c>
      <c r="B63" s="216" t="s">
        <v>468</v>
      </c>
      <c r="C63" s="435" t="s">
        <v>195</v>
      </c>
      <c r="D63" s="236" t="s">
        <v>704</v>
      </c>
      <c r="E63" s="252">
        <v>45528</v>
      </c>
      <c r="F63" s="260">
        <v>37.64</v>
      </c>
      <c r="G63" s="538" t="s">
        <v>55</v>
      </c>
      <c r="H63" s="539"/>
      <c r="I63" s="539"/>
      <c r="J63" s="540"/>
      <c r="K63" s="253">
        <v>45557</v>
      </c>
      <c r="L63" s="266" t="s">
        <v>742</v>
      </c>
      <c r="M63" s="76"/>
      <c r="N63" s="76"/>
      <c r="O63" s="76"/>
      <c r="P63" s="76"/>
    </row>
    <row r="64" spans="1:16">
      <c r="A64" s="75">
        <v>52</v>
      </c>
      <c r="B64" s="216" t="s">
        <v>569</v>
      </c>
      <c r="C64" s="435" t="s">
        <v>224</v>
      </c>
      <c r="D64" s="236" t="s">
        <v>704</v>
      </c>
      <c r="E64" s="252">
        <v>45528</v>
      </c>
      <c r="F64" s="260">
        <v>41.37</v>
      </c>
      <c r="G64" s="538" t="s">
        <v>55</v>
      </c>
      <c r="H64" s="539"/>
      <c r="I64" s="539"/>
      <c r="J64" s="540"/>
      <c r="K64" s="253">
        <v>45555</v>
      </c>
      <c r="L64" s="266" t="s">
        <v>738</v>
      </c>
      <c r="M64" s="76"/>
      <c r="N64" s="76"/>
      <c r="O64" s="76"/>
      <c r="P64" s="76"/>
    </row>
    <row r="65" spans="1:16">
      <c r="A65" s="75">
        <v>53</v>
      </c>
      <c r="B65" s="216" t="s">
        <v>111</v>
      </c>
      <c r="C65" s="435" t="s">
        <v>225</v>
      </c>
      <c r="D65" s="238" t="s">
        <v>706</v>
      </c>
      <c r="E65" s="252">
        <v>45528</v>
      </c>
      <c r="F65" s="260">
        <v>58.51</v>
      </c>
      <c r="G65" s="538" t="s">
        <v>55</v>
      </c>
      <c r="H65" s="539"/>
      <c r="I65" s="539"/>
      <c r="J65" s="540"/>
      <c r="K65" s="253">
        <v>45543</v>
      </c>
      <c r="L65" s="266" t="s">
        <v>743</v>
      </c>
      <c r="M65" s="76"/>
      <c r="N65" s="76"/>
      <c r="O65" s="76"/>
      <c r="P65" s="76"/>
    </row>
    <row r="66" spans="1:16">
      <c r="A66" s="75">
        <v>54</v>
      </c>
      <c r="B66" s="216" t="s">
        <v>624</v>
      </c>
      <c r="C66" s="435" t="s">
        <v>195</v>
      </c>
      <c r="D66" s="236" t="s">
        <v>704</v>
      </c>
      <c r="E66" s="252">
        <v>45528</v>
      </c>
      <c r="F66" s="260">
        <v>37.64</v>
      </c>
      <c r="G66" s="538" t="s">
        <v>55</v>
      </c>
      <c r="H66" s="539"/>
      <c r="I66" s="539"/>
      <c r="J66" s="540"/>
      <c r="K66" s="253">
        <v>45546</v>
      </c>
      <c r="L66" s="266" t="s">
        <v>744</v>
      </c>
      <c r="M66" s="76"/>
      <c r="N66" s="76"/>
      <c r="O66" s="76"/>
      <c r="P66" s="76"/>
    </row>
    <row r="67" spans="1:16">
      <c r="A67" s="75">
        <v>55</v>
      </c>
      <c r="B67" s="216" t="s">
        <v>583</v>
      </c>
      <c r="C67" s="435" t="s">
        <v>224</v>
      </c>
      <c r="D67" s="238" t="s">
        <v>706</v>
      </c>
      <c r="E67" s="252">
        <v>45533</v>
      </c>
      <c r="F67" s="260">
        <v>61.059999999999995</v>
      </c>
      <c r="G67" s="538" t="s">
        <v>55</v>
      </c>
      <c r="H67" s="539"/>
      <c r="I67" s="539"/>
      <c r="J67" s="540"/>
      <c r="K67" s="253">
        <v>45543</v>
      </c>
      <c r="L67" s="266" t="s">
        <v>729</v>
      </c>
      <c r="M67" s="76"/>
      <c r="N67" s="76"/>
      <c r="O67" s="76"/>
      <c r="P67" s="76"/>
    </row>
    <row r="68" spans="1:16">
      <c r="A68" s="75">
        <v>56</v>
      </c>
      <c r="B68" s="216" t="s">
        <v>570</v>
      </c>
      <c r="C68" s="434" t="s">
        <v>226</v>
      </c>
      <c r="D68" s="236" t="s">
        <v>704</v>
      </c>
      <c r="E68" s="252">
        <v>45534</v>
      </c>
      <c r="F68" s="260">
        <v>41.37</v>
      </c>
      <c r="G68" s="538" t="s">
        <v>55</v>
      </c>
      <c r="H68" s="539"/>
      <c r="I68" s="539"/>
      <c r="J68" s="540"/>
      <c r="K68" s="253">
        <v>45557</v>
      </c>
      <c r="L68" s="266" t="s">
        <v>733</v>
      </c>
      <c r="M68" s="76"/>
      <c r="N68" s="76"/>
      <c r="O68" s="76"/>
      <c r="P68" s="76"/>
    </row>
    <row r="69" spans="1:16">
      <c r="A69" s="75">
        <v>57</v>
      </c>
      <c r="B69" s="216" t="s">
        <v>615</v>
      </c>
      <c r="C69" s="435" t="s">
        <v>225</v>
      </c>
      <c r="D69" s="236" t="s">
        <v>704</v>
      </c>
      <c r="E69" s="252">
        <v>45536</v>
      </c>
      <c r="F69" s="260">
        <v>37.64</v>
      </c>
      <c r="G69" s="538" t="s">
        <v>55</v>
      </c>
      <c r="H69" s="539"/>
      <c r="I69" s="539"/>
      <c r="J69" s="540"/>
      <c r="K69" s="253">
        <v>45544</v>
      </c>
      <c r="L69" s="266" t="s">
        <v>736</v>
      </c>
      <c r="M69" s="76"/>
      <c r="N69" s="76"/>
      <c r="O69" s="76"/>
      <c r="P69" s="76"/>
    </row>
    <row r="70" spans="1:16">
      <c r="A70" s="75">
        <v>58</v>
      </c>
      <c r="B70" s="216" t="s">
        <v>505</v>
      </c>
      <c r="C70" s="435" t="s">
        <v>224</v>
      </c>
      <c r="D70" s="236" t="s">
        <v>704</v>
      </c>
      <c r="E70" s="252">
        <v>45536</v>
      </c>
      <c r="F70" s="260">
        <v>41.37</v>
      </c>
      <c r="G70" s="538" t="s">
        <v>55</v>
      </c>
      <c r="H70" s="539"/>
      <c r="I70" s="539"/>
      <c r="J70" s="540"/>
      <c r="K70" s="253">
        <v>45543</v>
      </c>
      <c r="L70" s="266" t="s">
        <v>734</v>
      </c>
      <c r="M70" s="76"/>
      <c r="N70" s="76"/>
      <c r="O70" s="76"/>
      <c r="P70" s="76"/>
    </row>
    <row r="71" spans="1:16">
      <c r="A71" s="75">
        <v>59</v>
      </c>
      <c r="B71" s="216" t="s">
        <v>494</v>
      </c>
      <c r="C71" s="435" t="s">
        <v>224</v>
      </c>
      <c r="D71" s="236" t="s">
        <v>704</v>
      </c>
      <c r="E71" s="253">
        <v>45543</v>
      </c>
      <c r="F71" s="260">
        <v>41.37</v>
      </c>
      <c r="G71" s="538" t="s">
        <v>55</v>
      </c>
      <c r="H71" s="539"/>
      <c r="I71" s="539"/>
      <c r="J71" s="540"/>
      <c r="K71" s="253">
        <v>45559</v>
      </c>
      <c r="L71" s="266" t="s">
        <v>734</v>
      </c>
      <c r="M71" s="76"/>
      <c r="N71" s="76"/>
      <c r="O71" s="76"/>
      <c r="P71" s="76"/>
    </row>
    <row r="72" spans="1:16">
      <c r="A72" s="75">
        <v>60</v>
      </c>
      <c r="B72" s="216" t="s">
        <v>610</v>
      </c>
      <c r="C72" s="435" t="s">
        <v>225</v>
      </c>
      <c r="D72" s="236" t="s">
        <v>704</v>
      </c>
      <c r="E72" s="253">
        <v>45543</v>
      </c>
      <c r="F72" s="260">
        <v>37.64</v>
      </c>
      <c r="G72" s="538" t="s">
        <v>55</v>
      </c>
      <c r="H72" s="539"/>
      <c r="I72" s="539"/>
      <c r="J72" s="540"/>
      <c r="K72" s="253">
        <v>45546</v>
      </c>
      <c r="L72" s="266" t="s">
        <v>735</v>
      </c>
      <c r="M72" s="76"/>
      <c r="N72" s="76"/>
      <c r="O72" s="76"/>
      <c r="P72" s="76"/>
    </row>
    <row r="73" spans="1:16">
      <c r="A73" s="75">
        <v>61</v>
      </c>
      <c r="B73" s="216" t="s">
        <v>586</v>
      </c>
      <c r="C73" s="435" t="s">
        <v>195</v>
      </c>
      <c r="D73" s="236" t="s">
        <v>704</v>
      </c>
      <c r="E73" s="253">
        <v>45543</v>
      </c>
      <c r="F73" s="260">
        <v>37.64</v>
      </c>
      <c r="G73" s="538" t="s">
        <v>55</v>
      </c>
      <c r="H73" s="539"/>
      <c r="I73" s="539"/>
      <c r="J73" s="540"/>
      <c r="K73" s="253">
        <v>45557</v>
      </c>
      <c r="L73" s="266" t="s">
        <v>741</v>
      </c>
      <c r="M73" s="76"/>
      <c r="N73" s="76"/>
      <c r="O73" s="76"/>
      <c r="P73" s="76"/>
    </row>
    <row r="74" spans="1:16">
      <c r="A74" s="75">
        <v>62</v>
      </c>
      <c r="B74" s="216" t="s">
        <v>102</v>
      </c>
      <c r="C74" s="435" t="s">
        <v>195</v>
      </c>
      <c r="D74" s="236" t="s">
        <v>704</v>
      </c>
      <c r="E74" s="253">
        <v>45544</v>
      </c>
      <c r="F74" s="260">
        <v>37.64</v>
      </c>
      <c r="G74" s="538" t="s">
        <v>55</v>
      </c>
      <c r="H74" s="539"/>
      <c r="I74" s="539"/>
      <c r="J74" s="540"/>
      <c r="K74" s="253">
        <v>45555</v>
      </c>
      <c r="L74" s="266" t="s">
        <v>729</v>
      </c>
      <c r="M74" s="76"/>
      <c r="N74" s="76"/>
      <c r="O74" s="76"/>
      <c r="P74" s="76"/>
    </row>
    <row r="75" spans="1:16">
      <c r="A75" s="75">
        <v>63</v>
      </c>
      <c r="B75" s="216" t="s">
        <v>616</v>
      </c>
      <c r="C75" s="435" t="s">
        <v>225</v>
      </c>
      <c r="D75" s="236" t="s">
        <v>704</v>
      </c>
      <c r="E75" s="253">
        <v>45544</v>
      </c>
      <c r="F75" s="260">
        <v>37.64</v>
      </c>
      <c r="G75" s="538" t="s">
        <v>55</v>
      </c>
      <c r="H75" s="539"/>
      <c r="I75" s="539"/>
      <c r="J75" s="540"/>
      <c r="K75" s="253">
        <v>45565</v>
      </c>
      <c r="L75" s="266" t="s">
        <v>737</v>
      </c>
      <c r="M75" s="76"/>
      <c r="N75" s="76"/>
      <c r="O75" s="76"/>
      <c r="P75" s="76"/>
    </row>
    <row r="76" spans="1:16">
      <c r="A76" s="75">
        <v>64</v>
      </c>
      <c r="B76" s="216" t="s">
        <v>5</v>
      </c>
      <c r="C76" s="435" t="s">
        <v>224</v>
      </c>
      <c r="D76" s="236" t="s">
        <v>704</v>
      </c>
      <c r="E76" s="253">
        <v>45544</v>
      </c>
      <c r="F76" s="260">
        <v>41.37</v>
      </c>
      <c r="G76" s="538" t="s">
        <v>55</v>
      </c>
      <c r="H76" s="539"/>
      <c r="I76" s="539"/>
      <c r="J76" s="540"/>
      <c r="K76" s="253">
        <v>45564</v>
      </c>
      <c r="L76" s="266" t="s">
        <v>743</v>
      </c>
      <c r="M76" s="76"/>
      <c r="N76" s="76"/>
      <c r="O76" s="76"/>
      <c r="P76" s="76"/>
    </row>
    <row r="77" spans="1:16">
      <c r="A77" s="75">
        <v>65</v>
      </c>
      <c r="B77" s="216" t="s">
        <v>622</v>
      </c>
      <c r="C77" s="435" t="s">
        <v>195</v>
      </c>
      <c r="D77" s="236" t="s">
        <v>704</v>
      </c>
      <c r="E77" s="253">
        <v>45546</v>
      </c>
      <c r="F77" s="260">
        <v>37.64</v>
      </c>
      <c r="G77" s="538" t="s">
        <v>55</v>
      </c>
      <c r="H77" s="539"/>
      <c r="I77" s="539"/>
      <c r="J77" s="540"/>
      <c r="K77" s="253">
        <v>45555</v>
      </c>
      <c r="L77" s="266" t="s">
        <v>735</v>
      </c>
      <c r="M77" s="76"/>
      <c r="N77" s="76"/>
      <c r="O77" s="76"/>
      <c r="P77" s="76"/>
    </row>
    <row r="78" spans="1:16">
      <c r="A78" s="75">
        <v>66</v>
      </c>
      <c r="B78" s="216" t="s">
        <v>578</v>
      </c>
      <c r="C78" s="435" t="s">
        <v>225</v>
      </c>
      <c r="D78" s="236" t="s">
        <v>704</v>
      </c>
      <c r="E78" s="253">
        <v>45554</v>
      </c>
      <c r="F78" s="260">
        <v>37.64</v>
      </c>
      <c r="G78" s="538" t="s">
        <v>55</v>
      </c>
      <c r="H78" s="539"/>
      <c r="I78" s="539"/>
      <c r="J78" s="540"/>
      <c r="K78" s="253">
        <v>45559</v>
      </c>
      <c r="L78" s="266" t="s">
        <v>745</v>
      </c>
      <c r="M78" s="76"/>
      <c r="N78" s="76"/>
      <c r="O78" s="76"/>
      <c r="P78" s="76"/>
    </row>
    <row r="79" spans="1:16">
      <c r="A79" s="75">
        <v>67</v>
      </c>
      <c r="B79" s="216" t="s">
        <v>88</v>
      </c>
      <c r="C79" s="434" t="s">
        <v>225</v>
      </c>
      <c r="D79" s="236" t="s">
        <v>704</v>
      </c>
      <c r="E79" s="254">
        <v>45554</v>
      </c>
      <c r="F79" s="260">
        <v>37.64</v>
      </c>
      <c r="G79" s="538" t="s">
        <v>55</v>
      </c>
      <c r="H79" s="539"/>
      <c r="I79" s="539"/>
      <c r="J79" s="540"/>
      <c r="K79" s="253">
        <v>45561</v>
      </c>
      <c r="L79" s="266" t="s">
        <v>739</v>
      </c>
      <c r="M79" s="76"/>
      <c r="N79" s="76"/>
      <c r="O79" s="76"/>
      <c r="P79" s="76"/>
    </row>
    <row r="80" spans="1:16">
      <c r="A80" s="75">
        <v>68</v>
      </c>
      <c r="B80" s="216" t="s">
        <v>103</v>
      </c>
      <c r="C80" s="434" t="s">
        <v>224</v>
      </c>
      <c r="D80" s="236" t="s">
        <v>704</v>
      </c>
      <c r="E80" s="254">
        <v>45554</v>
      </c>
      <c r="F80" s="260">
        <v>41.37</v>
      </c>
      <c r="G80" s="538" t="s">
        <v>55</v>
      </c>
      <c r="H80" s="539"/>
      <c r="I80" s="539"/>
      <c r="J80" s="540"/>
      <c r="K80" s="253">
        <v>45561</v>
      </c>
      <c r="L80" s="266" t="s">
        <v>729</v>
      </c>
      <c r="M80" s="76"/>
      <c r="N80" s="76"/>
      <c r="O80" s="76"/>
      <c r="P80" s="76"/>
    </row>
    <row r="81" spans="1:16">
      <c r="A81" s="75">
        <v>69</v>
      </c>
      <c r="B81" s="216" t="s">
        <v>606</v>
      </c>
      <c r="C81" s="434" t="s">
        <v>225</v>
      </c>
      <c r="D81" s="236" t="s">
        <v>704</v>
      </c>
      <c r="E81" s="254">
        <v>45554</v>
      </c>
      <c r="F81" s="260">
        <v>37.64</v>
      </c>
      <c r="G81" s="538" t="s">
        <v>55</v>
      </c>
      <c r="H81" s="539"/>
      <c r="I81" s="539"/>
      <c r="J81" s="540"/>
      <c r="K81" s="253">
        <v>45559</v>
      </c>
      <c r="L81" s="266" t="s">
        <v>738</v>
      </c>
      <c r="M81" s="76"/>
      <c r="N81" s="76"/>
      <c r="O81" s="76"/>
      <c r="P81" s="76"/>
    </row>
    <row r="82" spans="1:16">
      <c r="A82" s="75">
        <v>70</v>
      </c>
      <c r="B82" s="216" t="s">
        <v>503</v>
      </c>
      <c r="C82" s="434" t="s">
        <v>195</v>
      </c>
      <c r="D82" s="236" t="s">
        <v>704</v>
      </c>
      <c r="E82" s="254">
        <v>45555</v>
      </c>
      <c r="F82" s="260">
        <v>37.64</v>
      </c>
      <c r="G82" s="538" t="s">
        <v>55</v>
      </c>
      <c r="H82" s="539"/>
      <c r="I82" s="539"/>
      <c r="J82" s="540"/>
      <c r="K82" s="253">
        <v>45561</v>
      </c>
      <c r="L82" s="266" t="s">
        <v>737</v>
      </c>
      <c r="M82" s="76"/>
      <c r="N82" s="76"/>
      <c r="O82" s="76"/>
      <c r="P82" s="76"/>
    </row>
    <row r="83" spans="1:16">
      <c r="A83" s="75">
        <v>71</v>
      </c>
      <c r="B83" s="216" t="s">
        <v>643</v>
      </c>
      <c r="C83" s="434" t="s">
        <v>227</v>
      </c>
      <c r="D83" s="236" t="s">
        <v>704</v>
      </c>
      <c r="E83" s="254">
        <v>45557</v>
      </c>
      <c r="F83" s="260">
        <v>41.37</v>
      </c>
      <c r="G83" s="538" t="s">
        <v>55</v>
      </c>
      <c r="H83" s="539"/>
      <c r="I83" s="539"/>
      <c r="J83" s="540"/>
      <c r="K83" s="253">
        <v>45561</v>
      </c>
      <c r="L83" s="266" t="s">
        <v>735</v>
      </c>
      <c r="M83" s="76"/>
      <c r="N83" s="76"/>
      <c r="O83" s="76"/>
      <c r="P83" s="76"/>
    </row>
    <row r="84" spans="1:16">
      <c r="A84" s="75">
        <v>72</v>
      </c>
      <c r="B84" s="216" t="s">
        <v>535</v>
      </c>
      <c r="C84" s="434" t="s">
        <v>224</v>
      </c>
      <c r="D84" s="236" t="s">
        <v>704</v>
      </c>
      <c r="E84" s="254">
        <v>45557</v>
      </c>
      <c r="F84" s="260">
        <v>41.37</v>
      </c>
      <c r="G84" s="538" t="s">
        <v>55</v>
      </c>
      <c r="H84" s="539"/>
      <c r="I84" s="539"/>
      <c r="J84" s="540"/>
      <c r="K84" s="253">
        <v>45565</v>
      </c>
      <c r="L84" s="266" t="s">
        <v>741</v>
      </c>
      <c r="M84" s="76"/>
      <c r="N84" s="76"/>
      <c r="O84" s="76"/>
      <c r="P84" s="76"/>
    </row>
    <row r="85" spans="1:16">
      <c r="A85" s="75">
        <v>73</v>
      </c>
      <c r="B85" s="216" t="s">
        <v>604</v>
      </c>
      <c r="C85" s="434" t="s">
        <v>225</v>
      </c>
      <c r="D85" s="236" t="s">
        <v>704</v>
      </c>
      <c r="E85" s="254">
        <v>45558</v>
      </c>
      <c r="F85" s="260">
        <v>37.64</v>
      </c>
      <c r="G85" s="538" t="s">
        <v>55</v>
      </c>
      <c r="H85" s="539"/>
      <c r="I85" s="539"/>
      <c r="J85" s="540"/>
      <c r="K85" s="253">
        <v>45565</v>
      </c>
      <c r="L85" s="266" t="s">
        <v>736</v>
      </c>
      <c r="M85" s="76"/>
      <c r="N85" s="76"/>
      <c r="O85" s="76"/>
      <c r="P85" s="76"/>
    </row>
    <row r="86" spans="1:16">
      <c r="A86" s="75">
        <v>74</v>
      </c>
      <c r="B86" s="216" t="s">
        <v>590</v>
      </c>
      <c r="C86" s="434" t="s">
        <v>225</v>
      </c>
      <c r="D86" s="236" t="s">
        <v>704</v>
      </c>
      <c r="E86" s="254">
        <v>45560</v>
      </c>
      <c r="F86" s="260">
        <v>37.64</v>
      </c>
      <c r="G86" s="538" t="s">
        <v>55</v>
      </c>
      <c r="H86" s="539"/>
      <c r="I86" s="539"/>
      <c r="J86" s="540"/>
      <c r="K86" s="253">
        <v>45565</v>
      </c>
      <c r="L86" s="266" t="s">
        <v>734</v>
      </c>
      <c r="M86" s="76"/>
      <c r="N86" s="76"/>
      <c r="O86" s="76"/>
      <c r="P86" s="76"/>
    </row>
    <row r="87" spans="1:16">
      <c r="A87" s="75">
        <v>75</v>
      </c>
      <c r="B87" s="216" t="s">
        <v>618</v>
      </c>
      <c r="C87" s="435" t="s">
        <v>227</v>
      </c>
      <c r="D87" s="236" t="s">
        <v>704</v>
      </c>
      <c r="E87" s="254">
        <v>45561</v>
      </c>
      <c r="F87" s="260">
        <v>41.37</v>
      </c>
      <c r="G87" s="538" t="s">
        <v>55</v>
      </c>
      <c r="H87" s="539"/>
      <c r="I87" s="539"/>
      <c r="J87" s="540"/>
      <c r="K87" s="253">
        <v>45565</v>
      </c>
      <c r="L87" s="266" t="s">
        <v>735</v>
      </c>
      <c r="M87" s="76"/>
      <c r="N87" s="76"/>
      <c r="O87" s="76"/>
      <c r="P87" s="76"/>
    </row>
    <row r="88" spans="1:16">
      <c r="A88" s="75">
        <v>76</v>
      </c>
      <c r="B88" s="216" t="s">
        <v>636</v>
      </c>
      <c r="C88" s="435" t="s">
        <v>225</v>
      </c>
      <c r="D88" s="236" t="s">
        <v>704</v>
      </c>
      <c r="E88" s="254">
        <v>45562</v>
      </c>
      <c r="F88" s="260">
        <v>37.64</v>
      </c>
      <c r="G88" s="538" t="s">
        <v>55</v>
      </c>
      <c r="H88" s="539"/>
      <c r="I88" s="539"/>
      <c r="J88" s="540"/>
      <c r="K88" s="253">
        <v>45571</v>
      </c>
      <c r="L88" s="266" t="s">
        <v>736</v>
      </c>
      <c r="M88" s="76"/>
      <c r="N88" s="76"/>
      <c r="O88" s="76"/>
      <c r="P88" s="76"/>
    </row>
    <row r="89" spans="1:16">
      <c r="A89" s="75">
        <v>77</v>
      </c>
      <c r="B89" s="216" t="s">
        <v>6</v>
      </c>
      <c r="C89" s="435" t="s">
        <v>195</v>
      </c>
      <c r="D89" s="236" t="s">
        <v>704</v>
      </c>
      <c r="E89" s="253">
        <v>45544</v>
      </c>
      <c r="F89" s="260">
        <v>37.64</v>
      </c>
      <c r="G89" s="538" t="s">
        <v>55</v>
      </c>
      <c r="H89" s="539"/>
      <c r="I89" s="539"/>
      <c r="J89" s="540"/>
      <c r="K89" s="253">
        <v>45575</v>
      </c>
      <c r="L89" s="266" t="s">
        <v>743</v>
      </c>
      <c r="M89" s="76"/>
      <c r="N89" s="76"/>
      <c r="O89" s="76"/>
      <c r="P89" s="76"/>
    </row>
    <row r="90" spans="1:16">
      <c r="A90" s="75">
        <v>78</v>
      </c>
      <c r="B90" s="216" t="s">
        <v>87</v>
      </c>
      <c r="C90" s="434" t="s">
        <v>224</v>
      </c>
      <c r="D90" s="236" t="s">
        <v>704</v>
      </c>
      <c r="E90" s="254">
        <v>45555</v>
      </c>
      <c r="F90" s="260">
        <v>41.37</v>
      </c>
      <c r="G90" s="538" t="s">
        <v>55</v>
      </c>
      <c r="H90" s="539"/>
      <c r="I90" s="539"/>
      <c r="J90" s="540"/>
      <c r="K90" s="253">
        <v>45566</v>
      </c>
      <c r="L90" s="266" t="s">
        <v>746</v>
      </c>
      <c r="M90" s="76"/>
      <c r="N90" s="76"/>
      <c r="O90" s="76"/>
      <c r="P90" s="76"/>
    </row>
    <row r="91" spans="1:16">
      <c r="A91" s="75">
        <v>79</v>
      </c>
      <c r="B91" s="216" t="s">
        <v>37</v>
      </c>
      <c r="C91" s="434" t="s">
        <v>224</v>
      </c>
      <c r="D91" s="236" t="s">
        <v>704</v>
      </c>
      <c r="E91" s="254">
        <v>45560</v>
      </c>
      <c r="F91" s="260">
        <v>41.37</v>
      </c>
      <c r="G91" s="538" t="s">
        <v>55</v>
      </c>
      <c r="H91" s="539"/>
      <c r="I91" s="539"/>
      <c r="J91" s="540"/>
      <c r="K91" s="253">
        <v>45568</v>
      </c>
      <c r="L91" s="266" t="s">
        <v>744</v>
      </c>
      <c r="M91" s="76"/>
      <c r="N91" s="76"/>
      <c r="O91" s="76"/>
      <c r="P91" s="76"/>
    </row>
    <row r="92" spans="1:16">
      <c r="A92" s="75">
        <v>80</v>
      </c>
      <c r="B92" s="216" t="s">
        <v>584</v>
      </c>
      <c r="C92" s="434" t="s">
        <v>225</v>
      </c>
      <c r="D92" s="236" t="s">
        <v>704</v>
      </c>
      <c r="E92" s="254">
        <v>45561</v>
      </c>
      <c r="F92" s="260">
        <v>37.64</v>
      </c>
      <c r="G92" s="538" t="s">
        <v>55</v>
      </c>
      <c r="H92" s="539"/>
      <c r="I92" s="539"/>
      <c r="J92" s="540"/>
      <c r="K92" s="253">
        <v>45571</v>
      </c>
      <c r="L92" s="266" t="s">
        <v>738</v>
      </c>
      <c r="M92" s="76"/>
      <c r="N92" s="76"/>
      <c r="O92" s="76"/>
      <c r="P92" s="76"/>
    </row>
    <row r="93" spans="1:16">
      <c r="A93" s="75">
        <v>81</v>
      </c>
      <c r="B93" s="216" t="s">
        <v>525</v>
      </c>
      <c r="C93" s="434" t="s">
        <v>224</v>
      </c>
      <c r="D93" s="236" t="s">
        <v>704</v>
      </c>
      <c r="E93" s="254">
        <v>45561</v>
      </c>
      <c r="F93" s="260">
        <v>41.37</v>
      </c>
      <c r="G93" s="538" t="s">
        <v>55</v>
      </c>
      <c r="H93" s="539"/>
      <c r="I93" s="539"/>
      <c r="J93" s="540"/>
      <c r="K93" s="253">
        <v>45568</v>
      </c>
      <c r="L93" s="266" t="s">
        <v>747</v>
      </c>
      <c r="M93" s="76"/>
      <c r="N93" s="76"/>
      <c r="O93" s="76"/>
      <c r="P93" s="76"/>
    </row>
    <row r="94" spans="1:16">
      <c r="A94" s="75">
        <v>82</v>
      </c>
      <c r="B94" s="216" t="s">
        <v>89</v>
      </c>
      <c r="C94" s="434" t="s">
        <v>195</v>
      </c>
      <c r="D94" s="236" t="s">
        <v>704</v>
      </c>
      <c r="E94" s="254">
        <v>45562</v>
      </c>
      <c r="F94" s="260">
        <v>37.64</v>
      </c>
      <c r="G94" s="538" t="s">
        <v>55</v>
      </c>
      <c r="H94" s="539"/>
      <c r="I94" s="539"/>
      <c r="J94" s="540"/>
      <c r="K94" s="253">
        <v>45566</v>
      </c>
      <c r="L94" s="266" t="s">
        <v>739</v>
      </c>
      <c r="M94" s="76"/>
      <c r="N94" s="76"/>
      <c r="O94" s="76"/>
      <c r="P94" s="76"/>
    </row>
    <row r="95" spans="1:16">
      <c r="A95" s="75">
        <v>83</v>
      </c>
      <c r="B95" s="9" t="s">
        <v>571</v>
      </c>
      <c r="C95" s="435" t="s">
        <v>195</v>
      </c>
      <c r="D95" s="236" t="s">
        <v>704</v>
      </c>
      <c r="E95" s="254">
        <v>45566</v>
      </c>
      <c r="F95" s="260">
        <v>37.64</v>
      </c>
      <c r="G95" s="538" t="s">
        <v>55</v>
      </c>
      <c r="H95" s="539"/>
      <c r="I95" s="539"/>
      <c r="J95" s="540"/>
      <c r="K95" s="253">
        <v>45569</v>
      </c>
      <c r="L95" s="266" t="s">
        <v>735</v>
      </c>
      <c r="M95" s="76"/>
      <c r="N95" s="76"/>
      <c r="O95" s="76"/>
      <c r="P95" s="76"/>
    </row>
    <row r="96" spans="1:16">
      <c r="A96" s="75">
        <v>84</v>
      </c>
      <c r="B96" s="221" t="s">
        <v>500</v>
      </c>
      <c r="C96" s="435" t="s">
        <v>224</v>
      </c>
      <c r="D96" s="236" t="s">
        <v>704</v>
      </c>
      <c r="E96" s="253">
        <v>45566</v>
      </c>
      <c r="F96" s="260">
        <v>41.37</v>
      </c>
      <c r="G96" s="538" t="s">
        <v>55</v>
      </c>
      <c r="H96" s="539"/>
      <c r="I96" s="539"/>
      <c r="J96" s="540"/>
      <c r="K96" s="253">
        <v>45572</v>
      </c>
      <c r="L96" s="266" t="s">
        <v>734</v>
      </c>
      <c r="M96" s="76"/>
      <c r="N96" s="76"/>
      <c r="O96" s="76"/>
      <c r="P96" s="76"/>
    </row>
    <row r="97" spans="1:16">
      <c r="A97" s="75">
        <v>85</v>
      </c>
      <c r="B97" s="210" t="s">
        <v>600</v>
      </c>
      <c r="C97" s="434" t="s">
        <v>225</v>
      </c>
      <c r="D97" s="236" t="s">
        <v>704</v>
      </c>
      <c r="E97" s="253">
        <v>45566</v>
      </c>
      <c r="F97" s="260">
        <v>37.64</v>
      </c>
      <c r="G97" s="538" t="s">
        <v>55</v>
      </c>
      <c r="H97" s="539"/>
      <c r="I97" s="539"/>
      <c r="J97" s="540"/>
      <c r="K97" s="253">
        <v>45572</v>
      </c>
      <c r="L97" s="10" t="s">
        <v>741</v>
      </c>
      <c r="M97" s="76"/>
      <c r="N97" s="76"/>
      <c r="O97" s="76"/>
      <c r="P97" s="76"/>
    </row>
    <row r="98" spans="1:16">
      <c r="A98" s="75">
        <v>86</v>
      </c>
      <c r="B98" s="210" t="s">
        <v>499</v>
      </c>
      <c r="C98" s="434" t="s">
        <v>195</v>
      </c>
      <c r="D98" s="236" t="s">
        <v>704</v>
      </c>
      <c r="E98" s="253">
        <v>45568</v>
      </c>
      <c r="F98" s="260">
        <v>37.64</v>
      </c>
      <c r="G98" s="538" t="s">
        <v>55</v>
      </c>
      <c r="H98" s="539"/>
      <c r="I98" s="539"/>
      <c r="J98" s="540"/>
      <c r="K98" s="253">
        <v>45572</v>
      </c>
      <c r="L98" s="10" t="s">
        <v>745</v>
      </c>
      <c r="M98" s="76"/>
      <c r="N98" s="76"/>
      <c r="O98" s="76"/>
      <c r="P98" s="76"/>
    </row>
    <row r="99" spans="1:16">
      <c r="A99" s="75">
        <v>87</v>
      </c>
      <c r="B99" s="210" t="s">
        <v>588</v>
      </c>
      <c r="C99" s="435" t="s">
        <v>224</v>
      </c>
      <c r="D99" s="236" t="s">
        <v>704</v>
      </c>
      <c r="E99" s="253">
        <v>45569</v>
      </c>
      <c r="F99" s="260">
        <v>41.37</v>
      </c>
      <c r="G99" s="538" t="s">
        <v>55</v>
      </c>
      <c r="H99" s="539"/>
      <c r="I99" s="539"/>
      <c r="J99" s="540"/>
      <c r="K99" s="253">
        <v>45573</v>
      </c>
      <c r="L99" s="10" t="s">
        <v>735</v>
      </c>
      <c r="M99" s="76"/>
      <c r="N99" s="76"/>
      <c r="O99" s="76"/>
      <c r="P99" s="76"/>
    </row>
    <row r="100" spans="1:16">
      <c r="A100" s="75">
        <v>88</v>
      </c>
      <c r="B100" s="222" t="s">
        <v>95</v>
      </c>
      <c r="C100" s="434" t="s">
        <v>224</v>
      </c>
      <c r="D100" s="236" t="s">
        <v>704</v>
      </c>
      <c r="E100" s="253">
        <v>45569</v>
      </c>
      <c r="F100" s="260">
        <v>41.37</v>
      </c>
      <c r="G100" s="538" t="s">
        <v>55</v>
      </c>
      <c r="H100" s="539"/>
      <c r="I100" s="539"/>
      <c r="J100" s="540"/>
      <c r="K100" s="253">
        <v>45575</v>
      </c>
      <c r="L100" s="266" t="s">
        <v>739</v>
      </c>
      <c r="M100" s="76"/>
      <c r="N100" s="76"/>
      <c r="O100" s="76"/>
      <c r="P100" s="76"/>
    </row>
    <row r="101" spans="1:16">
      <c r="A101" s="75">
        <v>89</v>
      </c>
      <c r="B101" s="211" t="s">
        <v>592</v>
      </c>
      <c r="C101" s="434" t="s">
        <v>225</v>
      </c>
      <c r="D101" s="236" t="s">
        <v>704</v>
      </c>
      <c r="E101" s="253">
        <v>45569</v>
      </c>
      <c r="F101" s="260">
        <v>37.64</v>
      </c>
      <c r="G101" s="538" t="s">
        <v>55</v>
      </c>
      <c r="H101" s="539"/>
      <c r="I101" s="539"/>
      <c r="J101" s="540"/>
      <c r="K101" s="253">
        <v>45573</v>
      </c>
      <c r="L101" s="266" t="s">
        <v>729</v>
      </c>
      <c r="M101" s="76"/>
      <c r="N101" s="76"/>
      <c r="O101" s="76"/>
      <c r="P101" s="76"/>
    </row>
    <row r="102" spans="1:16">
      <c r="A102" s="75">
        <v>90</v>
      </c>
      <c r="B102" s="216" t="s">
        <v>529</v>
      </c>
      <c r="C102" s="434" t="s">
        <v>195</v>
      </c>
      <c r="D102" s="236" t="s">
        <v>704</v>
      </c>
      <c r="E102" s="253">
        <v>45569</v>
      </c>
      <c r="F102" s="260">
        <v>37.64</v>
      </c>
      <c r="G102" s="538" t="s">
        <v>55</v>
      </c>
      <c r="H102" s="539"/>
      <c r="I102" s="539"/>
      <c r="J102" s="540"/>
      <c r="K102" s="253">
        <v>45573</v>
      </c>
      <c r="L102" s="266" t="s">
        <v>747</v>
      </c>
      <c r="M102" s="76"/>
      <c r="N102" s="76"/>
      <c r="O102" s="76"/>
      <c r="P102" s="76"/>
    </row>
    <row r="103" spans="1:16">
      <c r="A103" s="75">
        <v>91</v>
      </c>
      <c r="B103" s="216" t="s">
        <v>18</v>
      </c>
      <c r="C103" s="435" t="s">
        <v>224</v>
      </c>
      <c r="D103" s="236" t="s">
        <v>704</v>
      </c>
      <c r="E103" s="253">
        <v>45569</v>
      </c>
      <c r="F103" s="260">
        <v>41.37</v>
      </c>
      <c r="G103" s="538" t="s">
        <v>55</v>
      </c>
      <c r="H103" s="539"/>
      <c r="I103" s="539"/>
      <c r="J103" s="540"/>
      <c r="K103" s="253">
        <v>45575</v>
      </c>
      <c r="L103" s="266" t="s">
        <v>746</v>
      </c>
      <c r="M103" s="76"/>
      <c r="N103" s="76"/>
      <c r="O103" s="76"/>
      <c r="P103" s="76"/>
    </row>
    <row r="104" spans="1:16">
      <c r="A104" s="75">
        <v>92</v>
      </c>
      <c r="B104" s="216" t="s">
        <v>86</v>
      </c>
      <c r="C104" s="434" t="s">
        <v>225</v>
      </c>
      <c r="D104" s="236" t="s">
        <v>704</v>
      </c>
      <c r="E104" s="253">
        <v>45569</v>
      </c>
      <c r="F104" s="260">
        <v>37.64</v>
      </c>
      <c r="G104" s="538" t="s">
        <v>55</v>
      </c>
      <c r="H104" s="539"/>
      <c r="I104" s="539"/>
      <c r="J104" s="540"/>
      <c r="K104" s="253">
        <v>45575</v>
      </c>
      <c r="L104" s="266" t="s">
        <v>748</v>
      </c>
      <c r="M104" s="76"/>
      <c r="N104" s="76"/>
      <c r="O104" s="76"/>
      <c r="P104" s="76"/>
    </row>
    <row r="105" spans="1:16">
      <c r="A105" s="75">
        <v>93</v>
      </c>
      <c r="B105" s="216" t="s">
        <v>510</v>
      </c>
      <c r="C105" s="434" t="s">
        <v>195</v>
      </c>
      <c r="D105" s="236" t="s">
        <v>704</v>
      </c>
      <c r="E105" s="253">
        <v>45573</v>
      </c>
      <c r="F105" s="260">
        <v>37.64</v>
      </c>
      <c r="G105" s="538" t="s">
        <v>55</v>
      </c>
      <c r="H105" s="539"/>
      <c r="I105" s="539"/>
      <c r="J105" s="540"/>
      <c r="K105" s="253">
        <v>45575</v>
      </c>
      <c r="L105" s="266" t="s">
        <v>745</v>
      </c>
      <c r="M105" s="76"/>
      <c r="N105" s="76"/>
      <c r="O105" s="76"/>
      <c r="P105" s="76"/>
    </row>
    <row r="106" spans="1:16">
      <c r="A106" s="75">
        <v>94</v>
      </c>
      <c r="B106" s="216" t="s">
        <v>17</v>
      </c>
      <c r="C106" s="435" t="s">
        <v>224</v>
      </c>
      <c r="D106" s="236" t="s">
        <v>704</v>
      </c>
      <c r="E106" s="253">
        <v>45573</v>
      </c>
      <c r="F106" s="260">
        <v>41.37</v>
      </c>
      <c r="G106" s="538" t="s">
        <v>55</v>
      </c>
      <c r="H106" s="539"/>
      <c r="I106" s="539"/>
      <c r="J106" s="540"/>
      <c r="K106" s="253">
        <v>45578</v>
      </c>
      <c r="L106" s="266" t="s">
        <v>747</v>
      </c>
      <c r="M106" s="76"/>
      <c r="N106" s="76"/>
      <c r="O106" s="76"/>
      <c r="P106" s="76"/>
    </row>
    <row r="107" spans="1:16">
      <c r="A107" s="75">
        <v>95</v>
      </c>
      <c r="B107" s="216" t="s">
        <v>509</v>
      </c>
      <c r="C107" s="435" t="s">
        <v>224</v>
      </c>
      <c r="D107" s="236" t="s">
        <v>704</v>
      </c>
      <c r="E107" s="253">
        <v>45575</v>
      </c>
      <c r="F107" s="260">
        <v>41.37</v>
      </c>
      <c r="G107" s="538" t="s">
        <v>55</v>
      </c>
      <c r="H107" s="539"/>
      <c r="I107" s="539"/>
      <c r="J107" s="540"/>
      <c r="K107" s="253">
        <v>45578</v>
      </c>
      <c r="L107" s="266" t="s">
        <v>734</v>
      </c>
      <c r="M107" s="76"/>
      <c r="N107" s="76"/>
      <c r="O107" s="76"/>
      <c r="P107" s="76"/>
    </row>
    <row r="108" spans="1:16">
      <c r="A108" s="75">
        <v>96</v>
      </c>
      <c r="B108" s="216" t="s">
        <v>477</v>
      </c>
      <c r="C108" s="434" t="s">
        <v>225</v>
      </c>
      <c r="D108" s="236" t="s">
        <v>704</v>
      </c>
      <c r="E108" s="253">
        <v>45575</v>
      </c>
      <c r="F108" s="260">
        <v>37.64</v>
      </c>
      <c r="G108" s="538" t="s">
        <v>55</v>
      </c>
      <c r="H108" s="539"/>
      <c r="I108" s="539"/>
      <c r="J108" s="540"/>
      <c r="K108" s="253">
        <v>45579</v>
      </c>
      <c r="L108" s="266" t="s">
        <v>736</v>
      </c>
      <c r="M108" s="76"/>
      <c r="N108" s="76"/>
      <c r="O108" s="76"/>
      <c r="P108" s="76"/>
    </row>
    <row r="109" spans="1:16">
      <c r="A109" s="75">
        <v>97</v>
      </c>
      <c r="B109" s="216" t="s">
        <v>542</v>
      </c>
      <c r="C109" s="434" t="s">
        <v>225</v>
      </c>
      <c r="D109" s="236" t="s">
        <v>704</v>
      </c>
      <c r="E109" s="253">
        <v>45575</v>
      </c>
      <c r="F109" s="260">
        <v>37.64</v>
      </c>
      <c r="G109" s="538" t="s">
        <v>55</v>
      </c>
      <c r="H109" s="539"/>
      <c r="I109" s="539"/>
      <c r="J109" s="540"/>
      <c r="K109" s="253">
        <v>45579</v>
      </c>
      <c r="L109" s="10" t="s">
        <v>735</v>
      </c>
      <c r="M109" s="76"/>
      <c r="N109" s="76"/>
      <c r="O109" s="76"/>
      <c r="P109" s="76"/>
    </row>
    <row r="110" spans="1:16">
      <c r="A110" s="75">
        <v>98</v>
      </c>
      <c r="B110" s="216" t="s">
        <v>593</v>
      </c>
      <c r="C110" s="434" t="s">
        <v>225</v>
      </c>
      <c r="D110" s="236" t="s">
        <v>704</v>
      </c>
      <c r="E110" s="253">
        <v>45575</v>
      </c>
      <c r="F110" s="260">
        <v>37.64</v>
      </c>
      <c r="G110" s="538" t="s">
        <v>55</v>
      </c>
      <c r="H110" s="539"/>
      <c r="I110" s="539"/>
      <c r="J110" s="540"/>
      <c r="K110" s="253">
        <v>45579</v>
      </c>
      <c r="L110" s="266" t="s">
        <v>741</v>
      </c>
      <c r="M110" s="76"/>
      <c r="N110" s="76"/>
      <c r="O110" s="76"/>
      <c r="P110" s="76"/>
    </row>
    <row r="111" spans="1:16">
      <c r="A111" s="75">
        <v>99</v>
      </c>
      <c r="B111" s="216" t="s">
        <v>538</v>
      </c>
      <c r="C111" s="434" t="s">
        <v>195</v>
      </c>
      <c r="D111" s="236" t="s">
        <v>704</v>
      </c>
      <c r="E111" s="253">
        <v>45575</v>
      </c>
      <c r="F111" s="260">
        <v>37.64</v>
      </c>
      <c r="G111" s="538" t="s">
        <v>55</v>
      </c>
      <c r="H111" s="539"/>
      <c r="I111" s="539"/>
      <c r="J111" s="540"/>
      <c r="K111" s="253">
        <v>45581</v>
      </c>
      <c r="L111" s="266" t="s">
        <v>745</v>
      </c>
      <c r="M111" s="76"/>
      <c r="N111" s="76"/>
      <c r="O111" s="76"/>
      <c r="P111" s="76"/>
    </row>
    <row r="112" spans="1:16">
      <c r="A112" s="75">
        <v>100</v>
      </c>
      <c r="B112" s="216" t="s">
        <v>520</v>
      </c>
      <c r="C112" s="434" t="s">
        <v>195</v>
      </c>
      <c r="D112" s="236" t="s">
        <v>704</v>
      </c>
      <c r="E112" s="253">
        <v>45577</v>
      </c>
      <c r="F112" s="260">
        <v>37.64</v>
      </c>
      <c r="G112" s="538" t="s">
        <v>55</v>
      </c>
      <c r="H112" s="539"/>
      <c r="I112" s="539"/>
      <c r="J112" s="540"/>
      <c r="K112" s="253">
        <v>45586</v>
      </c>
      <c r="L112" s="266" t="s">
        <v>733</v>
      </c>
      <c r="M112" s="76"/>
      <c r="N112" s="76"/>
      <c r="O112" s="76"/>
      <c r="P112" s="76"/>
    </row>
    <row r="113" spans="1:16">
      <c r="A113" s="75">
        <v>101</v>
      </c>
      <c r="B113" s="216" t="s">
        <v>514</v>
      </c>
      <c r="C113" s="434" t="s">
        <v>195</v>
      </c>
      <c r="D113" s="236" t="s">
        <v>704</v>
      </c>
      <c r="E113" s="253">
        <v>45577</v>
      </c>
      <c r="F113" s="260">
        <v>37.64</v>
      </c>
      <c r="G113" s="538" t="s">
        <v>55</v>
      </c>
      <c r="H113" s="539"/>
      <c r="I113" s="539"/>
      <c r="J113" s="540"/>
      <c r="K113" s="253">
        <v>45581</v>
      </c>
      <c r="L113" s="266" t="s">
        <v>738</v>
      </c>
      <c r="M113" s="76"/>
      <c r="N113" s="76"/>
      <c r="O113" s="76"/>
      <c r="P113" s="76"/>
    </row>
    <row r="114" spans="1:16">
      <c r="A114" s="75">
        <v>102</v>
      </c>
      <c r="B114" s="216" t="s">
        <v>94</v>
      </c>
      <c r="C114" s="434" t="s">
        <v>225</v>
      </c>
      <c r="D114" s="236" t="s">
        <v>704</v>
      </c>
      <c r="E114" s="253">
        <v>45577</v>
      </c>
      <c r="F114" s="260">
        <v>37.64</v>
      </c>
      <c r="G114" s="538" t="s">
        <v>55</v>
      </c>
      <c r="H114" s="539"/>
      <c r="I114" s="539"/>
      <c r="J114" s="540"/>
      <c r="K114" s="253">
        <v>45586</v>
      </c>
      <c r="L114" s="266" t="s">
        <v>739</v>
      </c>
      <c r="M114" s="76"/>
      <c r="N114" s="76"/>
      <c r="O114" s="76"/>
      <c r="P114" s="76"/>
    </row>
    <row r="115" spans="1:16">
      <c r="A115" s="75">
        <v>103</v>
      </c>
      <c r="B115" s="216" t="s">
        <v>597</v>
      </c>
      <c r="C115" s="434" t="s">
        <v>225</v>
      </c>
      <c r="D115" s="238" t="s">
        <v>706</v>
      </c>
      <c r="E115" s="253">
        <v>45578</v>
      </c>
      <c r="F115" s="260">
        <v>58.51</v>
      </c>
      <c r="G115" s="538" t="s">
        <v>55</v>
      </c>
      <c r="H115" s="539"/>
      <c r="I115" s="539"/>
      <c r="J115" s="540"/>
      <c r="K115" s="253">
        <v>45587</v>
      </c>
      <c r="L115" s="266" t="s">
        <v>729</v>
      </c>
      <c r="M115" s="76"/>
      <c r="N115" s="76"/>
      <c r="O115" s="76"/>
      <c r="P115" s="76"/>
    </row>
    <row r="116" spans="1:16">
      <c r="A116" s="75">
        <v>104</v>
      </c>
      <c r="B116" s="216" t="s">
        <v>478</v>
      </c>
      <c r="C116" s="434" t="s">
        <v>195</v>
      </c>
      <c r="D116" s="236" t="s">
        <v>704</v>
      </c>
      <c r="E116" s="253">
        <v>45578</v>
      </c>
      <c r="F116" s="260">
        <v>37.64</v>
      </c>
      <c r="G116" s="538" t="s">
        <v>55</v>
      </c>
      <c r="H116" s="539"/>
      <c r="I116" s="539"/>
      <c r="J116" s="540"/>
      <c r="K116" s="253">
        <v>45585</v>
      </c>
      <c r="L116" s="266" t="s">
        <v>734</v>
      </c>
      <c r="M116" s="76"/>
      <c r="N116" s="76"/>
      <c r="O116" s="76"/>
      <c r="P116" s="76"/>
    </row>
    <row r="117" spans="1:16">
      <c r="A117" s="75">
        <v>105</v>
      </c>
      <c r="B117" s="216" t="s">
        <v>84</v>
      </c>
      <c r="C117" s="435" t="s">
        <v>224</v>
      </c>
      <c r="D117" s="236" t="s">
        <v>704</v>
      </c>
      <c r="E117" s="253">
        <v>45578</v>
      </c>
      <c r="F117" s="260">
        <v>41.37</v>
      </c>
      <c r="G117" s="538" t="s">
        <v>55</v>
      </c>
      <c r="H117" s="539"/>
      <c r="I117" s="539"/>
      <c r="J117" s="540"/>
      <c r="K117" s="253">
        <v>45583</v>
      </c>
      <c r="L117" s="266" t="s">
        <v>747</v>
      </c>
      <c r="M117" s="76"/>
      <c r="N117" s="76"/>
      <c r="O117" s="76"/>
      <c r="P117" s="76"/>
    </row>
    <row r="118" spans="1:16">
      <c r="A118" s="75">
        <v>106</v>
      </c>
      <c r="B118" s="216" t="s">
        <v>74</v>
      </c>
      <c r="C118" s="434" t="s">
        <v>225</v>
      </c>
      <c r="D118" s="236" t="s">
        <v>704</v>
      </c>
      <c r="E118" s="253">
        <v>45578</v>
      </c>
      <c r="F118" s="260">
        <v>37.64</v>
      </c>
      <c r="G118" s="538" t="s">
        <v>55</v>
      </c>
      <c r="H118" s="539"/>
      <c r="I118" s="539"/>
      <c r="J118" s="540"/>
      <c r="K118" s="253">
        <v>45581</v>
      </c>
      <c r="L118" s="266" t="s">
        <v>748</v>
      </c>
      <c r="M118" s="76"/>
      <c r="N118" s="76"/>
      <c r="O118" s="76"/>
      <c r="P118" s="76"/>
    </row>
    <row r="119" spans="1:16">
      <c r="A119" s="75">
        <v>107</v>
      </c>
      <c r="B119" s="216" t="s">
        <v>16</v>
      </c>
      <c r="C119" s="435" t="s">
        <v>224</v>
      </c>
      <c r="D119" s="236" t="s">
        <v>704</v>
      </c>
      <c r="E119" s="253">
        <v>45578</v>
      </c>
      <c r="F119" s="260">
        <v>41.37</v>
      </c>
      <c r="G119" s="538" t="s">
        <v>55</v>
      </c>
      <c r="H119" s="539"/>
      <c r="I119" s="539"/>
      <c r="J119" s="540"/>
      <c r="K119" s="253">
        <v>45586</v>
      </c>
      <c r="L119" s="266" t="s">
        <v>746</v>
      </c>
      <c r="M119" s="76"/>
      <c r="N119" s="76"/>
      <c r="O119" s="76"/>
      <c r="P119" s="76"/>
    </row>
    <row r="120" spans="1:16">
      <c r="A120" s="75">
        <v>108</v>
      </c>
      <c r="B120" s="216" t="s">
        <v>546</v>
      </c>
      <c r="C120" s="434" t="s">
        <v>225</v>
      </c>
      <c r="D120" s="236" t="s">
        <v>704</v>
      </c>
      <c r="E120" s="253">
        <v>45578</v>
      </c>
      <c r="F120" s="260">
        <v>37.64</v>
      </c>
      <c r="G120" s="538" t="s">
        <v>55</v>
      </c>
      <c r="H120" s="539"/>
      <c r="I120" s="539"/>
      <c r="J120" s="540"/>
      <c r="K120" s="253">
        <v>45583</v>
      </c>
      <c r="L120" s="266" t="s">
        <v>735</v>
      </c>
      <c r="M120" s="76"/>
      <c r="N120" s="76"/>
      <c r="O120" s="76"/>
      <c r="P120" s="76"/>
    </row>
    <row r="121" spans="1:16">
      <c r="A121" s="75">
        <v>109</v>
      </c>
      <c r="B121" s="216" t="s">
        <v>488</v>
      </c>
      <c r="C121" s="435" t="s">
        <v>224</v>
      </c>
      <c r="D121" s="236" t="s">
        <v>704</v>
      </c>
      <c r="E121" s="253">
        <v>45581</v>
      </c>
      <c r="F121" s="260">
        <v>41.37</v>
      </c>
      <c r="G121" s="538" t="s">
        <v>55</v>
      </c>
      <c r="H121" s="539"/>
      <c r="I121" s="539"/>
      <c r="J121" s="540"/>
      <c r="K121" s="253">
        <v>45585</v>
      </c>
      <c r="L121" s="266" t="s">
        <v>745</v>
      </c>
      <c r="M121" s="76"/>
      <c r="N121" s="76"/>
      <c r="O121" s="76"/>
      <c r="P121" s="76"/>
    </row>
    <row r="122" spans="1:16">
      <c r="A122" s="75">
        <v>110</v>
      </c>
      <c r="B122" s="216" t="s">
        <v>75</v>
      </c>
      <c r="C122" s="434" t="s">
        <v>225</v>
      </c>
      <c r="D122" s="236" t="s">
        <v>704</v>
      </c>
      <c r="E122" s="253">
        <v>45581</v>
      </c>
      <c r="F122" s="260">
        <v>37.64</v>
      </c>
      <c r="G122" s="538" t="s">
        <v>55</v>
      </c>
      <c r="H122" s="539"/>
      <c r="I122" s="539"/>
      <c r="J122" s="540"/>
      <c r="K122" s="253">
        <v>45585</v>
      </c>
      <c r="L122" s="266" t="s">
        <v>748</v>
      </c>
      <c r="M122" s="76"/>
      <c r="N122" s="76"/>
      <c r="O122" s="76"/>
      <c r="P122" s="76"/>
    </row>
    <row r="123" spans="1:16">
      <c r="A123" s="75">
        <v>111</v>
      </c>
      <c r="B123" s="216" t="s">
        <v>470</v>
      </c>
      <c r="C123" s="435" t="s">
        <v>224</v>
      </c>
      <c r="D123" s="236" t="s">
        <v>704</v>
      </c>
      <c r="E123" s="253">
        <v>45582</v>
      </c>
      <c r="F123" s="260">
        <v>41.37</v>
      </c>
      <c r="G123" s="538" t="s">
        <v>55</v>
      </c>
      <c r="H123" s="539"/>
      <c r="I123" s="539"/>
      <c r="J123" s="540"/>
      <c r="K123" s="253">
        <v>45588</v>
      </c>
      <c r="L123" s="266" t="s">
        <v>736</v>
      </c>
      <c r="M123" s="76"/>
      <c r="N123" s="76"/>
      <c r="O123" s="76"/>
      <c r="P123" s="76"/>
    </row>
    <row r="124" spans="1:16">
      <c r="A124" s="75">
        <v>112</v>
      </c>
      <c r="B124" s="216" t="s">
        <v>551</v>
      </c>
      <c r="C124" s="435" t="s">
        <v>224</v>
      </c>
      <c r="D124" s="236" t="s">
        <v>704</v>
      </c>
      <c r="E124" s="253">
        <v>45582</v>
      </c>
      <c r="F124" s="260">
        <v>41.37</v>
      </c>
      <c r="G124" s="538" t="s">
        <v>55</v>
      </c>
      <c r="H124" s="539"/>
      <c r="I124" s="539"/>
      <c r="J124" s="540"/>
      <c r="K124" s="253">
        <v>45591</v>
      </c>
      <c r="L124" s="266" t="s">
        <v>741</v>
      </c>
      <c r="M124" s="76"/>
      <c r="N124" s="76"/>
      <c r="O124" s="76"/>
      <c r="P124" s="76"/>
    </row>
    <row r="125" spans="1:16">
      <c r="A125" s="75">
        <v>113</v>
      </c>
      <c r="B125" s="216" t="s">
        <v>641</v>
      </c>
      <c r="C125" s="435" t="s">
        <v>224</v>
      </c>
      <c r="D125" s="236" t="s">
        <v>704</v>
      </c>
      <c r="E125" s="253">
        <v>45582</v>
      </c>
      <c r="F125" s="260">
        <v>41.37</v>
      </c>
      <c r="G125" s="538" t="s">
        <v>55</v>
      </c>
      <c r="H125" s="539"/>
      <c r="I125" s="539"/>
      <c r="J125" s="540"/>
      <c r="K125" s="253">
        <v>45589</v>
      </c>
      <c r="L125" s="266" t="s">
        <v>737</v>
      </c>
      <c r="M125" s="76"/>
      <c r="N125" s="76"/>
      <c r="O125" s="76"/>
      <c r="P125" s="76"/>
    </row>
    <row r="126" spans="1:16">
      <c r="A126" s="75">
        <v>114</v>
      </c>
      <c r="B126" s="216" t="s">
        <v>524</v>
      </c>
      <c r="C126" s="435" t="s">
        <v>224</v>
      </c>
      <c r="D126" s="236" t="s">
        <v>704</v>
      </c>
      <c r="E126" s="253">
        <v>45582</v>
      </c>
      <c r="F126" s="260">
        <v>41.37</v>
      </c>
      <c r="G126" s="538" t="s">
        <v>55</v>
      </c>
      <c r="H126" s="539"/>
      <c r="I126" s="539"/>
      <c r="J126" s="540"/>
      <c r="K126" s="253">
        <v>45589</v>
      </c>
      <c r="L126" s="266" t="s">
        <v>735</v>
      </c>
      <c r="M126" s="76"/>
      <c r="N126" s="76"/>
      <c r="O126" s="76"/>
      <c r="P126" s="76"/>
    </row>
    <row r="127" spans="1:16">
      <c r="A127" s="75">
        <v>115</v>
      </c>
      <c r="B127" s="223" t="s">
        <v>78</v>
      </c>
      <c r="C127" s="435" t="s">
        <v>224</v>
      </c>
      <c r="D127" s="236" t="s">
        <v>704</v>
      </c>
      <c r="E127" s="253">
        <v>45582</v>
      </c>
      <c r="F127" s="260">
        <v>41.37</v>
      </c>
      <c r="G127" s="538" t="s">
        <v>55</v>
      </c>
      <c r="H127" s="539"/>
      <c r="I127" s="539"/>
      <c r="J127" s="540"/>
      <c r="K127" s="253">
        <v>45589</v>
      </c>
      <c r="L127" s="266" t="s">
        <v>743</v>
      </c>
      <c r="M127" s="76"/>
      <c r="N127" s="76"/>
      <c r="O127" s="76"/>
      <c r="P127" s="76"/>
    </row>
    <row r="128" spans="1:16">
      <c r="A128" s="75">
        <v>116</v>
      </c>
      <c r="B128" s="221" t="s">
        <v>83</v>
      </c>
      <c r="C128" s="435" t="s">
        <v>224</v>
      </c>
      <c r="D128" s="236" t="s">
        <v>704</v>
      </c>
      <c r="E128" s="253">
        <v>45582</v>
      </c>
      <c r="F128" s="260">
        <v>41.37</v>
      </c>
      <c r="G128" s="538" t="s">
        <v>55</v>
      </c>
      <c r="H128" s="539"/>
      <c r="I128" s="539"/>
      <c r="J128" s="540"/>
      <c r="K128" s="253">
        <v>45588</v>
      </c>
      <c r="L128" s="266" t="s">
        <v>747</v>
      </c>
      <c r="M128" s="76"/>
      <c r="N128" s="76"/>
      <c r="O128" s="76"/>
      <c r="P128" s="76"/>
    </row>
    <row r="129" spans="1:16">
      <c r="A129" s="75">
        <v>117</v>
      </c>
      <c r="B129" s="221" t="s">
        <v>19</v>
      </c>
      <c r="C129" s="435" t="s">
        <v>224</v>
      </c>
      <c r="D129" s="236" t="s">
        <v>704</v>
      </c>
      <c r="E129" s="253">
        <v>45582</v>
      </c>
      <c r="F129" s="260">
        <v>41.37</v>
      </c>
      <c r="G129" s="538" t="s">
        <v>55</v>
      </c>
      <c r="H129" s="539"/>
      <c r="I129" s="539"/>
      <c r="J129" s="540"/>
      <c r="K129" s="253">
        <v>45589</v>
      </c>
      <c r="L129" s="266" t="s">
        <v>738</v>
      </c>
      <c r="M129" s="76"/>
      <c r="N129" s="76"/>
      <c r="O129" s="76"/>
      <c r="P129" s="76"/>
    </row>
    <row r="130" spans="1:16">
      <c r="A130" s="75">
        <v>118</v>
      </c>
      <c r="B130" s="221" t="s">
        <v>482</v>
      </c>
      <c r="C130" s="438" t="s">
        <v>224</v>
      </c>
      <c r="D130" s="236" t="s">
        <v>704</v>
      </c>
      <c r="E130" s="253">
        <v>45584</v>
      </c>
      <c r="F130" s="260">
        <v>41.37</v>
      </c>
      <c r="G130" s="538" t="s">
        <v>55</v>
      </c>
      <c r="H130" s="539"/>
      <c r="I130" s="539"/>
      <c r="J130" s="540"/>
      <c r="K130" s="253">
        <v>45590</v>
      </c>
      <c r="L130" s="266" t="s">
        <v>749</v>
      </c>
      <c r="M130" s="76"/>
      <c r="N130" s="76"/>
      <c r="O130" s="76"/>
      <c r="P130" s="76"/>
    </row>
    <row r="131" spans="1:16">
      <c r="A131" s="75">
        <v>119</v>
      </c>
      <c r="B131" s="223" t="s">
        <v>481</v>
      </c>
      <c r="C131" s="434" t="s">
        <v>195</v>
      </c>
      <c r="D131" s="236" t="s">
        <v>704</v>
      </c>
      <c r="E131" s="253">
        <v>45586</v>
      </c>
      <c r="F131" s="260">
        <v>37.64</v>
      </c>
      <c r="G131" s="538" t="s">
        <v>55</v>
      </c>
      <c r="H131" s="539"/>
      <c r="I131" s="539"/>
      <c r="J131" s="540"/>
      <c r="K131" s="253">
        <v>45589</v>
      </c>
      <c r="L131" s="266" t="s">
        <v>734</v>
      </c>
      <c r="M131" s="76"/>
      <c r="N131" s="76"/>
      <c r="O131" s="76"/>
      <c r="P131" s="76"/>
    </row>
    <row r="132" spans="1:16">
      <c r="A132" s="75">
        <v>120</v>
      </c>
      <c r="B132" s="223" t="s">
        <v>567</v>
      </c>
      <c r="C132" s="434" t="s">
        <v>225</v>
      </c>
      <c r="D132" s="236" t="s">
        <v>704</v>
      </c>
      <c r="E132" s="253">
        <v>45587</v>
      </c>
      <c r="F132" s="260">
        <v>37.64</v>
      </c>
      <c r="G132" s="538" t="s">
        <v>55</v>
      </c>
      <c r="H132" s="539"/>
      <c r="I132" s="539"/>
      <c r="J132" s="540"/>
      <c r="K132" s="253">
        <v>45590</v>
      </c>
      <c r="L132" s="266" t="s">
        <v>745</v>
      </c>
      <c r="M132" s="76"/>
      <c r="N132" s="76"/>
      <c r="O132" s="76"/>
      <c r="P132" s="76"/>
    </row>
    <row r="133" spans="1:16">
      <c r="A133" s="75">
        <v>121</v>
      </c>
      <c r="B133" s="224" t="s">
        <v>76</v>
      </c>
      <c r="C133" s="438" t="s">
        <v>224</v>
      </c>
      <c r="D133" s="236" t="s">
        <v>704</v>
      </c>
      <c r="E133" s="253">
        <v>45587</v>
      </c>
      <c r="F133" s="260">
        <v>41.37</v>
      </c>
      <c r="G133" s="538" t="s">
        <v>55</v>
      </c>
      <c r="H133" s="539"/>
      <c r="I133" s="539"/>
      <c r="J133" s="540"/>
      <c r="K133" s="253">
        <v>45591</v>
      </c>
      <c r="L133" s="266" t="s">
        <v>748</v>
      </c>
      <c r="M133" s="76"/>
      <c r="N133" s="76"/>
      <c r="O133" s="76"/>
      <c r="P133" s="76"/>
    </row>
    <row r="134" spans="1:16">
      <c r="A134" s="75">
        <v>122</v>
      </c>
      <c r="B134" s="221" t="s">
        <v>82</v>
      </c>
      <c r="C134" s="434" t="s">
        <v>195</v>
      </c>
      <c r="D134" s="236" t="s">
        <v>704</v>
      </c>
      <c r="E134" s="253">
        <v>45589</v>
      </c>
      <c r="F134" s="260">
        <v>37.64</v>
      </c>
      <c r="G134" s="538" t="s">
        <v>55</v>
      </c>
      <c r="H134" s="539"/>
      <c r="I134" s="539"/>
      <c r="J134" s="540"/>
      <c r="K134" s="253">
        <v>45591</v>
      </c>
      <c r="L134" s="266" t="s">
        <v>747</v>
      </c>
      <c r="M134" s="76"/>
      <c r="N134" s="76"/>
      <c r="O134" s="76"/>
      <c r="P134" s="76"/>
    </row>
    <row r="135" spans="1:16">
      <c r="A135" s="75">
        <v>123</v>
      </c>
      <c r="B135" s="221" t="s">
        <v>93</v>
      </c>
      <c r="C135" s="438" t="s">
        <v>224</v>
      </c>
      <c r="D135" s="236" t="s">
        <v>704</v>
      </c>
      <c r="E135" s="253">
        <v>45589</v>
      </c>
      <c r="F135" s="260">
        <v>41.37</v>
      </c>
      <c r="G135" s="538" t="s">
        <v>55</v>
      </c>
      <c r="H135" s="539"/>
      <c r="I135" s="539"/>
      <c r="J135" s="540"/>
      <c r="K135" s="253">
        <v>45591</v>
      </c>
      <c r="L135" s="266" t="s">
        <v>739</v>
      </c>
      <c r="M135" s="76"/>
      <c r="N135" s="76"/>
      <c r="O135" s="76"/>
      <c r="P135" s="76"/>
    </row>
    <row r="136" spans="1:16">
      <c r="A136" s="75">
        <v>124</v>
      </c>
      <c r="B136" s="225" t="s">
        <v>474</v>
      </c>
      <c r="C136" s="434" t="s">
        <v>195</v>
      </c>
      <c r="D136" s="236" t="s">
        <v>704</v>
      </c>
      <c r="E136" s="253">
        <v>45589</v>
      </c>
      <c r="F136" s="260">
        <v>37.64</v>
      </c>
      <c r="G136" s="538" t="s">
        <v>55</v>
      </c>
      <c r="H136" s="539"/>
      <c r="I136" s="539"/>
      <c r="J136" s="540"/>
      <c r="K136" s="253">
        <v>45592</v>
      </c>
      <c r="L136" s="266" t="s">
        <v>736</v>
      </c>
      <c r="M136" s="76"/>
      <c r="N136" s="76"/>
      <c r="O136" s="76"/>
      <c r="P136" s="76"/>
    </row>
    <row r="137" spans="1:16">
      <c r="A137" s="75">
        <v>125</v>
      </c>
      <c r="B137" s="225" t="s">
        <v>534</v>
      </c>
      <c r="C137" s="434" t="s">
        <v>195</v>
      </c>
      <c r="D137" s="236" t="s">
        <v>704</v>
      </c>
      <c r="E137" s="253">
        <v>45589</v>
      </c>
      <c r="F137" s="260">
        <v>37.64</v>
      </c>
      <c r="G137" s="538" t="s">
        <v>55</v>
      </c>
      <c r="H137" s="539"/>
      <c r="I137" s="539"/>
      <c r="J137" s="540"/>
      <c r="K137" s="253">
        <v>45592</v>
      </c>
      <c r="L137" s="266" t="s">
        <v>749</v>
      </c>
      <c r="M137" s="76"/>
      <c r="N137" s="76"/>
      <c r="O137" s="76"/>
      <c r="P137" s="76"/>
    </row>
    <row r="138" spans="1:16">
      <c r="A138" s="75">
        <v>126</v>
      </c>
      <c r="B138" s="226" t="s">
        <v>466</v>
      </c>
      <c r="C138" s="438" t="s">
        <v>224</v>
      </c>
      <c r="D138" s="236" t="s">
        <v>704</v>
      </c>
      <c r="E138" s="253">
        <v>45589</v>
      </c>
      <c r="F138" s="260">
        <v>41.37</v>
      </c>
      <c r="G138" s="538" t="s">
        <v>55</v>
      </c>
      <c r="H138" s="539"/>
      <c r="I138" s="539"/>
      <c r="J138" s="540"/>
      <c r="K138" s="253">
        <v>45597</v>
      </c>
      <c r="L138" s="266" t="s">
        <v>734</v>
      </c>
      <c r="M138" s="76"/>
      <c r="N138" s="76"/>
      <c r="O138" s="76"/>
      <c r="P138" s="76"/>
    </row>
    <row r="139" spans="1:16">
      <c r="A139" s="75">
        <v>127</v>
      </c>
      <c r="B139" s="227" t="s">
        <v>504</v>
      </c>
      <c r="C139" s="438" t="s">
        <v>224</v>
      </c>
      <c r="D139" s="236" t="s">
        <v>704</v>
      </c>
      <c r="E139" s="253">
        <v>45589</v>
      </c>
      <c r="F139" s="260">
        <v>41.37</v>
      </c>
      <c r="G139" s="538" t="s">
        <v>55</v>
      </c>
      <c r="H139" s="539"/>
      <c r="I139" s="539"/>
      <c r="J139" s="540"/>
      <c r="K139" s="253">
        <v>45597</v>
      </c>
      <c r="L139" s="266" t="s">
        <v>745</v>
      </c>
      <c r="M139" s="76"/>
      <c r="N139" s="76"/>
      <c r="O139" s="76"/>
      <c r="P139" s="76"/>
    </row>
    <row r="140" spans="1:16">
      <c r="A140" s="75">
        <v>128</v>
      </c>
      <c r="B140" s="227" t="s">
        <v>517</v>
      </c>
      <c r="C140" s="434" t="s">
        <v>195</v>
      </c>
      <c r="D140" s="236" t="s">
        <v>704</v>
      </c>
      <c r="E140" s="253">
        <v>45589</v>
      </c>
      <c r="F140" s="260">
        <v>37.64</v>
      </c>
      <c r="G140" s="538" t="s">
        <v>55</v>
      </c>
      <c r="H140" s="539"/>
      <c r="I140" s="539"/>
      <c r="J140" s="540"/>
      <c r="K140" s="253">
        <v>45597</v>
      </c>
      <c r="L140" s="266" t="s">
        <v>735</v>
      </c>
      <c r="M140" s="76"/>
      <c r="N140" s="76"/>
      <c r="O140" s="76"/>
      <c r="P140" s="76"/>
    </row>
    <row r="141" spans="1:16">
      <c r="A141" s="75">
        <v>129</v>
      </c>
      <c r="B141" s="226" t="s">
        <v>602</v>
      </c>
      <c r="C141" s="438" t="s">
        <v>224</v>
      </c>
      <c r="D141" s="238" t="s">
        <v>706</v>
      </c>
      <c r="E141" s="253">
        <v>45589</v>
      </c>
      <c r="F141" s="260">
        <v>61.059999999999995</v>
      </c>
      <c r="G141" s="538" t="s">
        <v>55</v>
      </c>
      <c r="H141" s="539"/>
      <c r="I141" s="539"/>
      <c r="J141" s="540"/>
      <c r="K141" s="253">
        <v>45597</v>
      </c>
      <c r="L141" s="266" t="s">
        <v>729</v>
      </c>
      <c r="M141" s="76"/>
      <c r="N141" s="76"/>
      <c r="O141" s="76"/>
      <c r="P141" s="76"/>
    </row>
    <row r="142" spans="1:16">
      <c r="A142" s="75">
        <v>130</v>
      </c>
      <c r="B142" s="226" t="s">
        <v>527</v>
      </c>
      <c r="C142" s="434" t="s">
        <v>225</v>
      </c>
      <c r="D142" s="236" t="s">
        <v>704</v>
      </c>
      <c r="E142" s="253">
        <v>45589</v>
      </c>
      <c r="F142" s="260">
        <v>37.64</v>
      </c>
      <c r="G142" s="538" t="s">
        <v>55</v>
      </c>
      <c r="H142" s="539"/>
      <c r="I142" s="539"/>
      <c r="J142" s="540"/>
      <c r="K142" s="253">
        <v>45597</v>
      </c>
      <c r="L142" s="266" t="s">
        <v>733</v>
      </c>
      <c r="M142" s="76"/>
      <c r="N142" s="76"/>
      <c r="O142" s="76"/>
      <c r="P142" s="76"/>
    </row>
    <row r="143" spans="1:16">
      <c r="A143" s="75">
        <v>131</v>
      </c>
      <c r="B143" s="226" t="s">
        <v>90</v>
      </c>
      <c r="C143" s="434" t="s">
        <v>195</v>
      </c>
      <c r="D143" s="236" t="s">
        <v>704</v>
      </c>
      <c r="E143" s="253">
        <v>45590</v>
      </c>
      <c r="F143" s="260">
        <v>37.64</v>
      </c>
      <c r="G143" s="538" t="s">
        <v>55</v>
      </c>
      <c r="H143" s="539"/>
      <c r="I143" s="539"/>
      <c r="J143" s="540"/>
      <c r="K143" s="253">
        <v>45606</v>
      </c>
      <c r="L143" s="266" t="s">
        <v>746</v>
      </c>
      <c r="M143" s="76"/>
      <c r="N143" s="76"/>
      <c r="O143" s="76"/>
      <c r="P143" s="76"/>
    </row>
    <row r="144" spans="1:16">
      <c r="A144" s="75">
        <v>132</v>
      </c>
      <c r="B144" s="226" t="s">
        <v>77</v>
      </c>
      <c r="C144" s="434" t="s">
        <v>225</v>
      </c>
      <c r="D144" s="236" t="s">
        <v>704</v>
      </c>
      <c r="E144" s="253">
        <v>45590</v>
      </c>
      <c r="F144" s="260">
        <v>37.64</v>
      </c>
      <c r="G144" s="538" t="s">
        <v>55</v>
      </c>
      <c r="H144" s="539"/>
      <c r="I144" s="539"/>
      <c r="J144" s="540"/>
      <c r="K144" s="253">
        <v>45598</v>
      </c>
      <c r="L144" s="266" t="s">
        <v>748</v>
      </c>
      <c r="M144" s="76"/>
      <c r="N144" s="76"/>
      <c r="O144" s="76"/>
      <c r="P144" s="76"/>
    </row>
    <row r="145" spans="1:16">
      <c r="A145" s="75">
        <v>133</v>
      </c>
      <c r="B145" s="226" t="s">
        <v>91</v>
      </c>
      <c r="C145" s="438" t="s">
        <v>224</v>
      </c>
      <c r="D145" s="236" t="s">
        <v>704</v>
      </c>
      <c r="E145" s="253">
        <v>45590</v>
      </c>
      <c r="F145" s="260">
        <v>41.37</v>
      </c>
      <c r="G145" s="538" t="s">
        <v>55</v>
      </c>
      <c r="H145" s="539"/>
      <c r="I145" s="539"/>
      <c r="J145" s="540"/>
      <c r="K145" s="253">
        <v>45598</v>
      </c>
      <c r="L145" s="266" t="s">
        <v>739</v>
      </c>
      <c r="M145" s="76"/>
      <c r="N145" s="76"/>
      <c r="O145" s="76"/>
      <c r="P145" s="76"/>
    </row>
    <row r="146" spans="1:16">
      <c r="A146" s="75">
        <v>134</v>
      </c>
      <c r="B146" s="212" t="s">
        <v>543</v>
      </c>
      <c r="C146" s="434" t="s">
        <v>225</v>
      </c>
      <c r="D146" s="236" t="s">
        <v>704</v>
      </c>
      <c r="E146" s="253">
        <v>45599</v>
      </c>
      <c r="F146" s="260">
        <v>37.64</v>
      </c>
      <c r="G146" s="538" t="s">
        <v>55</v>
      </c>
      <c r="H146" s="539"/>
      <c r="I146" s="539"/>
      <c r="J146" s="540"/>
      <c r="K146" s="253">
        <v>45601</v>
      </c>
      <c r="L146" s="266" t="s">
        <v>741</v>
      </c>
      <c r="M146" s="76"/>
      <c r="N146" s="76"/>
      <c r="O146" s="76"/>
      <c r="P146" s="76"/>
    </row>
    <row r="147" spans="1:16">
      <c r="A147" s="75">
        <v>135</v>
      </c>
      <c r="B147" s="226" t="s">
        <v>512</v>
      </c>
      <c r="C147" s="194" t="s">
        <v>248</v>
      </c>
      <c r="D147" s="236" t="s">
        <v>704</v>
      </c>
      <c r="E147" s="253">
        <v>45599</v>
      </c>
      <c r="F147" s="260">
        <v>58.25</v>
      </c>
      <c r="G147" s="538" t="s">
        <v>55</v>
      </c>
      <c r="H147" s="539"/>
      <c r="I147" s="539"/>
      <c r="J147" s="540"/>
      <c r="K147" s="257">
        <v>45609</v>
      </c>
      <c r="L147" s="266" t="s">
        <v>737</v>
      </c>
      <c r="M147" s="76"/>
      <c r="N147" s="76"/>
      <c r="O147" s="76"/>
      <c r="P147" s="76"/>
    </row>
    <row r="148" spans="1:16">
      <c r="A148" s="75">
        <v>136</v>
      </c>
      <c r="B148" s="226" t="s">
        <v>485</v>
      </c>
      <c r="C148" s="434" t="s">
        <v>195</v>
      </c>
      <c r="D148" s="236" t="s">
        <v>704</v>
      </c>
      <c r="E148" s="253">
        <v>45599</v>
      </c>
      <c r="F148" s="260">
        <v>37.64</v>
      </c>
      <c r="G148" s="538" t="s">
        <v>55</v>
      </c>
      <c r="H148" s="539"/>
      <c r="I148" s="539"/>
      <c r="J148" s="540"/>
      <c r="K148" s="253">
        <v>45607</v>
      </c>
      <c r="L148" s="266" t="s">
        <v>749</v>
      </c>
      <c r="M148" s="76"/>
      <c r="N148" s="76"/>
      <c r="O148" s="76"/>
      <c r="P148" s="76"/>
    </row>
    <row r="149" spans="1:16">
      <c r="A149" s="75">
        <v>137</v>
      </c>
      <c r="B149" s="228" t="s">
        <v>523</v>
      </c>
      <c r="C149" s="434" t="s">
        <v>195</v>
      </c>
      <c r="D149" s="236" t="s">
        <v>704</v>
      </c>
      <c r="E149" s="253">
        <v>45599</v>
      </c>
      <c r="F149" s="260">
        <v>37.64</v>
      </c>
      <c r="G149" s="538" t="s">
        <v>55</v>
      </c>
      <c r="H149" s="539"/>
      <c r="I149" s="539"/>
      <c r="J149" s="540"/>
      <c r="K149" s="253">
        <v>45609</v>
      </c>
      <c r="L149" s="266" t="s">
        <v>733</v>
      </c>
      <c r="M149" s="76"/>
      <c r="N149" s="76"/>
      <c r="O149" s="76"/>
      <c r="P149" s="76"/>
    </row>
    <row r="150" spans="1:16">
      <c r="A150" s="75">
        <v>138</v>
      </c>
      <c r="B150" s="226" t="s">
        <v>493</v>
      </c>
      <c r="C150" s="434" t="s">
        <v>225</v>
      </c>
      <c r="D150" s="236" t="s">
        <v>704</v>
      </c>
      <c r="E150" s="253">
        <v>45599</v>
      </c>
      <c r="F150" s="260">
        <v>37.64</v>
      </c>
      <c r="G150" s="538" t="s">
        <v>55</v>
      </c>
      <c r="H150" s="539"/>
      <c r="I150" s="539"/>
      <c r="J150" s="540"/>
      <c r="K150" s="253">
        <v>45605</v>
      </c>
      <c r="L150" s="266" t="s">
        <v>745</v>
      </c>
      <c r="M150" s="76"/>
      <c r="N150" s="76"/>
      <c r="O150" s="76"/>
      <c r="P150" s="76"/>
    </row>
    <row r="151" spans="1:16">
      <c r="A151" s="75">
        <v>139</v>
      </c>
      <c r="B151" s="221" t="s">
        <v>560</v>
      </c>
      <c r="C151" s="434" t="s">
        <v>225</v>
      </c>
      <c r="D151" s="236" t="s">
        <v>704</v>
      </c>
      <c r="E151" s="253">
        <v>45599</v>
      </c>
      <c r="F151" s="260">
        <v>37.64</v>
      </c>
      <c r="G151" s="538" t="s">
        <v>55</v>
      </c>
      <c r="H151" s="539"/>
      <c r="I151" s="539"/>
      <c r="J151" s="540"/>
      <c r="K151" s="253">
        <v>45609</v>
      </c>
      <c r="L151" s="266" t="s">
        <v>741</v>
      </c>
      <c r="M151" s="76"/>
      <c r="N151" s="76"/>
      <c r="O151" s="76"/>
      <c r="P151" s="76"/>
    </row>
    <row r="152" spans="1:16">
      <c r="A152" s="75">
        <v>140</v>
      </c>
      <c r="B152" s="221" t="s">
        <v>81</v>
      </c>
      <c r="C152" s="438" t="s">
        <v>224</v>
      </c>
      <c r="D152" s="236" t="s">
        <v>704</v>
      </c>
      <c r="E152" s="253">
        <v>45599</v>
      </c>
      <c r="F152" s="260">
        <v>41.37</v>
      </c>
      <c r="G152" s="538" t="s">
        <v>55</v>
      </c>
      <c r="H152" s="539"/>
      <c r="I152" s="539"/>
      <c r="J152" s="540"/>
      <c r="K152" s="253">
        <v>45607</v>
      </c>
      <c r="L152" s="266" t="s">
        <v>747</v>
      </c>
      <c r="M152" s="76"/>
      <c r="N152" s="76"/>
      <c r="O152" s="76"/>
      <c r="P152" s="76"/>
    </row>
    <row r="153" spans="1:16">
      <c r="A153" s="75">
        <v>141</v>
      </c>
      <c r="B153" s="226" t="s">
        <v>79</v>
      </c>
      <c r="C153" s="438" t="s">
        <v>224</v>
      </c>
      <c r="D153" s="236" t="s">
        <v>704</v>
      </c>
      <c r="E153" s="253">
        <v>45599</v>
      </c>
      <c r="F153" s="260">
        <v>41.37</v>
      </c>
      <c r="G153" s="538" t="s">
        <v>55</v>
      </c>
      <c r="H153" s="539"/>
      <c r="I153" s="539"/>
      <c r="J153" s="540"/>
      <c r="K153" s="253">
        <v>45604</v>
      </c>
      <c r="L153" s="266" t="s">
        <v>743</v>
      </c>
      <c r="M153" s="76"/>
      <c r="N153" s="76"/>
      <c r="O153" s="76"/>
      <c r="P153" s="76"/>
    </row>
    <row r="154" spans="1:16">
      <c r="A154" s="75">
        <v>142</v>
      </c>
      <c r="B154" s="221" t="s">
        <v>268</v>
      </c>
      <c r="C154" s="194" t="s">
        <v>248</v>
      </c>
      <c r="D154" s="236" t="s">
        <v>704</v>
      </c>
      <c r="E154" s="253">
        <v>45599</v>
      </c>
      <c r="F154" s="260">
        <v>58.25</v>
      </c>
      <c r="G154" s="538" t="s">
        <v>55</v>
      </c>
      <c r="H154" s="539"/>
      <c r="I154" s="539"/>
      <c r="J154" s="540"/>
      <c r="K154" s="257">
        <v>45605</v>
      </c>
      <c r="L154" s="266" t="s">
        <v>748</v>
      </c>
      <c r="M154" s="76"/>
      <c r="N154" s="76"/>
      <c r="O154" s="76"/>
      <c r="P154" s="76"/>
    </row>
    <row r="155" spans="1:16">
      <c r="A155" s="75">
        <v>143</v>
      </c>
      <c r="B155" s="221" t="s">
        <v>497</v>
      </c>
      <c r="C155" s="438" t="s">
        <v>224</v>
      </c>
      <c r="D155" s="236" t="s">
        <v>704</v>
      </c>
      <c r="E155" s="253">
        <v>45602</v>
      </c>
      <c r="F155" s="260">
        <v>41.37</v>
      </c>
      <c r="G155" s="538" t="s">
        <v>55</v>
      </c>
      <c r="H155" s="539"/>
      <c r="I155" s="539"/>
      <c r="J155" s="540"/>
      <c r="K155" s="253">
        <v>45609</v>
      </c>
      <c r="L155" s="266" t="s">
        <v>735</v>
      </c>
      <c r="M155" s="76"/>
      <c r="N155" s="76"/>
      <c r="O155" s="76"/>
      <c r="P155" s="76"/>
    </row>
    <row r="156" spans="1:16">
      <c r="A156" s="75">
        <v>144</v>
      </c>
      <c r="B156" s="221" t="s">
        <v>502</v>
      </c>
      <c r="C156" s="434" t="s">
        <v>195</v>
      </c>
      <c r="D156" s="236" t="s">
        <v>704</v>
      </c>
      <c r="E156" s="253">
        <v>45602</v>
      </c>
      <c r="F156" s="260">
        <v>37.64</v>
      </c>
      <c r="G156" s="538" t="s">
        <v>55</v>
      </c>
      <c r="H156" s="539"/>
      <c r="I156" s="539"/>
      <c r="J156" s="540"/>
      <c r="K156" s="253">
        <v>45606</v>
      </c>
      <c r="L156" s="266" t="s">
        <v>734</v>
      </c>
      <c r="M156" s="76"/>
      <c r="N156" s="76"/>
      <c r="O156" s="76"/>
      <c r="P156" s="76"/>
    </row>
    <row r="157" spans="1:16">
      <c r="A157" s="75">
        <v>145</v>
      </c>
      <c r="B157" s="221" t="s">
        <v>475</v>
      </c>
      <c r="C157" s="434" t="s">
        <v>195</v>
      </c>
      <c r="D157" s="236" t="s">
        <v>704</v>
      </c>
      <c r="E157" s="253">
        <v>45602</v>
      </c>
      <c r="F157" s="260">
        <v>37.64</v>
      </c>
      <c r="G157" s="538" t="s">
        <v>55</v>
      </c>
      <c r="H157" s="539"/>
      <c r="I157" s="539"/>
      <c r="J157" s="540"/>
      <c r="K157" s="253">
        <v>45607</v>
      </c>
      <c r="L157" s="266" t="s">
        <v>735</v>
      </c>
      <c r="M157" s="76"/>
      <c r="N157" s="76"/>
      <c r="O157" s="76"/>
      <c r="P157" s="76"/>
    </row>
    <row r="158" spans="1:16">
      <c r="A158" s="75">
        <v>146</v>
      </c>
      <c r="B158" s="221" t="s">
        <v>495</v>
      </c>
      <c r="C158" s="438" t="s">
        <v>224</v>
      </c>
      <c r="D158" s="236" t="s">
        <v>704</v>
      </c>
      <c r="E158" s="253">
        <v>45602</v>
      </c>
      <c r="F158" s="260">
        <v>41.37</v>
      </c>
      <c r="G158" s="538" t="s">
        <v>55</v>
      </c>
      <c r="H158" s="539"/>
      <c r="I158" s="539"/>
      <c r="J158" s="540"/>
      <c r="K158" s="253">
        <v>45611</v>
      </c>
      <c r="L158" s="266" t="s">
        <v>749</v>
      </c>
      <c r="M158" s="76"/>
      <c r="N158" s="76"/>
      <c r="O158" s="76"/>
      <c r="P158" s="76"/>
    </row>
    <row r="159" spans="1:16">
      <c r="A159" s="75">
        <v>147</v>
      </c>
      <c r="B159" s="9" t="s">
        <v>80</v>
      </c>
      <c r="C159" s="438" t="s">
        <v>224</v>
      </c>
      <c r="D159" s="236" t="s">
        <v>704</v>
      </c>
      <c r="E159" s="253">
        <v>45602</v>
      </c>
      <c r="F159" s="260">
        <v>41.37</v>
      </c>
      <c r="G159" s="538" t="s">
        <v>55</v>
      </c>
      <c r="H159" s="539"/>
      <c r="I159" s="539"/>
      <c r="J159" s="540"/>
      <c r="K159" s="253">
        <v>45611</v>
      </c>
      <c r="L159" s="266" t="s">
        <v>747</v>
      </c>
      <c r="M159" s="76"/>
      <c r="N159" s="76"/>
      <c r="O159" s="76"/>
      <c r="P159" s="76"/>
    </row>
    <row r="160" spans="1:16">
      <c r="A160" s="75">
        <v>148</v>
      </c>
      <c r="B160" s="9" t="s">
        <v>321</v>
      </c>
      <c r="C160" s="438" t="s">
        <v>377</v>
      </c>
      <c r="D160" s="236" t="s">
        <v>704</v>
      </c>
      <c r="E160" s="253">
        <v>45604</v>
      </c>
      <c r="F160" s="260">
        <v>71.039999999999992</v>
      </c>
      <c r="G160" s="538" t="s">
        <v>55</v>
      </c>
      <c r="H160" s="539"/>
      <c r="I160" s="539"/>
      <c r="J160" s="540"/>
      <c r="K160" s="253">
        <v>45612</v>
      </c>
      <c r="L160" s="266" t="s">
        <v>745</v>
      </c>
      <c r="M160" s="76"/>
      <c r="N160" s="76"/>
      <c r="O160" s="76"/>
      <c r="P160" s="76"/>
    </row>
    <row r="161" spans="1:16">
      <c r="A161" s="75">
        <v>149</v>
      </c>
      <c r="B161" s="221" t="s">
        <v>563</v>
      </c>
      <c r="C161" s="434" t="s">
        <v>225</v>
      </c>
      <c r="D161" s="236" t="s">
        <v>704</v>
      </c>
      <c r="E161" s="253">
        <v>45605</v>
      </c>
      <c r="F161" s="260">
        <v>37.64</v>
      </c>
      <c r="G161" s="538" t="s">
        <v>55</v>
      </c>
      <c r="H161" s="539"/>
      <c r="I161" s="539"/>
      <c r="J161" s="540"/>
      <c r="K161" s="253">
        <v>45614</v>
      </c>
      <c r="L161" s="266" t="s">
        <v>734</v>
      </c>
      <c r="M161" s="76"/>
      <c r="N161" s="76"/>
      <c r="O161" s="76"/>
      <c r="P161" s="76"/>
    </row>
    <row r="162" spans="1:16">
      <c r="A162" s="75">
        <v>150</v>
      </c>
      <c r="B162" s="221" t="s">
        <v>483</v>
      </c>
      <c r="C162" s="434" t="s">
        <v>225</v>
      </c>
      <c r="D162" s="236" t="s">
        <v>704</v>
      </c>
      <c r="E162" s="253">
        <v>45606</v>
      </c>
      <c r="F162" s="260">
        <v>37.64</v>
      </c>
      <c r="G162" s="538" t="s">
        <v>55</v>
      </c>
      <c r="H162" s="539"/>
      <c r="I162" s="539"/>
      <c r="J162" s="540"/>
      <c r="K162" s="253">
        <v>45614</v>
      </c>
      <c r="L162" s="266" t="s">
        <v>735</v>
      </c>
      <c r="M162" s="76"/>
      <c r="N162" s="76"/>
      <c r="O162" s="76"/>
      <c r="P162" s="76"/>
    </row>
    <row r="163" spans="1:16">
      <c r="A163" s="75">
        <v>151</v>
      </c>
      <c r="B163" s="221" t="s">
        <v>548</v>
      </c>
      <c r="C163" s="438" t="s">
        <v>224</v>
      </c>
      <c r="D163" s="239" t="s">
        <v>707</v>
      </c>
      <c r="E163" s="253">
        <v>45608</v>
      </c>
      <c r="F163" s="260">
        <v>71.430000000000007</v>
      </c>
      <c r="G163" s="538" t="s">
        <v>55</v>
      </c>
      <c r="H163" s="539"/>
      <c r="I163" s="539"/>
      <c r="J163" s="540"/>
      <c r="K163" s="257">
        <v>45616</v>
      </c>
      <c r="L163" s="266" t="s">
        <v>748</v>
      </c>
      <c r="M163" s="76"/>
      <c r="N163" s="76"/>
      <c r="O163" s="76"/>
      <c r="P163" s="76"/>
    </row>
    <row r="164" spans="1:16">
      <c r="A164" s="75">
        <v>152</v>
      </c>
      <c r="B164" s="221" t="s">
        <v>566</v>
      </c>
      <c r="C164" s="438" t="s">
        <v>226</v>
      </c>
      <c r="D164" s="236" t="s">
        <v>704</v>
      </c>
      <c r="E164" s="253">
        <v>45610</v>
      </c>
      <c r="F164" s="260">
        <v>41.37</v>
      </c>
      <c r="G164" s="538" t="s">
        <v>55</v>
      </c>
      <c r="H164" s="539"/>
      <c r="I164" s="539"/>
      <c r="J164" s="540"/>
      <c r="K164" s="253">
        <v>45617</v>
      </c>
      <c r="L164" s="266" t="s">
        <v>741</v>
      </c>
      <c r="M164" s="76"/>
      <c r="N164" s="76"/>
      <c r="O164" s="76"/>
      <c r="P164" s="76"/>
    </row>
    <row r="165" spans="1:16">
      <c r="A165" s="75">
        <v>153</v>
      </c>
      <c r="B165" s="229" t="s">
        <v>480</v>
      </c>
      <c r="C165" s="434" t="s">
        <v>195</v>
      </c>
      <c r="D165" s="236" t="s">
        <v>704</v>
      </c>
      <c r="E165" s="253">
        <v>45610</v>
      </c>
      <c r="F165" s="260">
        <v>37.64</v>
      </c>
      <c r="G165" s="538" t="s">
        <v>55</v>
      </c>
      <c r="H165" s="539"/>
      <c r="I165" s="539"/>
      <c r="J165" s="540"/>
      <c r="K165" s="253">
        <v>45617</v>
      </c>
      <c r="L165" s="266" t="s">
        <v>750</v>
      </c>
      <c r="M165" s="76"/>
      <c r="N165" s="76"/>
      <c r="O165" s="76"/>
      <c r="P165" s="76"/>
    </row>
    <row r="166" spans="1:16">
      <c r="A166" s="75">
        <v>154</v>
      </c>
      <c r="B166" s="221" t="s">
        <v>362</v>
      </c>
      <c r="C166" s="434" t="s">
        <v>322</v>
      </c>
      <c r="D166" s="236" t="s">
        <v>704</v>
      </c>
      <c r="E166" s="253">
        <v>45610</v>
      </c>
      <c r="F166" s="260">
        <v>77.81</v>
      </c>
      <c r="G166" s="538" t="s">
        <v>55</v>
      </c>
      <c r="H166" s="539"/>
      <c r="I166" s="539"/>
      <c r="J166" s="540"/>
      <c r="K166" s="253">
        <v>45617</v>
      </c>
      <c r="L166" s="266" t="s">
        <v>747</v>
      </c>
      <c r="M166" s="76"/>
      <c r="N166" s="76"/>
      <c r="O166" s="76"/>
      <c r="P166" s="76"/>
    </row>
    <row r="167" spans="1:16">
      <c r="A167" s="75">
        <v>155</v>
      </c>
      <c r="B167" s="221" t="s">
        <v>491</v>
      </c>
      <c r="C167" s="434" t="s">
        <v>195</v>
      </c>
      <c r="D167" s="236" t="s">
        <v>704</v>
      </c>
      <c r="E167" s="253">
        <v>45614</v>
      </c>
      <c r="F167" s="260">
        <v>37.64</v>
      </c>
      <c r="G167" s="538" t="s">
        <v>55</v>
      </c>
      <c r="H167" s="539"/>
      <c r="I167" s="539"/>
      <c r="J167" s="540"/>
      <c r="K167" s="253">
        <v>45617</v>
      </c>
      <c r="L167" s="266" t="s">
        <v>735</v>
      </c>
      <c r="M167" s="76"/>
      <c r="N167" s="76"/>
      <c r="O167" s="76"/>
      <c r="P167" s="76"/>
    </row>
    <row r="168" spans="1:16">
      <c r="A168" s="75">
        <v>156</v>
      </c>
      <c r="B168" s="221" t="s">
        <v>594</v>
      </c>
      <c r="C168" s="434" t="s">
        <v>195</v>
      </c>
      <c r="D168" s="236" t="s">
        <v>704</v>
      </c>
      <c r="E168" s="253">
        <v>45614</v>
      </c>
      <c r="F168" s="260">
        <v>37.64</v>
      </c>
      <c r="G168" s="538" t="s">
        <v>55</v>
      </c>
      <c r="H168" s="539"/>
      <c r="I168" s="539"/>
      <c r="J168" s="540"/>
      <c r="K168" s="253">
        <v>45617</v>
      </c>
      <c r="L168" s="266" t="s">
        <v>746</v>
      </c>
      <c r="M168" s="76"/>
      <c r="N168" s="76"/>
      <c r="O168" s="76"/>
      <c r="P168" s="76"/>
    </row>
    <row r="169" spans="1:16">
      <c r="A169" s="75">
        <v>157</v>
      </c>
      <c r="B169" s="221" t="s">
        <v>130</v>
      </c>
      <c r="C169" s="434" t="s">
        <v>227</v>
      </c>
      <c r="D169" s="238" t="s">
        <v>707</v>
      </c>
      <c r="E169" s="253">
        <v>45612</v>
      </c>
      <c r="F169" s="260">
        <v>71.430000000000007</v>
      </c>
      <c r="G169" s="538" t="s">
        <v>55</v>
      </c>
      <c r="H169" s="539"/>
      <c r="I169" s="539"/>
      <c r="J169" s="540"/>
      <c r="K169" s="257">
        <v>45619</v>
      </c>
      <c r="L169" s="266" t="s">
        <v>729</v>
      </c>
      <c r="M169" s="76"/>
      <c r="N169" s="76"/>
      <c r="O169" s="76"/>
      <c r="P169" s="76"/>
    </row>
    <row r="170" spans="1:16">
      <c r="A170" s="75">
        <v>158</v>
      </c>
      <c r="B170" s="221" t="s">
        <v>519</v>
      </c>
      <c r="C170" s="194" t="s">
        <v>248</v>
      </c>
      <c r="D170" s="236" t="s">
        <v>704</v>
      </c>
      <c r="E170" s="253">
        <v>45614</v>
      </c>
      <c r="F170" s="260">
        <v>58.25</v>
      </c>
      <c r="G170" s="538" t="s">
        <v>55</v>
      </c>
      <c r="H170" s="539"/>
      <c r="I170" s="539"/>
      <c r="J170" s="540"/>
      <c r="K170" s="257">
        <v>45618</v>
      </c>
      <c r="L170" s="266" t="s">
        <v>737</v>
      </c>
      <c r="M170" s="76"/>
      <c r="N170" s="76"/>
      <c r="O170" s="76"/>
      <c r="P170" s="76"/>
    </row>
    <row r="171" spans="1:16">
      <c r="A171" s="75">
        <v>159</v>
      </c>
      <c r="B171" s="221" t="s">
        <v>536</v>
      </c>
      <c r="C171" s="434" t="s">
        <v>225</v>
      </c>
      <c r="D171" s="236" t="s">
        <v>704</v>
      </c>
      <c r="E171" s="253">
        <v>45614</v>
      </c>
      <c r="F171" s="260">
        <v>37.64</v>
      </c>
      <c r="G171" s="538" t="s">
        <v>55</v>
      </c>
      <c r="H171" s="539"/>
      <c r="I171" s="539"/>
      <c r="J171" s="540"/>
      <c r="K171" s="257">
        <v>45618</v>
      </c>
      <c r="L171" s="266" t="s">
        <v>739</v>
      </c>
      <c r="M171" s="76"/>
      <c r="N171" s="76"/>
      <c r="O171" s="76"/>
      <c r="P171" s="76"/>
    </row>
    <row r="172" spans="1:16">
      <c r="A172" s="75">
        <v>160</v>
      </c>
      <c r="B172" s="221" t="s">
        <v>552</v>
      </c>
      <c r="C172" s="434" t="s">
        <v>225</v>
      </c>
      <c r="D172" s="236" t="s">
        <v>704</v>
      </c>
      <c r="E172" s="253">
        <v>45614</v>
      </c>
      <c r="F172" s="260">
        <v>37.64</v>
      </c>
      <c r="G172" s="538" t="s">
        <v>55</v>
      </c>
      <c r="H172" s="539"/>
      <c r="I172" s="539"/>
      <c r="J172" s="540"/>
      <c r="K172" s="253">
        <v>45620</v>
      </c>
      <c r="L172" s="266" t="s">
        <v>733</v>
      </c>
      <c r="M172" s="76"/>
      <c r="N172" s="76"/>
      <c r="O172" s="76"/>
      <c r="P172" s="76"/>
    </row>
    <row r="173" spans="1:16">
      <c r="A173" s="75">
        <v>161</v>
      </c>
      <c r="B173" s="9" t="s">
        <v>554</v>
      </c>
      <c r="C173" s="438" t="s">
        <v>224</v>
      </c>
      <c r="D173" s="239" t="s">
        <v>707</v>
      </c>
      <c r="E173" s="253">
        <v>45616</v>
      </c>
      <c r="F173" s="260">
        <v>71.430000000000007</v>
      </c>
      <c r="G173" s="538" t="s">
        <v>55</v>
      </c>
      <c r="H173" s="539"/>
      <c r="I173" s="539"/>
      <c r="J173" s="540"/>
      <c r="K173" s="253">
        <v>45625</v>
      </c>
      <c r="L173" s="266" t="s">
        <v>743</v>
      </c>
      <c r="M173" s="76"/>
      <c r="N173" s="76"/>
      <c r="O173" s="76"/>
      <c r="P173" s="76"/>
    </row>
    <row r="174" spans="1:16">
      <c r="A174" s="75">
        <v>162</v>
      </c>
      <c r="B174" s="216" t="s">
        <v>575</v>
      </c>
      <c r="C174" s="434" t="s">
        <v>225</v>
      </c>
      <c r="D174" s="236" t="s">
        <v>704</v>
      </c>
      <c r="E174" s="253">
        <v>45618</v>
      </c>
      <c r="F174" s="260">
        <v>37.64</v>
      </c>
      <c r="G174" s="538" t="s">
        <v>55</v>
      </c>
      <c r="H174" s="539"/>
      <c r="I174" s="539"/>
      <c r="J174" s="540"/>
      <c r="K174" s="257">
        <v>45622</v>
      </c>
      <c r="L174" s="266" t="s">
        <v>748</v>
      </c>
      <c r="M174" s="76"/>
      <c r="N174" s="76"/>
      <c r="O174" s="76"/>
      <c r="P174" s="76"/>
    </row>
    <row r="175" spans="1:16">
      <c r="A175" s="75">
        <v>163</v>
      </c>
      <c r="B175" s="216" t="s">
        <v>282</v>
      </c>
      <c r="C175" s="438" t="s">
        <v>349</v>
      </c>
      <c r="D175" s="236" t="s">
        <v>704</v>
      </c>
      <c r="E175" s="253">
        <v>45618</v>
      </c>
      <c r="F175" s="260">
        <v>70.25</v>
      </c>
      <c r="G175" s="538" t="s">
        <v>55</v>
      </c>
      <c r="H175" s="539"/>
      <c r="I175" s="539"/>
      <c r="J175" s="540"/>
      <c r="K175" s="253">
        <v>45625</v>
      </c>
      <c r="L175" s="266" t="s">
        <v>747</v>
      </c>
      <c r="M175" s="76"/>
      <c r="N175" s="76"/>
      <c r="O175" s="76"/>
      <c r="P175" s="76"/>
    </row>
    <row r="176" spans="1:16">
      <c r="A176" s="75">
        <v>164</v>
      </c>
      <c r="B176" s="216" t="s">
        <v>350</v>
      </c>
      <c r="C176" s="439" t="s">
        <v>318</v>
      </c>
      <c r="D176" s="236" t="s">
        <v>704</v>
      </c>
      <c r="E176" s="253">
        <v>45618</v>
      </c>
      <c r="F176" s="260">
        <v>65.713999999999999</v>
      </c>
      <c r="G176" s="538" t="s">
        <v>55</v>
      </c>
      <c r="H176" s="539"/>
      <c r="I176" s="539"/>
      <c r="J176" s="540"/>
      <c r="K176" s="257">
        <v>45623</v>
      </c>
      <c r="L176" s="266" t="s">
        <v>738</v>
      </c>
      <c r="M176" s="76"/>
      <c r="N176" s="76"/>
      <c r="O176" s="76"/>
      <c r="P176" s="76"/>
    </row>
    <row r="177" spans="1:16">
      <c r="A177" s="75">
        <v>165</v>
      </c>
      <c r="B177" s="216" t="s">
        <v>540</v>
      </c>
      <c r="C177" s="438" t="s">
        <v>227</v>
      </c>
      <c r="D177" s="236" t="s">
        <v>704</v>
      </c>
      <c r="E177" s="253">
        <v>45618</v>
      </c>
      <c r="F177" s="260">
        <v>41.37</v>
      </c>
      <c r="G177" s="538" t="s">
        <v>55</v>
      </c>
      <c r="H177" s="539"/>
      <c r="I177" s="539"/>
      <c r="J177" s="540"/>
      <c r="K177" s="257">
        <v>45623</v>
      </c>
      <c r="L177" s="266" t="s">
        <v>739</v>
      </c>
      <c r="M177" s="76"/>
      <c r="N177" s="76"/>
      <c r="O177" s="76"/>
      <c r="P177" s="76"/>
    </row>
    <row r="178" spans="1:16">
      <c r="A178" s="75">
        <v>166</v>
      </c>
      <c r="B178" s="216" t="s">
        <v>484</v>
      </c>
      <c r="C178" s="194" t="s">
        <v>224</v>
      </c>
      <c r="D178" s="236" t="s">
        <v>704</v>
      </c>
      <c r="E178" s="253">
        <v>45618</v>
      </c>
      <c r="F178" s="260">
        <v>41.37</v>
      </c>
      <c r="G178" s="538" t="s">
        <v>55</v>
      </c>
      <c r="H178" s="539"/>
      <c r="I178" s="539"/>
      <c r="J178" s="540"/>
      <c r="K178" s="257">
        <v>45625</v>
      </c>
      <c r="L178" s="266" t="s">
        <v>750</v>
      </c>
      <c r="M178" s="76"/>
      <c r="N178" s="76"/>
      <c r="O178" s="76"/>
      <c r="P178" s="76"/>
    </row>
    <row r="179" spans="1:16">
      <c r="A179" s="75">
        <v>167</v>
      </c>
      <c r="B179" s="216" t="s">
        <v>549</v>
      </c>
      <c r="C179" s="438" t="s">
        <v>226</v>
      </c>
      <c r="D179" s="236" t="s">
        <v>704</v>
      </c>
      <c r="E179" s="253">
        <v>45618</v>
      </c>
      <c r="F179" s="260">
        <v>41.37</v>
      </c>
      <c r="G179" s="538" t="s">
        <v>55</v>
      </c>
      <c r="H179" s="539"/>
      <c r="I179" s="539"/>
      <c r="J179" s="540"/>
      <c r="K179" s="257">
        <v>45625</v>
      </c>
      <c r="L179" s="266" t="s">
        <v>741</v>
      </c>
      <c r="M179" s="76"/>
      <c r="N179" s="76"/>
      <c r="O179" s="76"/>
      <c r="P179" s="76"/>
    </row>
    <row r="180" spans="1:16">
      <c r="A180" s="75">
        <v>168</v>
      </c>
      <c r="B180" s="216" t="s">
        <v>544</v>
      </c>
      <c r="C180" s="438" t="s">
        <v>225</v>
      </c>
      <c r="D180" s="236" t="s">
        <v>704</v>
      </c>
      <c r="E180" s="253">
        <v>45618</v>
      </c>
      <c r="F180" s="260">
        <v>37.64</v>
      </c>
      <c r="G180" s="538" t="s">
        <v>55</v>
      </c>
      <c r="H180" s="539"/>
      <c r="I180" s="539"/>
      <c r="J180" s="540"/>
      <c r="K180" s="257">
        <v>45622</v>
      </c>
      <c r="L180" s="266" t="s">
        <v>745</v>
      </c>
      <c r="M180" s="76"/>
      <c r="N180" s="76"/>
      <c r="O180" s="76"/>
      <c r="P180" s="76"/>
    </row>
    <row r="181" spans="1:16">
      <c r="A181" s="75">
        <v>169</v>
      </c>
      <c r="B181" s="216" t="s">
        <v>490</v>
      </c>
      <c r="C181" s="438" t="s">
        <v>224</v>
      </c>
      <c r="D181" s="236" t="s">
        <v>704</v>
      </c>
      <c r="E181" s="253">
        <v>45618</v>
      </c>
      <c r="F181" s="260">
        <v>41.37</v>
      </c>
      <c r="G181" s="538" t="s">
        <v>55</v>
      </c>
      <c r="H181" s="539"/>
      <c r="I181" s="539"/>
      <c r="J181" s="540"/>
      <c r="K181" s="257">
        <v>45625</v>
      </c>
      <c r="L181" s="266" t="s">
        <v>745</v>
      </c>
      <c r="M181" s="76"/>
      <c r="N181" s="76"/>
      <c r="O181" s="76"/>
      <c r="P181" s="76"/>
    </row>
    <row r="182" spans="1:16">
      <c r="A182" s="75">
        <v>170</v>
      </c>
      <c r="B182" s="216" t="s">
        <v>577</v>
      </c>
      <c r="C182" s="438" t="s">
        <v>314</v>
      </c>
      <c r="D182" s="236" t="s">
        <v>704</v>
      </c>
      <c r="E182" s="253">
        <v>45618</v>
      </c>
      <c r="F182" s="260">
        <v>58.25</v>
      </c>
      <c r="G182" s="538" t="s">
        <v>55</v>
      </c>
      <c r="H182" s="539"/>
      <c r="I182" s="539"/>
      <c r="J182" s="540"/>
      <c r="K182" s="257">
        <v>45626</v>
      </c>
      <c r="L182" s="266" t="s">
        <v>734</v>
      </c>
      <c r="M182" s="76"/>
      <c r="N182" s="76"/>
      <c r="O182" s="76"/>
      <c r="P182" s="76"/>
    </row>
    <row r="183" spans="1:16">
      <c r="A183" s="75">
        <v>171</v>
      </c>
      <c r="B183" s="216" t="s">
        <v>530</v>
      </c>
      <c r="C183" s="438" t="s">
        <v>318</v>
      </c>
      <c r="D183" s="236" t="s">
        <v>704</v>
      </c>
      <c r="E183" s="253">
        <v>45618</v>
      </c>
      <c r="F183" s="260">
        <v>65.713999999999999</v>
      </c>
      <c r="G183" s="538" t="s">
        <v>55</v>
      </c>
      <c r="H183" s="539"/>
      <c r="I183" s="539"/>
      <c r="J183" s="540"/>
      <c r="K183" s="253">
        <v>45625</v>
      </c>
      <c r="L183" s="266" t="s">
        <v>735</v>
      </c>
      <c r="M183" s="76"/>
      <c r="N183" s="76"/>
      <c r="O183" s="76"/>
      <c r="P183" s="76"/>
    </row>
    <row r="184" spans="1:16">
      <c r="A184" s="75">
        <v>172</v>
      </c>
      <c r="B184" s="230" t="s">
        <v>131</v>
      </c>
      <c r="C184" s="194" t="s">
        <v>225</v>
      </c>
      <c r="D184" s="239" t="s">
        <v>707</v>
      </c>
      <c r="E184" s="253">
        <v>45616</v>
      </c>
      <c r="F184" s="260">
        <v>68.849999999999994</v>
      </c>
      <c r="G184" s="538" t="s">
        <v>55</v>
      </c>
      <c r="H184" s="539"/>
      <c r="I184" s="539"/>
      <c r="J184" s="540"/>
      <c r="K184" s="257">
        <v>45627</v>
      </c>
      <c r="L184" s="266" t="s">
        <v>729</v>
      </c>
      <c r="M184" s="76"/>
      <c r="N184" s="76"/>
      <c r="O184" s="76"/>
      <c r="P184" s="76"/>
    </row>
    <row r="185" spans="1:16">
      <c r="A185" s="75">
        <v>173</v>
      </c>
      <c r="B185" s="216" t="s">
        <v>364</v>
      </c>
      <c r="C185" s="438" t="s">
        <v>318</v>
      </c>
      <c r="D185" s="236" t="s">
        <v>704</v>
      </c>
      <c r="E185" s="253">
        <v>45618</v>
      </c>
      <c r="F185" s="260">
        <v>65.713999999999999</v>
      </c>
      <c r="G185" s="538" t="s">
        <v>55</v>
      </c>
      <c r="H185" s="539"/>
      <c r="I185" s="539"/>
      <c r="J185" s="540"/>
      <c r="K185" s="257">
        <v>45628</v>
      </c>
      <c r="L185" s="266" t="s">
        <v>748</v>
      </c>
      <c r="M185" s="76"/>
      <c r="N185" s="76"/>
      <c r="O185" s="76"/>
      <c r="P185" s="76"/>
    </row>
    <row r="186" spans="1:16">
      <c r="A186" s="75">
        <v>174</v>
      </c>
      <c r="B186" s="216" t="s">
        <v>526</v>
      </c>
      <c r="C186" s="438" t="s">
        <v>195</v>
      </c>
      <c r="D186" s="236" t="s">
        <v>704</v>
      </c>
      <c r="E186" s="253">
        <v>45621</v>
      </c>
      <c r="F186" s="260">
        <v>37.64</v>
      </c>
      <c r="G186" s="538" t="s">
        <v>55</v>
      </c>
      <c r="H186" s="539"/>
      <c r="I186" s="539"/>
      <c r="J186" s="540"/>
      <c r="K186" s="257">
        <v>45629</v>
      </c>
      <c r="L186" s="266" t="s">
        <v>739</v>
      </c>
      <c r="M186" s="76"/>
      <c r="N186" s="76"/>
      <c r="O186" s="76"/>
      <c r="P186" s="76"/>
    </row>
    <row r="187" spans="1:16">
      <c r="A187" s="75">
        <v>175</v>
      </c>
      <c r="B187" s="213" t="s">
        <v>665</v>
      </c>
      <c r="C187" s="440" t="s">
        <v>319</v>
      </c>
      <c r="D187" s="236" t="s">
        <v>704</v>
      </c>
      <c r="E187" s="253">
        <v>45625</v>
      </c>
      <c r="F187" s="260">
        <v>65.912000000000006</v>
      </c>
      <c r="G187" s="538" t="s">
        <v>55</v>
      </c>
      <c r="H187" s="539"/>
      <c r="I187" s="539"/>
      <c r="J187" s="540"/>
      <c r="K187" s="257">
        <v>45630</v>
      </c>
      <c r="L187" s="266" t="s">
        <v>735</v>
      </c>
      <c r="M187" s="76"/>
      <c r="N187" s="76"/>
      <c r="O187" s="76"/>
      <c r="P187" s="76"/>
    </row>
    <row r="188" spans="1:16">
      <c r="A188" s="75">
        <v>176</v>
      </c>
      <c r="B188" s="216" t="s">
        <v>528</v>
      </c>
      <c r="C188" s="434" t="s">
        <v>195</v>
      </c>
      <c r="D188" s="236" t="s">
        <v>704</v>
      </c>
      <c r="E188" s="253">
        <v>45626</v>
      </c>
      <c r="F188" s="260">
        <v>37.64</v>
      </c>
      <c r="G188" s="538" t="s">
        <v>55</v>
      </c>
      <c r="H188" s="539"/>
      <c r="I188" s="539"/>
      <c r="J188" s="540"/>
      <c r="K188" s="257">
        <v>45630</v>
      </c>
      <c r="L188" s="266" t="s">
        <v>745</v>
      </c>
      <c r="M188" s="76"/>
      <c r="N188" s="76"/>
      <c r="O188" s="76"/>
      <c r="P188" s="76"/>
    </row>
    <row r="189" spans="1:16">
      <c r="A189" s="75">
        <v>177</v>
      </c>
      <c r="B189" s="216" t="s">
        <v>489</v>
      </c>
      <c r="C189" s="438" t="s">
        <v>224</v>
      </c>
      <c r="D189" s="236" t="s">
        <v>704</v>
      </c>
      <c r="E189" s="253">
        <v>45626</v>
      </c>
      <c r="F189" s="260">
        <v>41.37</v>
      </c>
      <c r="G189" s="538" t="s">
        <v>55</v>
      </c>
      <c r="H189" s="539"/>
      <c r="I189" s="539"/>
      <c r="J189" s="540"/>
      <c r="K189" s="257">
        <v>45632</v>
      </c>
      <c r="L189" s="266" t="s">
        <v>750</v>
      </c>
      <c r="M189" s="76"/>
      <c r="N189" s="76"/>
      <c r="O189" s="76"/>
      <c r="P189" s="76"/>
    </row>
    <row r="190" spans="1:16">
      <c r="A190" s="75">
        <v>178</v>
      </c>
      <c r="B190" s="216" t="s">
        <v>541</v>
      </c>
      <c r="C190" s="438" t="s">
        <v>224</v>
      </c>
      <c r="D190" s="236" t="s">
        <v>704</v>
      </c>
      <c r="E190" s="253">
        <v>45629</v>
      </c>
      <c r="F190" s="260">
        <v>41.37</v>
      </c>
      <c r="G190" s="538" t="s">
        <v>55</v>
      </c>
      <c r="H190" s="539"/>
      <c r="I190" s="539"/>
      <c r="J190" s="540"/>
      <c r="K190" s="257">
        <v>45635</v>
      </c>
      <c r="L190" s="266" t="s">
        <v>737</v>
      </c>
      <c r="M190" s="76"/>
      <c r="N190" s="76"/>
      <c r="O190" s="76"/>
      <c r="P190" s="76"/>
    </row>
    <row r="191" spans="1:16">
      <c r="A191" s="75">
        <v>179</v>
      </c>
      <c r="B191" s="216" t="s">
        <v>522</v>
      </c>
      <c r="C191" s="434" t="s">
        <v>195</v>
      </c>
      <c r="D191" s="236" t="s">
        <v>704</v>
      </c>
      <c r="E191" s="253">
        <v>45629</v>
      </c>
      <c r="F191" s="260">
        <v>37.64</v>
      </c>
      <c r="G191" s="538" t="s">
        <v>55</v>
      </c>
      <c r="H191" s="539"/>
      <c r="I191" s="539"/>
      <c r="J191" s="540"/>
      <c r="K191" s="257">
        <v>45635</v>
      </c>
      <c r="L191" s="266" t="s">
        <v>745</v>
      </c>
      <c r="M191" s="76"/>
      <c r="N191" s="76"/>
      <c r="O191" s="76"/>
      <c r="P191" s="76"/>
    </row>
    <row r="192" spans="1:16">
      <c r="A192" s="75">
        <v>180</v>
      </c>
      <c r="B192" s="216" t="s">
        <v>501</v>
      </c>
      <c r="C192" s="434" t="s">
        <v>195</v>
      </c>
      <c r="D192" s="236" t="s">
        <v>704</v>
      </c>
      <c r="E192" s="253">
        <v>45629</v>
      </c>
      <c r="F192" s="260">
        <v>37.64</v>
      </c>
      <c r="G192" s="538" t="s">
        <v>55</v>
      </c>
      <c r="H192" s="539"/>
      <c r="I192" s="539"/>
      <c r="J192" s="540"/>
      <c r="K192" s="257">
        <v>45635</v>
      </c>
      <c r="L192" s="266" t="s">
        <v>741</v>
      </c>
      <c r="M192" s="76"/>
      <c r="N192" s="76"/>
      <c r="O192" s="76"/>
      <c r="P192" s="76"/>
    </row>
    <row r="193" spans="1:16">
      <c r="A193" s="75">
        <v>181</v>
      </c>
      <c r="B193" s="216" t="s">
        <v>521</v>
      </c>
      <c r="C193" s="438" t="s">
        <v>224</v>
      </c>
      <c r="D193" s="236" t="s">
        <v>704</v>
      </c>
      <c r="E193" s="253">
        <v>45629</v>
      </c>
      <c r="F193" s="260">
        <v>41.37</v>
      </c>
      <c r="G193" s="538" t="s">
        <v>55</v>
      </c>
      <c r="H193" s="539"/>
      <c r="I193" s="539"/>
      <c r="J193" s="540"/>
      <c r="K193" s="257">
        <v>45635</v>
      </c>
      <c r="L193" s="266" t="s">
        <v>739</v>
      </c>
      <c r="M193" s="76"/>
      <c r="N193" s="76"/>
      <c r="O193" s="76"/>
      <c r="P193" s="76"/>
    </row>
    <row r="194" spans="1:16">
      <c r="A194" s="75">
        <v>182</v>
      </c>
      <c r="B194" s="216" t="s">
        <v>666</v>
      </c>
      <c r="C194" s="438" t="s">
        <v>708</v>
      </c>
      <c r="D194" s="236" t="s">
        <v>704</v>
      </c>
      <c r="E194" s="253">
        <v>45629</v>
      </c>
      <c r="F194" s="260">
        <v>65.912000000000006</v>
      </c>
      <c r="G194" s="538" t="s">
        <v>55</v>
      </c>
      <c r="H194" s="539"/>
      <c r="I194" s="539"/>
      <c r="J194" s="540"/>
      <c r="K194" s="257">
        <v>45635</v>
      </c>
      <c r="L194" s="266" t="s">
        <v>734</v>
      </c>
      <c r="M194" s="76"/>
      <c r="N194" s="76"/>
      <c r="O194" s="76"/>
      <c r="P194" s="76"/>
    </row>
    <row r="195" spans="1:16">
      <c r="A195" s="75">
        <v>183</v>
      </c>
      <c r="B195" s="216" t="s">
        <v>632</v>
      </c>
      <c r="C195" s="438" t="s">
        <v>357</v>
      </c>
      <c r="D195" s="236" t="s">
        <v>704</v>
      </c>
      <c r="E195" s="253">
        <v>45630</v>
      </c>
      <c r="F195" s="260">
        <v>77.070000000000007</v>
      </c>
      <c r="G195" s="538" t="s">
        <v>55</v>
      </c>
      <c r="H195" s="539"/>
      <c r="I195" s="539"/>
      <c r="J195" s="540"/>
      <c r="K195" s="257">
        <v>45636</v>
      </c>
      <c r="L195" s="266" t="s">
        <v>735</v>
      </c>
      <c r="M195" s="76"/>
      <c r="N195" s="76"/>
      <c r="O195" s="76"/>
      <c r="P195" s="76"/>
    </row>
    <row r="196" spans="1:16">
      <c r="A196" s="75">
        <v>184</v>
      </c>
      <c r="B196" s="216" t="s">
        <v>620</v>
      </c>
      <c r="C196" s="438" t="s">
        <v>225</v>
      </c>
      <c r="D196" s="239" t="s">
        <v>706</v>
      </c>
      <c r="E196" s="253">
        <v>45630</v>
      </c>
      <c r="F196" s="260">
        <v>58.51</v>
      </c>
      <c r="G196" s="538" t="s">
        <v>55</v>
      </c>
      <c r="H196" s="539"/>
      <c r="I196" s="539"/>
      <c r="J196" s="540"/>
      <c r="K196" s="257">
        <v>45636</v>
      </c>
      <c r="L196" s="266" t="s">
        <v>747</v>
      </c>
      <c r="M196" s="76"/>
      <c r="N196" s="76"/>
      <c r="O196" s="76"/>
      <c r="P196" s="76"/>
    </row>
    <row r="197" spans="1:16">
      <c r="A197" s="75">
        <v>185</v>
      </c>
      <c r="B197" s="216" t="s">
        <v>607</v>
      </c>
      <c r="C197" s="438" t="s">
        <v>225</v>
      </c>
      <c r="D197" s="239" t="s">
        <v>706</v>
      </c>
      <c r="E197" s="253">
        <v>45627</v>
      </c>
      <c r="F197" s="260">
        <v>58.51</v>
      </c>
      <c r="G197" s="538" t="s">
        <v>55</v>
      </c>
      <c r="H197" s="539"/>
      <c r="I197" s="539"/>
      <c r="J197" s="540"/>
      <c r="K197" s="257">
        <v>45637</v>
      </c>
      <c r="L197" s="266" t="s">
        <v>746</v>
      </c>
      <c r="M197" s="76"/>
      <c r="N197" s="76"/>
      <c r="O197" s="76"/>
      <c r="P197" s="76"/>
    </row>
    <row r="198" spans="1:16">
      <c r="A198" s="75">
        <v>186</v>
      </c>
      <c r="B198" s="216" t="s">
        <v>134</v>
      </c>
      <c r="C198" s="438" t="s">
        <v>225</v>
      </c>
      <c r="D198" s="239" t="s">
        <v>706</v>
      </c>
      <c r="E198" s="253">
        <v>45628</v>
      </c>
      <c r="F198" s="260">
        <v>58.51</v>
      </c>
      <c r="G198" s="538" t="s">
        <v>55</v>
      </c>
      <c r="H198" s="539"/>
      <c r="I198" s="539"/>
      <c r="J198" s="540"/>
      <c r="K198" s="257">
        <v>45637</v>
      </c>
      <c r="L198" s="267" t="s">
        <v>729</v>
      </c>
      <c r="M198" s="76"/>
      <c r="N198" s="76"/>
      <c r="O198" s="76"/>
      <c r="P198" s="76"/>
    </row>
    <row r="199" spans="1:16">
      <c r="A199" s="75">
        <v>187</v>
      </c>
      <c r="B199" s="216" t="s">
        <v>516</v>
      </c>
      <c r="C199" s="438" t="s">
        <v>224</v>
      </c>
      <c r="D199" s="236" t="s">
        <v>704</v>
      </c>
      <c r="E199" s="253">
        <v>45635</v>
      </c>
      <c r="F199" s="260">
        <v>41.37</v>
      </c>
      <c r="G199" s="538" t="s">
        <v>55</v>
      </c>
      <c r="H199" s="539"/>
      <c r="I199" s="539"/>
      <c r="J199" s="540"/>
      <c r="K199" s="257">
        <v>45639</v>
      </c>
      <c r="L199" s="266" t="s">
        <v>745</v>
      </c>
      <c r="M199" s="76"/>
      <c r="N199" s="76"/>
      <c r="O199" s="76"/>
      <c r="P199" s="76"/>
    </row>
    <row r="200" spans="1:16">
      <c r="A200" s="75">
        <v>188</v>
      </c>
      <c r="B200" s="216" t="s">
        <v>327</v>
      </c>
      <c r="C200" s="438" t="s">
        <v>709</v>
      </c>
      <c r="D200" s="239" t="s">
        <v>706</v>
      </c>
      <c r="E200" s="253">
        <v>45635</v>
      </c>
      <c r="F200" s="260">
        <v>113.26</v>
      </c>
      <c r="G200" s="538" t="s">
        <v>55</v>
      </c>
      <c r="H200" s="539"/>
      <c r="I200" s="539"/>
      <c r="J200" s="540"/>
      <c r="K200" s="257">
        <v>45641</v>
      </c>
      <c r="L200" s="266" t="s">
        <v>748</v>
      </c>
      <c r="M200" s="76"/>
      <c r="N200" s="76"/>
      <c r="O200" s="76"/>
      <c r="P200" s="76"/>
    </row>
    <row r="201" spans="1:16">
      <c r="A201" s="75">
        <v>189</v>
      </c>
      <c r="B201" s="216" t="s">
        <v>591</v>
      </c>
      <c r="C201" s="438" t="s">
        <v>225</v>
      </c>
      <c r="D201" s="236" t="s">
        <v>704</v>
      </c>
      <c r="E201" s="253">
        <v>45635</v>
      </c>
      <c r="F201" s="260">
        <v>37.64</v>
      </c>
      <c r="G201" s="538" t="s">
        <v>55</v>
      </c>
      <c r="H201" s="539"/>
      <c r="I201" s="539"/>
      <c r="J201" s="540"/>
      <c r="K201" s="257">
        <v>45642</v>
      </c>
      <c r="L201" s="266" t="s">
        <v>750</v>
      </c>
      <c r="M201" s="76"/>
      <c r="N201" s="76"/>
      <c r="O201" s="76"/>
      <c r="P201" s="76"/>
    </row>
    <row r="202" spans="1:16">
      <c r="A202" s="75">
        <v>190</v>
      </c>
      <c r="B202" s="216" t="s">
        <v>508</v>
      </c>
      <c r="C202" s="438" t="s">
        <v>195</v>
      </c>
      <c r="D202" s="236" t="s">
        <v>704</v>
      </c>
      <c r="E202" s="253">
        <v>45635</v>
      </c>
      <c r="F202" s="260">
        <v>37.64</v>
      </c>
      <c r="G202" s="538" t="s">
        <v>55</v>
      </c>
      <c r="H202" s="539"/>
      <c r="I202" s="539"/>
      <c r="J202" s="540"/>
      <c r="K202" s="257">
        <v>45642</v>
      </c>
      <c r="L202" s="266" t="s">
        <v>741</v>
      </c>
      <c r="M202" s="76"/>
      <c r="N202" s="76"/>
      <c r="O202" s="76"/>
      <c r="P202" s="76"/>
    </row>
    <row r="203" spans="1:16">
      <c r="A203" s="75">
        <v>191</v>
      </c>
      <c r="B203" s="216" t="s">
        <v>539</v>
      </c>
      <c r="C203" s="438" t="s">
        <v>224</v>
      </c>
      <c r="D203" s="236" t="s">
        <v>704</v>
      </c>
      <c r="E203" s="253">
        <v>45635</v>
      </c>
      <c r="F203" s="260">
        <v>41.37</v>
      </c>
      <c r="G203" s="538" t="s">
        <v>55</v>
      </c>
      <c r="H203" s="539"/>
      <c r="I203" s="539"/>
      <c r="J203" s="540"/>
      <c r="K203" s="257">
        <v>45642</v>
      </c>
      <c r="L203" s="266" t="s">
        <v>737</v>
      </c>
      <c r="M203" s="76"/>
      <c r="N203" s="76"/>
      <c r="O203" s="76"/>
      <c r="P203" s="76"/>
    </row>
    <row r="204" spans="1:16">
      <c r="A204" s="75">
        <v>192</v>
      </c>
      <c r="B204" s="216" t="s">
        <v>564</v>
      </c>
      <c r="C204" s="438" t="s">
        <v>565</v>
      </c>
      <c r="D204" s="236" t="s">
        <v>704</v>
      </c>
      <c r="E204" s="253">
        <v>45635</v>
      </c>
      <c r="F204" s="260">
        <v>94.55</v>
      </c>
      <c r="G204" s="538" t="s">
        <v>55</v>
      </c>
      <c r="H204" s="539"/>
      <c r="I204" s="539"/>
      <c r="J204" s="540"/>
      <c r="K204" s="257">
        <v>45643</v>
      </c>
      <c r="L204" s="266" t="s">
        <v>735</v>
      </c>
      <c r="M204" s="76"/>
      <c r="N204" s="76"/>
      <c r="O204" s="76"/>
      <c r="P204" s="76"/>
    </row>
    <row r="205" spans="1:16">
      <c r="A205" s="75">
        <v>193</v>
      </c>
      <c r="B205" s="216" t="s">
        <v>662</v>
      </c>
      <c r="C205" s="438" t="s">
        <v>225</v>
      </c>
      <c r="D205" s="239" t="s">
        <v>707</v>
      </c>
      <c r="E205" s="253">
        <v>45635</v>
      </c>
      <c r="F205" s="260">
        <v>68.849999999999994</v>
      </c>
      <c r="G205" s="538" t="s">
        <v>55</v>
      </c>
      <c r="H205" s="539"/>
      <c r="I205" s="539"/>
      <c r="J205" s="540"/>
      <c r="K205" s="257">
        <v>45643</v>
      </c>
      <c r="L205" s="10" t="s">
        <v>747</v>
      </c>
      <c r="M205" s="76"/>
      <c r="N205" s="76"/>
      <c r="O205" s="76"/>
      <c r="P205" s="76"/>
    </row>
    <row r="206" spans="1:16">
      <c r="A206" s="75">
        <v>194</v>
      </c>
      <c r="B206" s="216" t="s">
        <v>568</v>
      </c>
      <c r="C206" s="438" t="s">
        <v>225</v>
      </c>
      <c r="D206" s="239" t="s">
        <v>707</v>
      </c>
      <c r="E206" s="253">
        <v>45635</v>
      </c>
      <c r="F206" s="260">
        <v>68.849999999999994</v>
      </c>
      <c r="G206" s="538" t="s">
        <v>55</v>
      </c>
      <c r="H206" s="539"/>
      <c r="I206" s="539"/>
      <c r="J206" s="540"/>
      <c r="K206" s="257">
        <v>45643</v>
      </c>
      <c r="L206" s="268" t="s">
        <v>743</v>
      </c>
      <c r="M206" s="76"/>
      <c r="N206" s="76"/>
      <c r="O206" s="76"/>
      <c r="P206" s="76"/>
    </row>
    <row r="207" spans="1:16">
      <c r="A207" s="75">
        <v>195</v>
      </c>
      <c r="B207" s="216" t="s">
        <v>443</v>
      </c>
      <c r="C207" s="438" t="s">
        <v>226</v>
      </c>
      <c r="D207" s="239" t="s">
        <v>707</v>
      </c>
      <c r="E207" s="253">
        <v>45635</v>
      </c>
      <c r="F207" s="260">
        <v>71.430000000000007</v>
      </c>
      <c r="G207" s="538" t="s">
        <v>55</v>
      </c>
      <c r="H207" s="539"/>
      <c r="I207" s="539"/>
      <c r="J207" s="540"/>
      <c r="K207" s="257">
        <v>45644</v>
      </c>
      <c r="L207" s="266" t="s">
        <v>738</v>
      </c>
      <c r="M207" s="76"/>
      <c r="N207" s="76"/>
      <c r="O207" s="76"/>
      <c r="P207" s="76"/>
    </row>
    <row r="208" spans="1:16">
      <c r="A208" s="75">
        <v>196</v>
      </c>
      <c r="B208" s="216" t="s">
        <v>533</v>
      </c>
      <c r="C208" s="438" t="s">
        <v>318</v>
      </c>
      <c r="D208" s="236" t="s">
        <v>704</v>
      </c>
      <c r="E208" s="253">
        <v>45636</v>
      </c>
      <c r="F208" s="260">
        <v>65.713999999999999</v>
      </c>
      <c r="G208" s="538" t="s">
        <v>55</v>
      </c>
      <c r="H208" s="539"/>
      <c r="I208" s="539"/>
      <c r="J208" s="540"/>
      <c r="K208" s="253">
        <v>45646</v>
      </c>
      <c r="L208" s="266" t="s">
        <v>745</v>
      </c>
      <c r="M208" s="76"/>
      <c r="N208" s="76"/>
      <c r="O208" s="76"/>
      <c r="P208" s="76"/>
    </row>
    <row r="209" spans="1:16">
      <c r="A209" s="75">
        <v>197</v>
      </c>
      <c r="B209" s="216" t="s">
        <v>531</v>
      </c>
      <c r="C209" s="438" t="s">
        <v>318</v>
      </c>
      <c r="D209" s="236" t="s">
        <v>704</v>
      </c>
      <c r="E209" s="253">
        <v>45636</v>
      </c>
      <c r="F209" s="260">
        <v>65.713999999999999</v>
      </c>
      <c r="G209" s="538" t="s">
        <v>55</v>
      </c>
      <c r="H209" s="539"/>
      <c r="I209" s="539"/>
      <c r="J209" s="540"/>
      <c r="K209" s="253">
        <v>45646</v>
      </c>
      <c r="L209" s="266" t="s">
        <v>739</v>
      </c>
      <c r="M209" s="76"/>
      <c r="N209" s="76"/>
      <c r="O209" s="76"/>
      <c r="P209" s="76"/>
    </row>
    <row r="210" spans="1:16">
      <c r="A210" s="75">
        <v>198</v>
      </c>
      <c r="B210" s="216" t="s">
        <v>8</v>
      </c>
      <c r="C210" s="438" t="s">
        <v>225</v>
      </c>
      <c r="D210" s="236" t="s">
        <v>704</v>
      </c>
      <c r="E210" s="253">
        <v>45641</v>
      </c>
      <c r="F210" s="260">
        <v>37.64</v>
      </c>
      <c r="G210" s="538" t="s">
        <v>55</v>
      </c>
      <c r="H210" s="539"/>
      <c r="I210" s="539"/>
      <c r="J210" s="540"/>
      <c r="K210" s="253">
        <v>45646</v>
      </c>
      <c r="L210" s="266" t="s">
        <v>748</v>
      </c>
      <c r="M210" s="76"/>
      <c r="N210" s="76"/>
      <c r="O210" s="76"/>
      <c r="P210" s="76"/>
    </row>
    <row r="211" spans="1:16">
      <c r="A211" s="75">
        <v>199</v>
      </c>
      <c r="B211" s="216" t="s">
        <v>372</v>
      </c>
      <c r="C211" s="434" t="s">
        <v>709</v>
      </c>
      <c r="D211" s="236" t="s">
        <v>704</v>
      </c>
      <c r="E211" s="253">
        <v>45636</v>
      </c>
      <c r="F211" s="260">
        <v>77.81</v>
      </c>
      <c r="G211" s="538" t="s">
        <v>55</v>
      </c>
      <c r="H211" s="539"/>
      <c r="I211" s="539"/>
      <c r="J211" s="540"/>
      <c r="K211" s="253">
        <v>45647</v>
      </c>
      <c r="L211" s="266" t="s">
        <v>746</v>
      </c>
      <c r="M211" s="76"/>
      <c r="N211" s="76"/>
      <c r="O211" s="76"/>
      <c r="P211" s="76"/>
    </row>
    <row r="212" spans="1:16">
      <c r="A212" s="75">
        <v>200</v>
      </c>
      <c r="B212" s="216" t="s">
        <v>140</v>
      </c>
      <c r="C212" s="438" t="s">
        <v>195</v>
      </c>
      <c r="D212" s="239" t="s">
        <v>706</v>
      </c>
      <c r="E212" s="253">
        <v>45636</v>
      </c>
      <c r="F212" s="260">
        <v>58.51</v>
      </c>
      <c r="G212" s="538" t="s">
        <v>55</v>
      </c>
      <c r="H212" s="539"/>
      <c r="I212" s="539"/>
      <c r="J212" s="540"/>
      <c r="K212" s="253">
        <v>45648</v>
      </c>
      <c r="L212" s="267" t="s">
        <v>729</v>
      </c>
      <c r="M212" s="76"/>
      <c r="N212" s="76"/>
      <c r="O212" s="76"/>
      <c r="P212" s="76"/>
    </row>
    <row r="213" spans="1:16">
      <c r="A213" s="75">
        <v>201</v>
      </c>
      <c r="B213" s="216" t="s">
        <v>555</v>
      </c>
      <c r="C213" s="434" t="s">
        <v>708</v>
      </c>
      <c r="D213" s="236" t="s">
        <v>704</v>
      </c>
      <c r="E213" s="253">
        <v>45636</v>
      </c>
      <c r="F213" s="260">
        <v>65.912000000000006</v>
      </c>
      <c r="G213" s="538" t="s">
        <v>55</v>
      </c>
      <c r="H213" s="539"/>
      <c r="I213" s="539"/>
      <c r="J213" s="540"/>
      <c r="K213" s="253">
        <v>45650</v>
      </c>
      <c r="L213" s="266" t="s">
        <v>735</v>
      </c>
      <c r="M213" s="76"/>
      <c r="N213" s="76"/>
      <c r="O213" s="76"/>
      <c r="P213" s="76"/>
    </row>
    <row r="214" spans="1:16">
      <c r="A214" s="75">
        <v>202</v>
      </c>
      <c r="B214" s="216" t="s">
        <v>532</v>
      </c>
      <c r="C214" s="434" t="s">
        <v>224</v>
      </c>
      <c r="D214" s="236" t="s">
        <v>704</v>
      </c>
      <c r="E214" s="253">
        <v>45643</v>
      </c>
      <c r="F214" s="260">
        <v>41.37</v>
      </c>
      <c r="G214" s="538" t="s">
        <v>55</v>
      </c>
      <c r="H214" s="539"/>
      <c r="I214" s="539"/>
      <c r="J214" s="540"/>
      <c r="K214" s="253">
        <v>45650</v>
      </c>
      <c r="L214" s="266" t="s">
        <v>750</v>
      </c>
      <c r="M214" s="76"/>
      <c r="N214" s="76"/>
      <c r="O214" s="76"/>
      <c r="P214" s="76"/>
    </row>
    <row r="215" spans="1:16">
      <c r="A215" s="75">
        <v>203</v>
      </c>
      <c r="B215" s="216" t="s">
        <v>611</v>
      </c>
      <c r="C215" s="434" t="s">
        <v>225</v>
      </c>
      <c r="D215" s="236" t="s">
        <v>704</v>
      </c>
      <c r="E215" s="253">
        <v>45645</v>
      </c>
      <c r="F215" s="260">
        <v>37.64</v>
      </c>
      <c r="G215" s="538" t="s">
        <v>55</v>
      </c>
      <c r="H215" s="539"/>
      <c r="I215" s="539"/>
      <c r="J215" s="540"/>
      <c r="K215" s="253">
        <v>45653</v>
      </c>
      <c r="L215" s="266" t="s">
        <v>738</v>
      </c>
      <c r="M215" s="76"/>
      <c r="N215" s="76"/>
      <c r="O215" s="76"/>
      <c r="P215" s="76"/>
    </row>
    <row r="216" spans="1:16">
      <c r="A216" s="75">
        <v>204</v>
      </c>
      <c r="B216" s="216" t="s">
        <v>545</v>
      </c>
      <c r="C216" s="434" t="s">
        <v>248</v>
      </c>
      <c r="D216" s="236" t="s">
        <v>704</v>
      </c>
      <c r="E216" s="253">
        <v>45646</v>
      </c>
      <c r="F216" s="260">
        <v>58.25</v>
      </c>
      <c r="G216" s="538" t="s">
        <v>55</v>
      </c>
      <c r="H216" s="539"/>
      <c r="I216" s="539"/>
      <c r="J216" s="540"/>
      <c r="K216" s="253">
        <v>45653</v>
      </c>
      <c r="L216" s="266" t="s">
        <v>737</v>
      </c>
      <c r="M216" s="76"/>
      <c r="N216" s="76"/>
      <c r="O216" s="76"/>
      <c r="P216" s="76"/>
    </row>
    <row r="217" spans="1:16">
      <c r="A217" s="75">
        <v>205</v>
      </c>
      <c r="B217" s="216" t="s">
        <v>444</v>
      </c>
      <c r="C217" s="434" t="s">
        <v>226</v>
      </c>
      <c r="D217" s="238" t="s">
        <v>707</v>
      </c>
      <c r="E217" s="253">
        <v>45616</v>
      </c>
      <c r="F217" s="260">
        <v>71.430000000000007</v>
      </c>
      <c r="G217" s="538" t="s">
        <v>55</v>
      </c>
      <c r="H217" s="539"/>
      <c r="I217" s="539"/>
      <c r="J217" s="540"/>
      <c r="K217" s="253">
        <v>45653</v>
      </c>
      <c r="L217" s="10" t="s">
        <v>747</v>
      </c>
      <c r="M217" s="76"/>
      <c r="N217" s="76"/>
      <c r="O217" s="76"/>
      <c r="P217" s="76"/>
    </row>
    <row r="218" spans="1:16">
      <c r="A218" s="75">
        <v>206</v>
      </c>
      <c r="B218" s="216" t="s">
        <v>276</v>
      </c>
      <c r="C218" s="434" t="s">
        <v>318</v>
      </c>
      <c r="D218" s="236" t="s">
        <v>704</v>
      </c>
      <c r="E218" s="253">
        <v>45644</v>
      </c>
      <c r="F218" s="260">
        <v>65.713999999999999</v>
      </c>
      <c r="G218" s="538" t="s">
        <v>55</v>
      </c>
      <c r="H218" s="539"/>
      <c r="I218" s="539"/>
      <c r="J218" s="540"/>
      <c r="K218" s="253">
        <v>45654</v>
      </c>
      <c r="L218" s="268" t="s">
        <v>743</v>
      </c>
      <c r="M218" s="76"/>
      <c r="N218" s="76"/>
      <c r="O218" s="76"/>
      <c r="P218" s="76"/>
    </row>
    <row r="219" spans="1:16">
      <c r="A219" s="75">
        <v>207</v>
      </c>
      <c r="B219" s="216" t="s">
        <v>550</v>
      </c>
      <c r="C219" s="434" t="s">
        <v>195</v>
      </c>
      <c r="D219" s="236" t="s">
        <v>704</v>
      </c>
      <c r="E219" s="252">
        <v>45649</v>
      </c>
      <c r="F219" s="260">
        <v>37.64</v>
      </c>
      <c r="G219" s="538" t="s">
        <v>55</v>
      </c>
      <c r="H219" s="539"/>
      <c r="I219" s="539"/>
      <c r="J219" s="540"/>
      <c r="K219" s="253">
        <v>45657</v>
      </c>
      <c r="L219" s="266" t="s">
        <v>750</v>
      </c>
      <c r="M219" s="76"/>
      <c r="N219" s="76"/>
      <c r="O219" s="76"/>
      <c r="P219" s="76"/>
    </row>
    <row r="220" spans="1:16">
      <c r="A220" s="75">
        <v>208</v>
      </c>
      <c r="B220" s="216" t="s">
        <v>376</v>
      </c>
      <c r="C220" s="434" t="s">
        <v>351</v>
      </c>
      <c r="D220" s="238" t="s">
        <v>706</v>
      </c>
      <c r="E220" s="252">
        <v>45649</v>
      </c>
      <c r="F220" s="260">
        <v>82.51</v>
      </c>
      <c r="G220" s="538" t="s">
        <v>55</v>
      </c>
      <c r="H220" s="539"/>
      <c r="I220" s="539"/>
      <c r="J220" s="540"/>
      <c r="K220" s="253">
        <v>45657</v>
      </c>
      <c r="L220" s="266" t="s">
        <v>729</v>
      </c>
      <c r="M220" s="76"/>
      <c r="N220" s="76"/>
      <c r="O220" s="76"/>
      <c r="P220" s="76"/>
    </row>
    <row r="221" spans="1:16">
      <c r="A221" s="75">
        <v>209</v>
      </c>
      <c r="B221" s="216" t="s">
        <v>625</v>
      </c>
      <c r="C221" s="434" t="s">
        <v>225</v>
      </c>
      <c r="D221" s="238" t="s">
        <v>706</v>
      </c>
      <c r="E221" s="253">
        <v>45620</v>
      </c>
      <c r="F221" s="260">
        <v>58.51</v>
      </c>
      <c r="G221" s="538" t="s">
        <v>55</v>
      </c>
      <c r="H221" s="539"/>
      <c r="I221" s="539"/>
      <c r="J221" s="540"/>
      <c r="K221" s="253">
        <v>45659</v>
      </c>
      <c r="L221" s="266" t="s">
        <v>751</v>
      </c>
      <c r="M221" s="76"/>
      <c r="N221" s="76"/>
      <c r="O221" s="76"/>
      <c r="P221" s="76"/>
    </row>
    <row r="222" spans="1:16">
      <c r="A222" s="75">
        <v>210</v>
      </c>
      <c r="B222" s="216" t="s">
        <v>695</v>
      </c>
      <c r="C222" s="434" t="s">
        <v>195</v>
      </c>
      <c r="D222" s="238" t="s">
        <v>706</v>
      </c>
      <c r="E222" s="253">
        <v>45620</v>
      </c>
      <c r="F222" s="260">
        <v>58.51</v>
      </c>
      <c r="G222" s="538" t="s">
        <v>55</v>
      </c>
      <c r="H222" s="539"/>
      <c r="I222" s="539"/>
      <c r="J222" s="540"/>
      <c r="K222" s="253">
        <v>45659</v>
      </c>
      <c r="L222" s="266" t="s">
        <v>748</v>
      </c>
      <c r="M222" s="76"/>
      <c r="N222" s="76"/>
      <c r="O222" s="76"/>
      <c r="P222" s="76"/>
    </row>
    <row r="223" spans="1:16">
      <c r="A223" s="75">
        <v>211</v>
      </c>
      <c r="B223" s="216" t="s">
        <v>608</v>
      </c>
      <c r="C223" s="434" t="s">
        <v>710</v>
      </c>
      <c r="D223" s="236" t="s">
        <v>704</v>
      </c>
      <c r="E223" s="253">
        <v>45643</v>
      </c>
      <c r="F223" s="260">
        <v>77.81</v>
      </c>
      <c r="G223" s="538" t="s">
        <v>55</v>
      </c>
      <c r="H223" s="539"/>
      <c r="I223" s="539"/>
      <c r="J223" s="540"/>
      <c r="K223" s="253">
        <v>45660</v>
      </c>
      <c r="L223" s="266" t="s">
        <v>734</v>
      </c>
      <c r="M223" s="76"/>
      <c r="N223" s="76"/>
      <c r="O223" s="76"/>
      <c r="P223" s="76"/>
    </row>
    <row r="224" spans="1:16">
      <c r="A224" s="75">
        <v>212</v>
      </c>
      <c r="B224" s="216" t="s">
        <v>580</v>
      </c>
      <c r="C224" s="434" t="s">
        <v>225</v>
      </c>
      <c r="D224" s="238" t="s">
        <v>706</v>
      </c>
      <c r="E224" s="253">
        <v>45620</v>
      </c>
      <c r="F224" s="260">
        <v>58.51</v>
      </c>
      <c r="G224" s="538" t="s">
        <v>55</v>
      </c>
      <c r="H224" s="539"/>
      <c r="I224" s="539"/>
      <c r="J224" s="540"/>
      <c r="K224" s="253">
        <v>45660</v>
      </c>
      <c r="L224" s="266" t="s">
        <v>746</v>
      </c>
      <c r="M224" s="76"/>
      <c r="N224" s="76"/>
      <c r="O224" s="76"/>
      <c r="P224" s="76"/>
    </row>
    <row r="225" spans="1:16">
      <c r="A225" s="75">
        <v>213</v>
      </c>
      <c r="B225" s="216" t="s">
        <v>581</v>
      </c>
      <c r="C225" s="434" t="s">
        <v>381</v>
      </c>
      <c r="D225" s="236" t="s">
        <v>704</v>
      </c>
      <c r="E225" s="253">
        <v>45616</v>
      </c>
      <c r="F225" s="260">
        <v>169.70999999999998</v>
      </c>
      <c r="G225" s="538" t="s">
        <v>55</v>
      </c>
      <c r="H225" s="539"/>
      <c r="I225" s="539"/>
      <c r="J225" s="540"/>
      <c r="K225" s="253">
        <v>45666</v>
      </c>
      <c r="L225" s="266" t="s">
        <v>741</v>
      </c>
      <c r="M225" s="76"/>
      <c r="N225" s="76"/>
      <c r="O225" s="76"/>
      <c r="P225" s="76"/>
    </row>
    <row r="226" spans="1:16">
      <c r="A226" s="75">
        <v>214</v>
      </c>
      <c r="B226" s="216" t="s">
        <v>537</v>
      </c>
      <c r="C226" s="434" t="s">
        <v>248</v>
      </c>
      <c r="D226" s="236" t="s">
        <v>704</v>
      </c>
      <c r="E226" s="252">
        <v>45655</v>
      </c>
      <c r="F226" s="260">
        <v>58.25</v>
      </c>
      <c r="G226" s="538" t="s">
        <v>55</v>
      </c>
      <c r="H226" s="539"/>
      <c r="I226" s="539"/>
      <c r="J226" s="540"/>
      <c r="K226" s="253">
        <v>45666</v>
      </c>
      <c r="L226" s="266" t="s">
        <v>737</v>
      </c>
      <c r="M226" s="76"/>
      <c r="N226" s="76"/>
      <c r="O226" s="76"/>
      <c r="P226" s="76"/>
    </row>
    <row r="227" spans="1:16">
      <c r="A227" s="75">
        <v>215</v>
      </c>
      <c r="B227" s="216" t="s">
        <v>442</v>
      </c>
      <c r="C227" s="434" t="s">
        <v>318</v>
      </c>
      <c r="D227" s="238" t="s">
        <v>706</v>
      </c>
      <c r="E227" s="252">
        <v>45660</v>
      </c>
      <c r="F227" s="260">
        <v>95.47</v>
      </c>
      <c r="G227" s="538" t="s">
        <v>55</v>
      </c>
      <c r="H227" s="539"/>
      <c r="I227" s="539"/>
      <c r="J227" s="540"/>
      <c r="K227" s="253">
        <v>45667</v>
      </c>
      <c r="L227" s="266" t="s">
        <v>745</v>
      </c>
      <c r="M227" s="76"/>
      <c r="N227" s="76"/>
      <c r="O227" s="76"/>
      <c r="P227" s="76"/>
    </row>
    <row r="228" spans="1:16">
      <c r="A228" s="75">
        <v>216</v>
      </c>
      <c r="B228" s="216" t="s">
        <v>559</v>
      </c>
      <c r="C228" s="434" t="s">
        <v>224</v>
      </c>
      <c r="D228" s="238" t="s">
        <v>706</v>
      </c>
      <c r="E228" s="252">
        <v>45660</v>
      </c>
      <c r="F228" s="260">
        <v>61.059999999999995</v>
      </c>
      <c r="G228" s="538" t="s">
        <v>55</v>
      </c>
      <c r="H228" s="539"/>
      <c r="I228" s="539"/>
      <c r="J228" s="540"/>
      <c r="K228" s="253">
        <v>45668</v>
      </c>
      <c r="L228" s="266" t="s">
        <v>751</v>
      </c>
      <c r="M228" s="76"/>
      <c r="N228" s="76"/>
      <c r="O228" s="76"/>
      <c r="P228" s="76"/>
    </row>
    <row r="229" spans="1:16">
      <c r="A229" s="75">
        <v>217</v>
      </c>
      <c r="B229" s="216" t="s">
        <v>359</v>
      </c>
      <c r="C229" s="434" t="s">
        <v>565</v>
      </c>
      <c r="D229" s="238" t="s">
        <v>706</v>
      </c>
      <c r="E229" s="252">
        <v>45660</v>
      </c>
      <c r="F229" s="260">
        <v>139.03</v>
      </c>
      <c r="G229" s="538" t="s">
        <v>55</v>
      </c>
      <c r="H229" s="539"/>
      <c r="I229" s="539"/>
      <c r="J229" s="540"/>
      <c r="K229" s="253">
        <v>45668</v>
      </c>
      <c r="L229" s="266" t="s">
        <v>747</v>
      </c>
      <c r="M229" s="76"/>
      <c r="N229" s="76"/>
      <c r="O229" s="76"/>
      <c r="P229" s="76"/>
    </row>
    <row r="230" spans="1:16">
      <c r="A230" s="75">
        <v>218</v>
      </c>
      <c r="B230" s="216" t="s">
        <v>696</v>
      </c>
      <c r="C230" s="434" t="s">
        <v>224</v>
      </c>
      <c r="D230" s="239" t="s">
        <v>707</v>
      </c>
      <c r="E230" s="252">
        <v>45660</v>
      </c>
      <c r="F230" s="260">
        <v>71.430000000000007</v>
      </c>
      <c r="G230" s="538" t="s">
        <v>55</v>
      </c>
      <c r="H230" s="539"/>
      <c r="I230" s="539"/>
      <c r="J230" s="540"/>
      <c r="K230" s="253">
        <v>45668</v>
      </c>
      <c r="L230" s="266" t="s">
        <v>748</v>
      </c>
      <c r="M230" s="76"/>
      <c r="N230" s="76"/>
      <c r="O230" s="76"/>
      <c r="P230" s="76"/>
    </row>
    <row r="231" spans="1:16">
      <c r="A231" s="75">
        <v>219</v>
      </c>
      <c r="B231" s="216" t="s">
        <v>361</v>
      </c>
      <c r="C231" s="434" t="s">
        <v>709</v>
      </c>
      <c r="D231" s="236" t="s">
        <v>704</v>
      </c>
      <c r="E231" s="252">
        <v>45660</v>
      </c>
      <c r="F231" s="260">
        <v>77.81</v>
      </c>
      <c r="G231" s="538" t="s">
        <v>55</v>
      </c>
      <c r="H231" s="539"/>
      <c r="I231" s="539"/>
      <c r="J231" s="540"/>
      <c r="K231" s="253">
        <v>45668</v>
      </c>
      <c r="L231" s="266" t="s">
        <v>743</v>
      </c>
      <c r="M231" s="76"/>
      <c r="N231" s="76"/>
      <c r="O231" s="76"/>
      <c r="P231" s="76"/>
    </row>
    <row r="232" spans="1:16">
      <c r="A232" s="75">
        <v>220</v>
      </c>
      <c r="B232" s="216" t="s">
        <v>371</v>
      </c>
      <c r="C232" s="434" t="s">
        <v>635</v>
      </c>
      <c r="D232" s="236" t="s">
        <v>704</v>
      </c>
      <c r="E232" s="252">
        <v>45661</v>
      </c>
      <c r="F232" s="260">
        <v>94.55</v>
      </c>
      <c r="G232" s="538" t="s">
        <v>55</v>
      </c>
      <c r="H232" s="539"/>
      <c r="I232" s="539"/>
      <c r="J232" s="540"/>
      <c r="K232" s="253">
        <v>45669</v>
      </c>
      <c r="L232" s="266" t="s">
        <v>746</v>
      </c>
      <c r="M232" s="76"/>
      <c r="N232" s="76"/>
      <c r="O232" s="76"/>
      <c r="P232" s="76"/>
    </row>
    <row r="233" spans="1:16">
      <c r="A233" s="75">
        <v>221</v>
      </c>
      <c r="B233" s="216" t="s">
        <v>645</v>
      </c>
      <c r="C233" s="434" t="s">
        <v>381</v>
      </c>
      <c r="D233" s="236" t="s">
        <v>711</v>
      </c>
      <c r="E233" s="252">
        <v>45654</v>
      </c>
      <c r="F233" s="260">
        <v>326.61999999999995</v>
      </c>
      <c r="G233" s="538" t="s">
        <v>55</v>
      </c>
      <c r="H233" s="539"/>
      <c r="I233" s="539"/>
      <c r="J233" s="540"/>
      <c r="K233" s="253">
        <v>45669</v>
      </c>
      <c r="L233" s="266" t="s">
        <v>735</v>
      </c>
      <c r="M233" s="76"/>
      <c r="N233" s="76"/>
      <c r="O233" s="76"/>
      <c r="P233" s="76"/>
    </row>
    <row r="234" spans="1:16">
      <c r="A234" s="75">
        <v>222</v>
      </c>
      <c r="B234" s="216" t="s">
        <v>595</v>
      </c>
      <c r="C234" s="434" t="s">
        <v>381</v>
      </c>
      <c r="D234" s="236" t="s">
        <v>704</v>
      </c>
      <c r="E234" s="253">
        <v>45652</v>
      </c>
      <c r="F234" s="260">
        <v>169.70999999999998</v>
      </c>
      <c r="G234" s="538" t="s">
        <v>55</v>
      </c>
      <c r="H234" s="539"/>
      <c r="I234" s="539"/>
      <c r="J234" s="540"/>
      <c r="K234" s="253">
        <v>45671</v>
      </c>
      <c r="L234" s="266" t="s">
        <v>739</v>
      </c>
      <c r="M234" s="76"/>
      <c r="N234" s="76"/>
      <c r="O234" s="76"/>
      <c r="P234" s="76"/>
    </row>
    <row r="235" spans="1:16">
      <c r="A235" s="75">
        <v>223</v>
      </c>
      <c r="B235" s="216" t="s">
        <v>585</v>
      </c>
      <c r="C235" s="434" t="s">
        <v>224</v>
      </c>
      <c r="D235" s="236" t="s">
        <v>704</v>
      </c>
      <c r="E235" s="253">
        <v>45667</v>
      </c>
      <c r="F235" s="260">
        <v>41.37</v>
      </c>
      <c r="G235" s="538" t="s">
        <v>55</v>
      </c>
      <c r="H235" s="539"/>
      <c r="I235" s="539"/>
      <c r="J235" s="540"/>
      <c r="K235" s="253">
        <v>45671</v>
      </c>
      <c r="L235" s="266" t="s">
        <v>734</v>
      </c>
      <c r="M235" s="76"/>
      <c r="N235" s="76"/>
      <c r="O235" s="76"/>
      <c r="P235" s="76"/>
    </row>
    <row r="236" spans="1:16">
      <c r="A236" s="75">
        <v>224</v>
      </c>
      <c r="B236" s="216" t="s">
        <v>373</v>
      </c>
      <c r="C236" s="434" t="s">
        <v>349</v>
      </c>
      <c r="D236" s="238" t="s">
        <v>706</v>
      </c>
      <c r="E236" s="252">
        <v>45660</v>
      </c>
      <c r="F236" s="260">
        <v>98.56</v>
      </c>
      <c r="G236" s="538" t="s">
        <v>55</v>
      </c>
      <c r="H236" s="539"/>
      <c r="I236" s="539"/>
      <c r="J236" s="540"/>
      <c r="K236" s="253">
        <v>45672</v>
      </c>
      <c r="L236" s="266" t="s">
        <v>738</v>
      </c>
      <c r="M236" s="76"/>
      <c r="N236" s="76"/>
      <c r="O236" s="76"/>
      <c r="P236" s="76"/>
    </row>
    <row r="237" spans="1:16">
      <c r="A237" s="75">
        <v>225</v>
      </c>
      <c r="B237" s="216" t="s">
        <v>627</v>
      </c>
      <c r="C237" s="434" t="s">
        <v>224</v>
      </c>
      <c r="D237" s="238" t="s">
        <v>706</v>
      </c>
      <c r="E237" s="253">
        <v>45667</v>
      </c>
      <c r="F237" s="260">
        <v>61.059999999999995</v>
      </c>
      <c r="G237" s="538" t="s">
        <v>55</v>
      </c>
      <c r="H237" s="539"/>
      <c r="I237" s="539"/>
      <c r="J237" s="540"/>
      <c r="K237" s="253">
        <v>45675</v>
      </c>
      <c r="L237" s="266" t="s">
        <v>745</v>
      </c>
      <c r="M237" s="76"/>
      <c r="N237" s="76"/>
      <c r="O237" s="76"/>
      <c r="P237" s="76"/>
    </row>
    <row r="238" spans="1:16">
      <c r="A238" s="75">
        <v>226</v>
      </c>
      <c r="B238" s="216" t="s">
        <v>587</v>
      </c>
      <c r="C238" s="434" t="s">
        <v>225</v>
      </c>
      <c r="D238" s="236" t="s">
        <v>704</v>
      </c>
      <c r="E238" s="253">
        <v>45669</v>
      </c>
      <c r="F238" s="260">
        <v>37.64</v>
      </c>
      <c r="G238" s="538" t="s">
        <v>55</v>
      </c>
      <c r="H238" s="539"/>
      <c r="I238" s="539"/>
      <c r="J238" s="540"/>
      <c r="K238" s="253">
        <v>45677</v>
      </c>
      <c r="L238" s="268" t="s">
        <v>743</v>
      </c>
      <c r="M238" s="76"/>
      <c r="N238" s="76"/>
      <c r="O238" s="76"/>
      <c r="P238" s="76"/>
    </row>
    <row r="239" spans="1:16">
      <c r="A239" s="75">
        <v>227</v>
      </c>
      <c r="B239" s="216" t="s">
        <v>561</v>
      </c>
      <c r="C239" s="434" t="s">
        <v>224</v>
      </c>
      <c r="D239" s="236" t="s">
        <v>704</v>
      </c>
      <c r="E239" s="253">
        <v>45667</v>
      </c>
      <c r="F239" s="260">
        <v>41.37</v>
      </c>
      <c r="G239" s="538" t="s">
        <v>55</v>
      </c>
      <c r="H239" s="539"/>
      <c r="I239" s="539"/>
      <c r="J239" s="540"/>
      <c r="K239" s="253">
        <v>45677</v>
      </c>
      <c r="L239" s="266" t="s">
        <v>741</v>
      </c>
      <c r="M239" s="76"/>
      <c r="N239" s="76"/>
      <c r="O239" s="76"/>
      <c r="P239" s="76"/>
    </row>
    <row r="240" spans="1:16">
      <c r="A240" s="75">
        <v>228</v>
      </c>
      <c r="B240" s="216" t="s">
        <v>317</v>
      </c>
      <c r="C240" s="434" t="s">
        <v>349</v>
      </c>
      <c r="D240" s="236" t="s">
        <v>707</v>
      </c>
      <c r="E240" s="252">
        <v>45661</v>
      </c>
      <c r="F240" s="260">
        <v>111.17</v>
      </c>
      <c r="G240" s="538" t="s">
        <v>55</v>
      </c>
      <c r="H240" s="539"/>
      <c r="I240" s="539"/>
      <c r="J240" s="540"/>
      <c r="K240" s="253">
        <v>45679</v>
      </c>
      <c r="L240" s="266" t="s">
        <v>729</v>
      </c>
      <c r="M240" s="76"/>
      <c r="N240" s="76"/>
      <c r="O240" s="76"/>
      <c r="P240" s="76"/>
    </row>
    <row r="241" spans="1:16">
      <c r="A241" s="75">
        <v>229</v>
      </c>
      <c r="B241" s="221" t="s">
        <v>647</v>
      </c>
      <c r="C241" s="438" t="s">
        <v>224</v>
      </c>
      <c r="D241" s="238" t="s">
        <v>706</v>
      </c>
      <c r="E241" s="253">
        <v>45669</v>
      </c>
      <c r="F241" s="260">
        <v>61.059999999999995</v>
      </c>
      <c r="G241" s="538" t="s">
        <v>55</v>
      </c>
      <c r="H241" s="539"/>
      <c r="I241" s="539"/>
      <c r="J241" s="540"/>
      <c r="K241" s="253">
        <v>45680</v>
      </c>
      <c r="L241" s="266" t="s">
        <v>751</v>
      </c>
      <c r="M241" s="76"/>
      <c r="N241" s="76"/>
      <c r="O241" s="76"/>
      <c r="P241" s="76"/>
    </row>
    <row r="242" spans="1:16">
      <c r="A242" s="75">
        <v>230</v>
      </c>
      <c r="B242" s="215" t="s">
        <v>621</v>
      </c>
      <c r="C242" s="438" t="s">
        <v>381</v>
      </c>
      <c r="D242" s="236" t="s">
        <v>712</v>
      </c>
      <c r="E242" s="253">
        <v>45669</v>
      </c>
      <c r="F242" s="260">
        <v>169.70999999999998</v>
      </c>
      <c r="G242" s="538" t="s">
        <v>55</v>
      </c>
      <c r="H242" s="539"/>
      <c r="I242" s="539"/>
      <c r="J242" s="540"/>
      <c r="K242" s="253">
        <v>45681</v>
      </c>
      <c r="L242" s="266" t="s">
        <v>748</v>
      </c>
      <c r="M242" s="76"/>
      <c r="N242" s="76"/>
      <c r="O242" s="76"/>
      <c r="P242" s="76"/>
    </row>
    <row r="243" spans="1:16">
      <c r="A243" s="75">
        <v>231</v>
      </c>
      <c r="B243" s="216" t="s">
        <v>634</v>
      </c>
      <c r="C243" s="434" t="s">
        <v>225</v>
      </c>
      <c r="D243" s="238" t="s">
        <v>706</v>
      </c>
      <c r="E243" s="253">
        <v>45675</v>
      </c>
      <c r="F243" s="260">
        <v>58.51</v>
      </c>
      <c r="G243" s="538" t="s">
        <v>55</v>
      </c>
      <c r="H243" s="539"/>
      <c r="I243" s="539"/>
      <c r="J243" s="540"/>
      <c r="K243" s="253">
        <v>45682</v>
      </c>
      <c r="L243" s="266" t="s">
        <v>745</v>
      </c>
      <c r="M243" s="76"/>
      <c r="N243" s="76"/>
      <c r="O243" s="76"/>
      <c r="P243" s="76"/>
    </row>
    <row r="244" spans="1:16">
      <c r="A244" s="75">
        <v>232</v>
      </c>
      <c r="B244" s="216" t="s">
        <v>424</v>
      </c>
      <c r="C244" s="434" t="s">
        <v>644</v>
      </c>
      <c r="D244" s="236" t="s">
        <v>711</v>
      </c>
      <c r="E244" s="252">
        <v>45671</v>
      </c>
      <c r="F244" s="260">
        <v>331.82</v>
      </c>
      <c r="G244" s="538" t="s">
        <v>55</v>
      </c>
      <c r="H244" s="539"/>
      <c r="I244" s="539"/>
      <c r="J244" s="540"/>
      <c r="K244" s="253">
        <v>45686</v>
      </c>
      <c r="L244" s="266" t="s">
        <v>735</v>
      </c>
      <c r="M244" s="76"/>
      <c r="N244" s="76"/>
      <c r="O244" s="76"/>
      <c r="P244" s="76"/>
    </row>
    <row r="245" spans="1:16">
      <c r="A245" s="75">
        <v>233</v>
      </c>
      <c r="B245" s="223" t="s">
        <v>4</v>
      </c>
      <c r="C245" s="438" t="s">
        <v>224</v>
      </c>
      <c r="D245" s="240" t="s">
        <v>704</v>
      </c>
      <c r="E245" s="253">
        <v>45678</v>
      </c>
      <c r="F245" s="260">
        <v>41.37</v>
      </c>
      <c r="G245" s="538" t="s">
        <v>55</v>
      </c>
      <c r="H245" s="539"/>
      <c r="I245" s="539"/>
      <c r="J245" s="540"/>
      <c r="K245" s="253">
        <v>45687</v>
      </c>
      <c r="L245" s="266" t="s">
        <v>746</v>
      </c>
      <c r="M245" s="76"/>
      <c r="N245" s="76"/>
      <c r="O245" s="76"/>
      <c r="P245" s="76"/>
    </row>
    <row r="246" spans="1:16">
      <c r="A246" s="75">
        <v>234</v>
      </c>
      <c r="B246" s="221" t="s">
        <v>642</v>
      </c>
      <c r="C246" s="438" t="s">
        <v>224</v>
      </c>
      <c r="D246" s="240" t="s">
        <v>704</v>
      </c>
      <c r="E246" s="253">
        <v>45682</v>
      </c>
      <c r="F246" s="260">
        <v>41.37</v>
      </c>
      <c r="G246" s="538" t="s">
        <v>55</v>
      </c>
      <c r="H246" s="539"/>
      <c r="I246" s="539"/>
      <c r="J246" s="540"/>
      <c r="K246" s="253">
        <v>45688</v>
      </c>
      <c r="L246" s="266" t="s">
        <v>751</v>
      </c>
      <c r="M246" s="76"/>
      <c r="N246" s="76"/>
      <c r="O246" s="76"/>
      <c r="P246" s="76"/>
    </row>
    <row r="247" spans="1:16">
      <c r="A247" s="75">
        <v>235</v>
      </c>
      <c r="B247" s="216" t="s">
        <v>562</v>
      </c>
      <c r="C247" s="434" t="s">
        <v>224</v>
      </c>
      <c r="D247" s="238" t="s">
        <v>706</v>
      </c>
      <c r="E247" s="253">
        <v>45678</v>
      </c>
      <c r="F247" s="260">
        <v>61.059999999999995</v>
      </c>
      <c r="G247" s="538" t="s">
        <v>55</v>
      </c>
      <c r="H247" s="539"/>
      <c r="I247" s="539"/>
      <c r="J247" s="540"/>
      <c r="K247" s="253">
        <v>45688</v>
      </c>
      <c r="L247" s="266" t="s">
        <v>738</v>
      </c>
      <c r="M247" s="76"/>
      <c r="N247" s="76"/>
      <c r="O247" s="76"/>
      <c r="P247" s="76"/>
    </row>
    <row r="248" spans="1:16">
      <c r="A248" s="75">
        <v>236</v>
      </c>
      <c r="B248" s="221" t="s">
        <v>289</v>
      </c>
      <c r="C248" s="438" t="s">
        <v>318</v>
      </c>
      <c r="D248" s="240" t="s">
        <v>707</v>
      </c>
      <c r="E248" s="253">
        <v>45672</v>
      </c>
      <c r="F248" s="260">
        <v>119.63500000000001</v>
      </c>
      <c r="G248" s="538" t="s">
        <v>55</v>
      </c>
      <c r="H248" s="539"/>
      <c r="I248" s="539"/>
      <c r="J248" s="540"/>
      <c r="K248" s="253">
        <v>45688</v>
      </c>
      <c r="L248" s="266" t="s">
        <v>747</v>
      </c>
      <c r="M248" s="76"/>
      <c r="N248" s="76"/>
      <c r="O248" s="76"/>
      <c r="P248" s="76"/>
    </row>
    <row r="249" spans="1:16">
      <c r="A249" s="75">
        <v>237</v>
      </c>
      <c r="B249" s="216" t="s">
        <v>613</v>
      </c>
      <c r="C249" s="434" t="s">
        <v>225</v>
      </c>
      <c r="D249" s="236" t="s">
        <v>704</v>
      </c>
      <c r="E249" s="253">
        <v>45680</v>
      </c>
      <c r="F249" s="260">
        <v>37.64</v>
      </c>
      <c r="G249" s="538" t="s">
        <v>55</v>
      </c>
      <c r="H249" s="539"/>
      <c r="I249" s="539"/>
      <c r="J249" s="540"/>
      <c r="K249" s="253">
        <v>45688</v>
      </c>
      <c r="L249" s="266" t="s">
        <v>734</v>
      </c>
      <c r="M249" s="76"/>
      <c r="N249" s="76"/>
      <c r="O249" s="76"/>
      <c r="P249" s="76"/>
    </row>
    <row r="250" spans="1:16">
      <c r="A250" s="75">
        <v>238</v>
      </c>
      <c r="B250" s="216" t="s">
        <v>619</v>
      </c>
      <c r="C250" s="434" t="s">
        <v>225</v>
      </c>
      <c r="D250" s="236" t="s">
        <v>704</v>
      </c>
      <c r="E250" s="253">
        <v>45681</v>
      </c>
      <c r="F250" s="260">
        <v>37.64</v>
      </c>
      <c r="G250" s="538" t="s">
        <v>55</v>
      </c>
      <c r="H250" s="539"/>
      <c r="I250" s="539"/>
      <c r="J250" s="540"/>
      <c r="K250" s="253">
        <v>45688</v>
      </c>
      <c r="L250" s="266" t="s">
        <v>741</v>
      </c>
      <c r="M250" s="76"/>
      <c r="N250" s="76"/>
      <c r="O250" s="76"/>
      <c r="P250" s="76"/>
    </row>
    <row r="251" spans="1:16">
      <c r="A251" s="75">
        <v>239</v>
      </c>
      <c r="B251" s="216" t="s">
        <v>605</v>
      </c>
      <c r="C251" s="434" t="s">
        <v>226</v>
      </c>
      <c r="D251" s="238" t="s">
        <v>706</v>
      </c>
      <c r="E251" s="253">
        <v>45683</v>
      </c>
      <c r="F251" s="260">
        <v>61.059999999999995</v>
      </c>
      <c r="G251" s="538" t="s">
        <v>55</v>
      </c>
      <c r="H251" s="539"/>
      <c r="I251" s="539"/>
      <c r="J251" s="540"/>
      <c r="K251" s="253">
        <v>45691</v>
      </c>
      <c r="L251" s="266" t="s">
        <v>745</v>
      </c>
      <c r="M251" s="76"/>
      <c r="N251" s="76"/>
      <c r="O251" s="76"/>
      <c r="P251" s="76"/>
    </row>
    <row r="252" spans="1:16">
      <c r="A252" s="75">
        <v>240</v>
      </c>
      <c r="B252" s="216" t="s">
        <v>648</v>
      </c>
      <c r="C252" s="434" t="s">
        <v>638</v>
      </c>
      <c r="D252" s="236" t="s">
        <v>704</v>
      </c>
      <c r="E252" s="253">
        <v>45675</v>
      </c>
      <c r="F252" s="260">
        <v>165.36</v>
      </c>
      <c r="G252" s="538" t="s">
        <v>55</v>
      </c>
      <c r="H252" s="539"/>
      <c r="I252" s="539"/>
      <c r="J252" s="540"/>
      <c r="K252" s="253">
        <v>45692</v>
      </c>
      <c r="L252" s="266" t="s">
        <v>739</v>
      </c>
      <c r="M252" s="76"/>
      <c r="N252" s="76"/>
      <c r="O252" s="76"/>
      <c r="P252" s="76"/>
    </row>
    <row r="253" spans="1:16">
      <c r="A253" s="75">
        <v>241</v>
      </c>
      <c r="B253" s="231" t="s">
        <v>316</v>
      </c>
      <c r="C253" s="438" t="s">
        <v>631</v>
      </c>
      <c r="D253" s="236" t="s">
        <v>704</v>
      </c>
      <c r="E253" s="253">
        <v>45680</v>
      </c>
      <c r="F253" s="260">
        <v>165.36</v>
      </c>
      <c r="G253" s="538" t="s">
        <v>55</v>
      </c>
      <c r="H253" s="539"/>
      <c r="I253" s="539"/>
      <c r="J253" s="540"/>
      <c r="K253" s="253">
        <v>45693</v>
      </c>
      <c r="L253" s="266" t="s">
        <v>729</v>
      </c>
      <c r="M253" s="76"/>
      <c r="N253" s="76"/>
      <c r="O253" s="76"/>
      <c r="P253" s="76"/>
    </row>
    <row r="254" spans="1:16">
      <c r="A254" s="75">
        <v>242</v>
      </c>
      <c r="B254" s="231" t="s">
        <v>92</v>
      </c>
      <c r="C254" s="438" t="s">
        <v>195</v>
      </c>
      <c r="D254" s="236" t="s">
        <v>704</v>
      </c>
      <c r="E254" s="253">
        <v>45689</v>
      </c>
      <c r="F254" s="260">
        <v>37.64</v>
      </c>
      <c r="G254" s="538" t="s">
        <v>55</v>
      </c>
      <c r="H254" s="539"/>
      <c r="I254" s="539"/>
      <c r="J254" s="540"/>
      <c r="K254" s="253">
        <v>45694</v>
      </c>
      <c r="L254" s="266" t="s">
        <v>746</v>
      </c>
      <c r="M254" s="76"/>
      <c r="N254" s="76"/>
      <c r="O254" s="76"/>
      <c r="P254" s="76"/>
    </row>
    <row r="255" spans="1:16">
      <c r="A255" s="75">
        <v>243</v>
      </c>
      <c r="B255" s="221" t="s">
        <v>628</v>
      </c>
      <c r="C255" s="438" t="s">
        <v>315</v>
      </c>
      <c r="D255" s="236" t="s">
        <v>704</v>
      </c>
      <c r="E255" s="253">
        <v>45689</v>
      </c>
      <c r="F255" s="260">
        <v>65.912000000000006</v>
      </c>
      <c r="G255" s="538" t="s">
        <v>55</v>
      </c>
      <c r="H255" s="539"/>
      <c r="I255" s="539"/>
      <c r="J255" s="540"/>
      <c r="K255" s="253">
        <v>45695</v>
      </c>
      <c r="L255" s="266" t="s">
        <v>751</v>
      </c>
      <c r="M255" s="76"/>
      <c r="N255" s="76"/>
      <c r="O255" s="76"/>
      <c r="P255" s="76"/>
    </row>
    <row r="256" spans="1:16">
      <c r="A256" s="75">
        <v>244</v>
      </c>
      <c r="B256" s="223" t="s">
        <v>141</v>
      </c>
      <c r="C256" s="434" t="s">
        <v>224</v>
      </c>
      <c r="D256" s="238" t="s">
        <v>706</v>
      </c>
      <c r="E256" s="253">
        <v>45689</v>
      </c>
      <c r="F256" s="260">
        <v>61.059999999999995</v>
      </c>
      <c r="G256" s="538" t="s">
        <v>55</v>
      </c>
      <c r="H256" s="539"/>
      <c r="I256" s="539"/>
      <c r="J256" s="540"/>
      <c r="K256" s="253">
        <v>45695</v>
      </c>
      <c r="L256" s="266" t="s">
        <v>750</v>
      </c>
      <c r="M256" s="76"/>
      <c r="N256" s="76"/>
      <c r="O256" s="76"/>
      <c r="P256" s="76"/>
    </row>
    <row r="257" spans="1:16">
      <c r="A257" s="75">
        <v>245</v>
      </c>
      <c r="B257" s="216" t="s">
        <v>573</v>
      </c>
      <c r="C257" s="434" t="s">
        <v>227</v>
      </c>
      <c r="D257" s="236" t="s">
        <v>704</v>
      </c>
      <c r="E257" s="253">
        <v>45689</v>
      </c>
      <c r="F257" s="260">
        <v>41.37</v>
      </c>
      <c r="G257" s="538" t="s">
        <v>55</v>
      </c>
      <c r="H257" s="539"/>
      <c r="I257" s="539"/>
      <c r="J257" s="540"/>
      <c r="K257" s="253">
        <v>45697</v>
      </c>
      <c r="L257" s="266" t="s">
        <v>741</v>
      </c>
      <c r="M257" s="76"/>
      <c r="N257" s="76"/>
      <c r="O257" s="76"/>
      <c r="P257" s="76"/>
    </row>
    <row r="258" spans="1:16">
      <c r="A258" s="75">
        <v>246</v>
      </c>
      <c r="B258" s="223" t="s">
        <v>661</v>
      </c>
      <c r="C258" s="438" t="s">
        <v>638</v>
      </c>
      <c r="D258" s="236" t="s">
        <v>704</v>
      </c>
      <c r="E258" s="253">
        <v>45687</v>
      </c>
      <c r="F258" s="260">
        <v>165.36</v>
      </c>
      <c r="G258" s="538" t="s">
        <v>55</v>
      </c>
      <c r="H258" s="539"/>
      <c r="I258" s="539"/>
      <c r="J258" s="540"/>
      <c r="K258" s="253">
        <v>45697</v>
      </c>
      <c r="L258" s="266" t="s">
        <v>735</v>
      </c>
      <c r="M258" s="76"/>
      <c r="N258" s="76"/>
      <c r="O258" s="76"/>
      <c r="P258" s="76"/>
    </row>
    <row r="259" spans="1:16">
      <c r="A259" s="75">
        <v>247</v>
      </c>
      <c r="B259" s="224" t="s">
        <v>579</v>
      </c>
      <c r="C259" s="438" t="s">
        <v>225</v>
      </c>
      <c r="D259" s="238" t="s">
        <v>706</v>
      </c>
      <c r="E259" s="253">
        <v>45689</v>
      </c>
      <c r="F259" s="260">
        <v>58.51</v>
      </c>
      <c r="G259" s="538" t="s">
        <v>55</v>
      </c>
      <c r="H259" s="539"/>
      <c r="I259" s="539"/>
      <c r="J259" s="540"/>
      <c r="K259" s="253">
        <v>45698</v>
      </c>
      <c r="L259" s="268" t="s">
        <v>743</v>
      </c>
      <c r="M259" s="76"/>
      <c r="N259" s="76"/>
      <c r="O259" s="76"/>
      <c r="P259" s="76"/>
    </row>
    <row r="260" spans="1:16">
      <c r="A260" s="75">
        <v>248</v>
      </c>
      <c r="B260" s="224" t="s">
        <v>572</v>
      </c>
      <c r="C260" s="438" t="s">
        <v>225</v>
      </c>
      <c r="D260" s="238" t="s">
        <v>706</v>
      </c>
      <c r="E260" s="253">
        <v>45690</v>
      </c>
      <c r="F260" s="260">
        <v>58.51</v>
      </c>
      <c r="G260" s="538" t="s">
        <v>55</v>
      </c>
      <c r="H260" s="539"/>
      <c r="I260" s="539"/>
      <c r="J260" s="540"/>
      <c r="K260" s="253">
        <v>45703</v>
      </c>
      <c r="L260" s="266" t="s">
        <v>738</v>
      </c>
      <c r="M260" s="76"/>
      <c r="N260" s="76"/>
      <c r="O260" s="76"/>
      <c r="P260" s="76"/>
    </row>
    <row r="261" spans="1:16" ht="31">
      <c r="A261" s="75">
        <v>249</v>
      </c>
      <c r="B261" s="221" t="s">
        <v>320</v>
      </c>
      <c r="C261" s="434" t="s">
        <v>713</v>
      </c>
      <c r="D261" s="240" t="s">
        <v>704</v>
      </c>
      <c r="E261" s="253">
        <v>45690</v>
      </c>
      <c r="F261" s="260">
        <v>173.792</v>
      </c>
      <c r="G261" s="538" t="s">
        <v>55</v>
      </c>
      <c r="H261" s="539"/>
      <c r="I261" s="539"/>
      <c r="J261" s="540"/>
      <c r="K261" s="253">
        <v>45703</v>
      </c>
      <c r="L261" s="266" t="s">
        <v>747</v>
      </c>
      <c r="M261" s="76"/>
      <c r="N261" s="76"/>
      <c r="O261" s="76"/>
      <c r="P261" s="76"/>
    </row>
    <row r="262" spans="1:16">
      <c r="A262" s="75">
        <v>250</v>
      </c>
      <c r="B262" s="221" t="s">
        <v>292</v>
      </c>
      <c r="C262" s="438" t="s">
        <v>360</v>
      </c>
      <c r="D262" s="238" t="s">
        <v>706</v>
      </c>
      <c r="E262" s="253">
        <v>45690</v>
      </c>
      <c r="F262" s="260">
        <v>253.37</v>
      </c>
      <c r="G262" s="538" t="s">
        <v>55</v>
      </c>
      <c r="H262" s="539"/>
      <c r="I262" s="539"/>
      <c r="J262" s="540"/>
      <c r="K262" s="253">
        <v>45703</v>
      </c>
      <c r="L262" s="266" t="s">
        <v>748</v>
      </c>
      <c r="M262" s="76"/>
      <c r="N262" s="76"/>
      <c r="O262" s="76"/>
      <c r="P262" s="76"/>
    </row>
    <row r="263" spans="1:16">
      <c r="A263" s="75">
        <v>251</v>
      </c>
      <c r="B263" s="216" t="s">
        <v>623</v>
      </c>
      <c r="C263" s="434" t="s">
        <v>225</v>
      </c>
      <c r="D263" s="238" t="s">
        <v>706</v>
      </c>
      <c r="E263" s="253">
        <v>45690</v>
      </c>
      <c r="F263" s="260">
        <v>58.51</v>
      </c>
      <c r="G263" s="538" t="s">
        <v>55</v>
      </c>
      <c r="H263" s="539"/>
      <c r="I263" s="539"/>
      <c r="J263" s="540"/>
      <c r="K263" s="253">
        <v>45703</v>
      </c>
      <c r="L263" s="266" t="s">
        <v>734</v>
      </c>
      <c r="M263" s="76"/>
      <c r="N263" s="76"/>
      <c r="O263" s="76"/>
      <c r="P263" s="76"/>
    </row>
    <row r="264" spans="1:16">
      <c r="A264" s="75">
        <v>252</v>
      </c>
      <c r="B264" s="221" t="s">
        <v>423</v>
      </c>
      <c r="C264" s="438" t="s">
        <v>714</v>
      </c>
      <c r="D264" s="238" t="s">
        <v>706</v>
      </c>
      <c r="E264" s="253">
        <v>45697</v>
      </c>
      <c r="F264" s="260">
        <v>85.98</v>
      </c>
      <c r="G264" s="538" t="s">
        <v>55</v>
      </c>
      <c r="H264" s="539"/>
      <c r="I264" s="539"/>
      <c r="J264" s="540"/>
      <c r="K264" s="253">
        <v>45705</v>
      </c>
      <c r="L264" s="266" t="s">
        <v>751</v>
      </c>
      <c r="M264" s="76"/>
      <c r="N264" s="76"/>
      <c r="O264" s="76"/>
      <c r="P264" s="76"/>
    </row>
    <row r="265" spans="1:16">
      <c r="A265" s="75">
        <v>253</v>
      </c>
      <c r="B265" s="221" t="s">
        <v>667</v>
      </c>
      <c r="C265" s="438" t="s">
        <v>638</v>
      </c>
      <c r="D265" s="236" t="s">
        <v>704</v>
      </c>
      <c r="E265" s="253">
        <v>45694</v>
      </c>
      <c r="F265" s="260">
        <v>165.36</v>
      </c>
      <c r="G265" s="538" t="s">
        <v>55</v>
      </c>
      <c r="H265" s="539"/>
      <c r="I265" s="539"/>
      <c r="J265" s="540"/>
      <c r="K265" s="253">
        <v>45706</v>
      </c>
      <c r="L265" s="266" t="s">
        <v>739</v>
      </c>
      <c r="M265" s="76"/>
      <c r="N265" s="76"/>
      <c r="O265" s="76"/>
      <c r="P265" s="76"/>
    </row>
    <row r="266" spans="1:16">
      <c r="A266" s="75">
        <v>254</v>
      </c>
      <c r="B266" s="221" t="s">
        <v>659</v>
      </c>
      <c r="C266" s="438" t="s">
        <v>349</v>
      </c>
      <c r="D266" s="238" t="s">
        <v>706</v>
      </c>
      <c r="E266" s="253">
        <v>45694</v>
      </c>
      <c r="F266" s="260">
        <v>98.56</v>
      </c>
      <c r="G266" s="538" t="s">
        <v>55</v>
      </c>
      <c r="H266" s="539"/>
      <c r="I266" s="539"/>
      <c r="J266" s="540"/>
      <c r="K266" s="253">
        <v>45706</v>
      </c>
      <c r="L266" s="266" t="s">
        <v>745</v>
      </c>
      <c r="M266" s="76"/>
      <c r="N266" s="76"/>
      <c r="O266" s="76"/>
      <c r="P266" s="76"/>
    </row>
    <row r="267" spans="1:16">
      <c r="A267" s="75">
        <v>255</v>
      </c>
      <c r="B267" s="221" t="s">
        <v>697</v>
      </c>
      <c r="C267" s="438" t="s">
        <v>195</v>
      </c>
      <c r="D267" s="240" t="s">
        <v>704</v>
      </c>
      <c r="E267" s="253">
        <v>45698</v>
      </c>
      <c r="F267" s="260">
        <v>37.64</v>
      </c>
      <c r="G267" s="538" t="s">
        <v>55</v>
      </c>
      <c r="H267" s="539"/>
      <c r="I267" s="539"/>
      <c r="J267" s="540"/>
      <c r="K267" s="253">
        <v>45708</v>
      </c>
      <c r="L267" s="266" t="s">
        <v>746</v>
      </c>
      <c r="M267" s="76"/>
      <c r="N267" s="76"/>
      <c r="O267" s="76"/>
      <c r="P267" s="76"/>
    </row>
    <row r="268" spans="1:16">
      <c r="A268" s="75">
        <v>256</v>
      </c>
      <c r="B268" s="221" t="s">
        <v>630</v>
      </c>
      <c r="C268" s="434" t="s">
        <v>631</v>
      </c>
      <c r="D268" s="236" t="s">
        <v>704</v>
      </c>
      <c r="E268" s="253">
        <v>45698</v>
      </c>
      <c r="F268" s="260">
        <v>165.36</v>
      </c>
      <c r="G268" s="538" t="s">
        <v>55</v>
      </c>
      <c r="H268" s="539"/>
      <c r="I268" s="539"/>
      <c r="J268" s="540"/>
      <c r="K268" s="253">
        <v>45709</v>
      </c>
      <c r="L268" s="266" t="s">
        <v>735</v>
      </c>
      <c r="M268" s="76"/>
      <c r="N268" s="76"/>
      <c r="O268" s="76"/>
      <c r="P268" s="76"/>
    </row>
    <row r="269" spans="1:16">
      <c r="A269" s="75">
        <v>257</v>
      </c>
      <c r="B269" s="221" t="s">
        <v>129</v>
      </c>
      <c r="C269" s="438" t="s">
        <v>224</v>
      </c>
      <c r="D269" s="238" t="s">
        <v>706</v>
      </c>
      <c r="E269" s="253">
        <v>45699</v>
      </c>
      <c r="F269" s="260">
        <v>61.059999999999995</v>
      </c>
      <c r="G269" s="538" t="s">
        <v>55</v>
      </c>
      <c r="H269" s="539"/>
      <c r="I269" s="539"/>
      <c r="J269" s="540"/>
      <c r="K269" s="253">
        <v>45709</v>
      </c>
      <c r="L269" s="268" t="s">
        <v>743</v>
      </c>
      <c r="M269" s="76"/>
      <c r="N269" s="76"/>
      <c r="O269" s="76"/>
      <c r="P269" s="76"/>
    </row>
    <row r="270" spans="1:16" ht="31">
      <c r="A270" s="75">
        <v>258</v>
      </c>
      <c r="B270" s="221" t="s">
        <v>271</v>
      </c>
      <c r="C270" s="434" t="s">
        <v>715</v>
      </c>
      <c r="D270" s="240" t="s">
        <v>704</v>
      </c>
      <c r="E270" s="253">
        <v>45694</v>
      </c>
      <c r="F270" s="260">
        <v>177.25200000000001</v>
      </c>
      <c r="G270" s="538" t="s">
        <v>55</v>
      </c>
      <c r="H270" s="539"/>
      <c r="I270" s="539"/>
      <c r="J270" s="540"/>
      <c r="K270" s="253">
        <v>45709</v>
      </c>
      <c r="L270" s="266" t="s">
        <v>729</v>
      </c>
      <c r="M270" s="76"/>
      <c r="N270" s="76"/>
      <c r="O270" s="76"/>
      <c r="P270" s="76"/>
    </row>
    <row r="271" spans="1:16" ht="46.5">
      <c r="A271" s="536">
        <v>259</v>
      </c>
      <c r="B271" s="221" t="s">
        <v>553</v>
      </c>
      <c r="C271" s="434" t="s">
        <v>716</v>
      </c>
      <c r="D271" s="236" t="s">
        <v>704</v>
      </c>
      <c r="E271" s="253">
        <v>45698</v>
      </c>
      <c r="F271" s="260">
        <v>20.684999999999999</v>
      </c>
      <c r="G271" s="538" t="s">
        <v>55</v>
      </c>
      <c r="H271" s="539"/>
      <c r="I271" s="539"/>
      <c r="J271" s="540"/>
      <c r="K271" s="253">
        <v>45710</v>
      </c>
      <c r="L271" s="266" t="s">
        <v>741</v>
      </c>
      <c r="M271" s="76"/>
      <c r="N271" s="76"/>
      <c r="O271" s="76"/>
      <c r="P271" s="76"/>
    </row>
    <row r="272" spans="1:16" ht="46.5">
      <c r="A272" s="537"/>
      <c r="B272" s="221" t="s">
        <v>553</v>
      </c>
      <c r="C272" s="434" t="s">
        <v>717</v>
      </c>
      <c r="D272" s="236" t="s">
        <v>704</v>
      </c>
      <c r="E272" s="253">
        <v>45698</v>
      </c>
      <c r="F272" s="260">
        <v>27.164999999999999</v>
      </c>
      <c r="G272" s="538" t="s">
        <v>55</v>
      </c>
      <c r="H272" s="539"/>
      <c r="I272" s="539"/>
      <c r="J272" s="540"/>
      <c r="K272" s="253">
        <v>45710</v>
      </c>
      <c r="L272" s="266" t="s">
        <v>741</v>
      </c>
      <c r="M272" s="76"/>
      <c r="N272" s="76"/>
      <c r="O272" s="76"/>
      <c r="P272" s="76"/>
    </row>
    <row r="273" spans="1:16">
      <c r="A273" s="75">
        <v>260</v>
      </c>
      <c r="B273" s="232" t="s">
        <v>142</v>
      </c>
      <c r="C273" s="441" t="s">
        <v>225</v>
      </c>
      <c r="D273" s="241" t="s">
        <v>706</v>
      </c>
      <c r="E273" s="253">
        <v>45698</v>
      </c>
      <c r="F273" s="260">
        <v>58.51</v>
      </c>
      <c r="G273" s="538" t="s">
        <v>55</v>
      </c>
      <c r="H273" s="539"/>
      <c r="I273" s="539"/>
      <c r="J273" s="540"/>
      <c r="K273" s="253">
        <v>45711</v>
      </c>
      <c r="L273" s="268" t="s">
        <v>750</v>
      </c>
      <c r="M273" s="76"/>
      <c r="N273" s="76"/>
      <c r="O273" s="76"/>
      <c r="P273" s="76"/>
    </row>
    <row r="274" spans="1:16" ht="31">
      <c r="A274" s="75">
        <v>261</v>
      </c>
      <c r="B274" s="233" t="s">
        <v>270</v>
      </c>
      <c r="C274" s="442" t="s">
        <v>718</v>
      </c>
      <c r="D274" s="242" t="s">
        <v>704</v>
      </c>
      <c r="E274" s="255">
        <v>45704</v>
      </c>
      <c r="F274" s="261">
        <v>173.792</v>
      </c>
      <c r="G274" s="538" t="s">
        <v>55</v>
      </c>
      <c r="H274" s="539"/>
      <c r="I274" s="539"/>
      <c r="J274" s="540"/>
      <c r="K274" s="255">
        <v>45713</v>
      </c>
      <c r="L274" s="269" t="s">
        <v>747</v>
      </c>
      <c r="M274" s="76"/>
      <c r="N274" s="76"/>
      <c r="O274" s="76"/>
      <c r="P274" s="76"/>
    </row>
    <row r="275" spans="1:16">
      <c r="A275" s="75">
        <v>262</v>
      </c>
      <c r="B275" s="221" t="s">
        <v>329</v>
      </c>
      <c r="C275" s="434" t="s">
        <v>275</v>
      </c>
      <c r="D275" s="243" t="s">
        <v>706</v>
      </c>
      <c r="E275" s="253">
        <v>45707</v>
      </c>
      <c r="F275" s="262">
        <v>100.37</v>
      </c>
      <c r="G275" s="538" t="s">
        <v>55</v>
      </c>
      <c r="H275" s="539"/>
      <c r="I275" s="539"/>
      <c r="J275" s="540"/>
      <c r="K275" s="253">
        <v>45715</v>
      </c>
      <c r="L275" s="10" t="s">
        <v>745</v>
      </c>
      <c r="M275" s="76"/>
      <c r="N275" s="76"/>
      <c r="O275" s="76"/>
      <c r="P275" s="76"/>
    </row>
    <row r="276" spans="1:16">
      <c r="A276" s="75">
        <v>263</v>
      </c>
      <c r="B276" s="221" t="s">
        <v>656</v>
      </c>
      <c r="C276" s="438" t="s">
        <v>719</v>
      </c>
      <c r="D276" s="236" t="s">
        <v>704</v>
      </c>
      <c r="E276" s="253">
        <v>45707</v>
      </c>
      <c r="F276" s="260">
        <v>59.55</v>
      </c>
      <c r="G276" s="538" t="s">
        <v>55</v>
      </c>
      <c r="H276" s="539"/>
      <c r="I276" s="539"/>
      <c r="J276" s="540"/>
      <c r="K276" s="253">
        <v>45716</v>
      </c>
      <c r="L276" s="266" t="s">
        <v>734</v>
      </c>
      <c r="M276" s="76"/>
      <c r="N276" s="76"/>
      <c r="O276" s="76"/>
      <c r="P276" s="76"/>
    </row>
    <row r="277" spans="1:16">
      <c r="A277" s="75">
        <v>264</v>
      </c>
      <c r="B277" s="221" t="s">
        <v>290</v>
      </c>
      <c r="C277" s="434" t="s">
        <v>631</v>
      </c>
      <c r="D277" s="243" t="s">
        <v>706</v>
      </c>
      <c r="E277" s="253">
        <v>45707</v>
      </c>
      <c r="F277" s="260">
        <v>243.46</v>
      </c>
      <c r="G277" s="538" t="s">
        <v>55</v>
      </c>
      <c r="H277" s="539"/>
      <c r="I277" s="539"/>
      <c r="J277" s="540"/>
      <c r="K277" s="253">
        <v>45716</v>
      </c>
      <c r="L277" s="266" t="s">
        <v>748</v>
      </c>
      <c r="M277" s="76"/>
      <c r="N277" s="76"/>
      <c r="O277" s="76"/>
      <c r="P277" s="76"/>
    </row>
    <row r="278" spans="1:16">
      <c r="A278" s="75">
        <v>265</v>
      </c>
      <c r="B278" s="221" t="s">
        <v>433</v>
      </c>
      <c r="C278" s="438" t="s">
        <v>226</v>
      </c>
      <c r="D278" s="243" t="s">
        <v>706</v>
      </c>
      <c r="E278" s="253">
        <v>45708</v>
      </c>
      <c r="F278" s="260">
        <v>61.059999999999995</v>
      </c>
      <c r="G278" s="538" t="s">
        <v>55</v>
      </c>
      <c r="H278" s="539"/>
      <c r="I278" s="539"/>
      <c r="J278" s="540"/>
      <c r="K278" s="253">
        <v>45716</v>
      </c>
      <c r="L278" s="266" t="s">
        <v>738</v>
      </c>
      <c r="M278" s="76"/>
      <c r="N278" s="76"/>
      <c r="O278" s="76"/>
      <c r="P278" s="76"/>
    </row>
    <row r="279" spans="1:16">
      <c r="A279" s="75">
        <v>266</v>
      </c>
      <c r="B279" s="221" t="s">
        <v>633</v>
      </c>
      <c r="C279" s="443" t="s">
        <v>224</v>
      </c>
      <c r="D279" s="240" t="s">
        <v>704</v>
      </c>
      <c r="E279" s="253">
        <v>45714</v>
      </c>
      <c r="F279" s="260">
        <v>41.37</v>
      </c>
      <c r="G279" s="538" t="s">
        <v>55</v>
      </c>
      <c r="H279" s="539"/>
      <c r="I279" s="539"/>
      <c r="J279" s="540"/>
      <c r="K279" s="253">
        <v>45716</v>
      </c>
      <c r="L279" s="10" t="s">
        <v>735</v>
      </c>
      <c r="M279" s="76"/>
      <c r="N279" s="76"/>
      <c r="O279" s="76"/>
      <c r="P279" s="76"/>
    </row>
    <row r="280" spans="1:16">
      <c r="A280" s="75">
        <v>267</v>
      </c>
      <c r="B280" s="221" t="s">
        <v>646</v>
      </c>
      <c r="C280" s="438" t="s">
        <v>640</v>
      </c>
      <c r="D280" s="240" t="s">
        <v>704</v>
      </c>
      <c r="E280" s="253">
        <v>45714</v>
      </c>
      <c r="F280" s="262">
        <v>165.36</v>
      </c>
      <c r="G280" s="538" t="s">
        <v>55</v>
      </c>
      <c r="H280" s="539"/>
      <c r="I280" s="539"/>
      <c r="J280" s="540"/>
      <c r="K280" s="253">
        <v>45719</v>
      </c>
      <c r="L280" s="266" t="s">
        <v>751</v>
      </c>
      <c r="M280" s="76"/>
      <c r="N280" s="76"/>
      <c r="O280" s="76"/>
      <c r="P280" s="76"/>
    </row>
    <row r="281" spans="1:16">
      <c r="A281" s="75">
        <v>268</v>
      </c>
      <c r="B281" s="221" t="s">
        <v>430</v>
      </c>
      <c r="C281" s="438" t="s">
        <v>720</v>
      </c>
      <c r="D281" s="240" t="s">
        <v>704</v>
      </c>
      <c r="E281" s="253">
        <v>45714</v>
      </c>
      <c r="F281" s="262">
        <v>90.44</v>
      </c>
      <c r="G281" s="538" t="s">
        <v>55</v>
      </c>
      <c r="H281" s="539"/>
      <c r="I281" s="539"/>
      <c r="J281" s="540"/>
      <c r="K281" s="253">
        <v>45720</v>
      </c>
      <c r="L281" s="10" t="s">
        <v>746</v>
      </c>
      <c r="M281" s="76"/>
      <c r="N281" s="76"/>
      <c r="O281" s="76"/>
      <c r="P281" s="76"/>
    </row>
    <row r="282" spans="1:16">
      <c r="A282" s="75">
        <v>269</v>
      </c>
      <c r="B282" s="221" t="s">
        <v>440</v>
      </c>
      <c r="C282" s="438" t="s">
        <v>721</v>
      </c>
      <c r="D282" s="240" t="s">
        <v>704</v>
      </c>
      <c r="E282" s="253">
        <v>45717</v>
      </c>
      <c r="F282" s="262">
        <v>100.19</v>
      </c>
      <c r="G282" s="538" t="s">
        <v>55</v>
      </c>
      <c r="H282" s="539"/>
      <c r="I282" s="539"/>
      <c r="J282" s="540"/>
      <c r="K282" s="253">
        <v>45724</v>
      </c>
      <c r="L282" s="10" t="s">
        <v>735</v>
      </c>
      <c r="M282" s="76"/>
      <c r="N282" s="76"/>
      <c r="O282" s="76"/>
      <c r="P282" s="76"/>
    </row>
    <row r="283" spans="1:16">
      <c r="A283" s="75">
        <v>270</v>
      </c>
      <c r="B283" s="221" t="s">
        <v>294</v>
      </c>
      <c r="C283" s="438" t="s">
        <v>722</v>
      </c>
      <c r="D283" s="243" t="s">
        <v>706</v>
      </c>
      <c r="E283" s="253">
        <v>45715</v>
      </c>
      <c r="F283" s="260">
        <v>141.75</v>
      </c>
      <c r="G283" s="538" t="s">
        <v>55</v>
      </c>
      <c r="H283" s="539"/>
      <c r="I283" s="539"/>
      <c r="J283" s="540"/>
      <c r="K283" s="253">
        <v>45724</v>
      </c>
      <c r="L283" s="266" t="s">
        <v>745</v>
      </c>
      <c r="M283" s="76"/>
      <c r="N283" s="76"/>
      <c r="O283" s="76"/>
      <c r="P283" s="76"/>
    </row>
    <row r="284" spans="1:16">
      <c r="A284" s="75">
        <v>271</v>
      </c>
      <c r="B284" s="221" t="s">
        <v>639</v>
      </c>
      <c r="C284" s="438" t="s">
        <v>640</v>
      </c>
      <c r="D284" s="240" t="s">
        <v>704</v>
      </c>
      <c r="E284" s="253">
        <v>45720</v>
      </c>
      <c r="F284" s="262">
        <v>165.36</v>
      </c>
      <c r="G284" s="538" t="s">
        <v>55</v>
      </c>
      <c r="H284" s="539"/>
      <c r="I284" s="539"/>
      <c r="J284" s="540"/>
      <c r="K284" s="253">
        <v>45725</v>
      </c>
      <c r="L284" s="10" t="s">
        <v>751</v>
      </c>
      <c r="M284" s="76"/>
      <c r="N284" s="76"/>
      <c r="O284" s="76"/>
      <c r="P284" s="76"/>
    </row>
    <row r="285" spans="1:16">
      <c r="A285" s="75">
        <v>272</v>
      </c>
      <c r="B285" s="221" t="s">
        <v>626</v>
      </c>
      <c r="C285" s="438" t="s">
        <v>195</v>
      </c>
      <c r="D285" s="240" t="s">
        <v>704</v>
      </c>
      <c r="E285" s="253">
        <v>45720</v>
      </c>
      <c r="F285" s="260">
        <v>37.64</v>
      </c>
      <c r="G285" s="538" t="s">
        <v>55</v>
      </c>
      <c r="H285" s="539"/>
      <c r="I285" s="539"/>
      <c r="J285" s="540"/>
      <c r="K285" s="253">
        <v>45725</v>
      </c>
      <c r="L285" s="10" t="s">
        <v>746</v>
      </c>
      <c r="M285" s="76"/>
      <c r="N285" s="76"/>
      <c r="O285" s="76"/>
      <c r="P285" s="76"/>
    </row>
    <row r="286" spans="1:16">
      <c r="A286" s="75">
        <v>273</v>
      </c>
      <c r="B286" s="232" t="s">
        <v>651</v>
      </c>
      <c r="C286" s="441" t="s">
        <v>723</v>
      </c>
      <c r="D286" s="244" t="s">
        <v>704</v>
      </c>
      <c r="E286" s="253">
        <v>45717</v>
      </c>
      <c r="F286" s="260">
        <v>68.11</v>
      </c>
      <c r="G286" s="538" t="s">
        <v>55</v>
      </c>
      <c r="H286" s="539"/>
      <c r="I286" s="539"/>
      <c r="J286" s="540"/>
      <c r="K286" s="253">
        <v>45726</v>
      </c>
      <c r="L286" s="268" t="s">
        <v>741</v>
      </c>
      <c r="M286" s="76"/>
      <c r="N286" s="76"/>
      <c r="O286" s="76"/>
      <c r="P286" s="76"/>
    </row>
    <row r="287" spans="1:16">
      <c r="A287" s="75">
        <v>274</v>
      </c>
      <c r="B287" s="221" t="s">
        <v>614</v>
      </c>
      <c r="C287" s="434" t="s">
        <v>225</v>
      </c>
      <c r="D287" s="243" t="s">
        <v>706</v>
      </c>
      <c r="E287" s="253">
        <v>45717</v>
      </c>
      <c r="F287" s="262">
        <v>58.51</v>
      </c>
      <c r="G287" s="538" t="s">
        <v>55</v>
      </c>
      <c r="H287" s="539"/>
      <c r="I287" s="539"/>
      <c r="J287" s="540"/>
      <c r="K287" s="253">
        <v>45727</v>
      </c>
      <c r="L287" s="268" t="s">
        <v>750</v>
      </c>
      <c r="M287" s="76"/>
      <c r="N287" s="76"/>
      <c r="O287" s="76"/>
      <c r="P287" s="76"/>
    </row>
    <row r="288" spans="1:16">
      <c r="A288" s="75">
        <v>275</v>
      </c>
      <c r="B288" s="9" t="s">
        <v>299</v>
      </c>
      <c r="C288" s="438" t="s">
        <v>640</v>
      </c>
      <c r="D288" s="243" t="s">
        <v>706</v>
      </c>
      <c r="E288" s="253">
        <v>45717</v>
      </c>
      <c r="F288" s="262">
        <v>243.46</v>
      </c>
      <c r="G288" s="538" t="s">
        <v>55</v>
      </c>
      <c r="H288" s="539"/>
      <c r="I288" s="539"/>
      <c r="J288" s="540"/>
      <c r="K288" s="253">
        <v>45736</v>
      </c>
      <c r="L288" s="10" t="s">
        <v>748</v>
      </c>
      <c r="M288" s="76"/>
      <c r="N288" s="76"/>
      <c r="O288" s="76"/>
      <c r="P288" s="76"/>
    </row>
    <row r="289" spans="1:16">
      <c r="A289" s="75">
        <v>276</v>
      </c>
      <c r="B289" s="9" t="s">
        <v>698</v>
      </c>
      <c r="C289" s="438" t="s">
        <v>640</v>
      </c>
      <c r="D289" s="243" t="s">
        <v>706</v>
      </c>
      <c r="E289" s="253">
        <v>45717</v>
      </c>
      <c r="F289" s="262">
        <v>243.46</v>
      </c>
      <c r="G289" s="538" t="s">
        <v>55</v>
      </c>
      <c r="H289" s="539"/>
      <c r="I289" s="539"/>
      <c r="J289" s="540"/>
      <c r="K289" s="253">
        <v>45736</v>
      </c>
      <c r="L289" s="10" t="s">
        <v>747</v>
      </c>
      <c r="M289" s="76"/>
      <c r="N289" s="76"/>
      <c r="O289" s="76"/>
      <c r="P289" s="76"/>
    </row>
    <row r="290" spans="1:16">
      <c r="A290" s="75">
        <v>277</v>
      </c>
      <c r="B290" s="9" t="s">
        <v>128</v>
      </c>
      <c r="C290" s="438" t="s">
        <v>277</v>
      </c>
      <c r="D290" s="243" t="s">
        <v>706</v>
      </c>
      <c r="E290" s="253">
        <v>45717</v>
      </c>
      <c r="F290" s="260">
        <v>82.51</v>
      </c>
      <c r="G290" s="538" t="s">
        <v>55</v>
      </c>
      <c r="H290" s="539"/>
      <c r="I290" s="539"/>
      <c r="J290" s="540"/>
      <c r="K290" s="253">
        <v>45738</v>
      </c>
      <c r="L290" s="10" t="s">
        <v>743</v>
      </c>
      <c r="M290" s="76"/>
      <c r="N290" s="76"/>
      <c r="O290" s="76"/>
      <c r="P290" s="76"/>
    </row>
    <row r="291" spans="1:16">
      <c r="A291" s="75">
        <v>278</v>
      </c>
      <c r="B291" s="9" t="s">
        <v>650</v>
      </c>
      <c r="C291" s="438" t="s">
        <v>277</v>
      </c>
      <c r="D291" s="240" t="s">
        <v>704</v>
      </c>
      <c r="E291" s="253">
        <v>45736</v>
      </c>
      <c r="F291" s="260">
        <v>58.25</v>
      </c>
      <c r="G291" s="538" t="s">
        <v>55</v>
      </c>
      <c r="H291" s="539"/>
      <c r="I291" s="539"/>
      <c r="J291" s="540"/>
      <c r="K291" s="253">
        <v>45741</v>
      </c>
      <c r="L291" s="10" t="s">
        <v>751</v>
      </c>
      <c r="M291" s="76"/>
      <c r="N291" s="76"/>
      <c r="O291" s="76"/>
      <c r="P291" s="76"/>
    </row>
    <row r="292" spans="1:16">
      <c r="A292" s="75">
        <v>279</v>
      </c>
      <c r="B292" s="221" t="s">
        <v>438</v>
      </c>
      <c r="C292" s="438" t="s">
        <v>225</v>
      </c>
      <c r="D292" s="243" t="s">
        <v>706</v>
      </c>
      <c r="E292" s="253">
        <v>45736</v>
      </c>
      <c r="F292" s="260">
        <v>58.51</v>
      </c>
      <c r="G292" s="538" t="s">
        <v>55</v>
      </c>
      <c r="H292" s="539"/>
      <c r="I292" s="539"/>
      <c r="J292" s="540"/>
      <c r="K292" s="253">
        <v>45742</v>
      </c>
      <c r="L292" s="266" t="s">
        <v>745</v>
      </c>
      <c r="M292" s="76"/>
      <c r="N292" s="76"/>
      <c r="O292" s="76"/>
      <c r="P292" s="76"/>
    </row>
    <row r="293" spans="1:16">
      <c r="A293" s="75">
        <v>280</v>
      </c>
      <c r="B293" s="232" t="s">
        <v>441</v>
      </c>
      <c r="C293" s="438" t="s">
        <v>195</v>
      </c>
      <c r="D293" s="243" t="s">
        <v>706</v>
      </c>
      <c r="E293" s="253">
        <v>45736</v>
      </c>
      <c r="F293" s="260">
        <v>58.51</v>
      </c>
      <c r="G293" s="538" t="s">
        <v>55</v>
      </c>
      <c r="H293" s="539"/>
      <c r="I293" s="539"/>
      <c r="J293" s="540"/>
      <c r="K293" s="253">
        <v>45742</v>
      </c>
      <c r="L293" s="266" t="s">
        <v>738</v>
      </c>
      <c r="M293" s="76"/>
      <c r="N293" s="76"/>
      <c r="O293" s="76"/>
      <c r="P293" s="76"/>
    </row>
    <row r="294" spans="1:16">
      <c r="A294" s="75">
        <v>281</v>
      </c>
      <c r="B294" s="232" t="s">
        <v>328</v>
      </c>
      <c r="C294" s="438" t="s">
        <v>724</v>
      </c>
      <c r="D294" s="243" t="s">
        <v>706</v>
      </c>
      <c r="E294" s="253">
        <v>45736</v>
      </c>
      <c r="F294" s="260">
        <v>132.22999999999999</v>
      </c>
      <c r="G294" s="538" t="s">
        <v>55</v>
      </c>
      <c r="H294" s="539"/>
      <c r="I294" s="539"/>
      <c r="J294" s="540"/>
      <c r="K294" s="253">
        <v>45743</v>
      </c>
      <c r="L294" s="10" t="s">
        <v>748</v>
      </c>
      <c r="M294" s="76"/>
      <c r="N294" s="76"/>
      <c r="O294" s="76"/>
      <c r="P294" s="76"/>
    </row>
    <row r="295" spans="1:16">
      <c r="A295" s="75">
        <v>282</v>
      </c>
      <c r="B295" s="9" t="s">
        <v>664</v>
      </c>
      <c r="C295" s="443" t="s">
        <v>322</v>
      </c>
      <c r="D295" s="245" t="s">
        <v>704</v>
      </c>
      <c r="E295" s="253">
        <v>45741</v>
      </c>
      <c r="F295" s="263">
        <v>77.81</v>
      </c>
      <c r="G295" s="538" t="s">
        <v>55</v>
      </c>
      <c r="H295" s="539"/>
      <c r="I295" s="539"/>
      <c r="J295" s="540"/>
      <c r="K295" s="253">
        <v>45746</v>
      </c>
      <c r="L295" s="10" t="s">
        <v>751</v>
      </c>
      <c r="M295" s="76"/>
      <c r="N295" s="76"/>
      <c r="O295" s="76"/>
      <c r="P295" s="76"/>
    </row>
    <row r="296" spans="1:16">
      <c r="A296" s="75">
        <v>283</v>
      </c>
      <c r="B296" s="9" t="s">
        <v>143</v>
      </c>
      <c r="C296" s="438" t="s">
        <v>225</v>
      </c>
      <c r="D296" s="246" t="s">
        <v>706</v>
      </c>
      <c r="E296" s="253">
        <v>45741</v>
      </c>
      <c r="F296" s="263">
        <v>58.51</v>
      </c>
      <c r="G296" s="538" t="s">
        <v>55</v>
      </c>
      <c r="H296" s="539"/>
      <c r="I296" s="539"/>
      <c r="J296" s="540"/>
      <c r="K296" s="253">
        <v>45749</v>
      </c>
      <c r="L296" s="10" t="s">
        <v>746</v>
      </c>
      <c r="M296" s="76"/>
      <c r="N296" s="76"/>
      <c r="O296" s="76"/>
      <c r="P296" s="76"/>
    </row>
    <row r="297" spans="1:16">
      <c r="A297" s="75">
        <v>284</v>
      </c>
      <c r="B297" s="221" t="s">
        <v>435</v>
      </c>
      <c r="C297" s="438" t="s">
        <v>195</v>
      </c>
      <c r="D297" s="246" t="s">
        <v>706</v>
      </c>
      <c r="E297" s="253">
        <v>45741</v>
      </c>
      <c r="F297" s="262">
        <v>58.51</v>
      </c>
      <c r="G297" s="538" t="s">
        <v>55</v>
      </c>
      <c r="H297" s="539"/>
      <c r="I297" s="539"/>
      <c r="J297" s="540"/>
      <c r="K297" s="253">
        <v>45749</v>
      </c>
      <c r="L297" s="10" t="s">
        <v>750</v>
      </c>
      <c r="M297" s="76"/>
      <c r="N297" s="76"/>
      <c r="O297" s="76"/>
      <c r="P297" s="76"/>
    </row>
    <row r="298" spans="1:16">
      <c r="A298" s="75">
        <v>285</v>
      </c>
      <c r="B298" s="232" t="s">
        <v>637</v>
      </c>
      <c r="C298" s="441" t="s">
        <v>225</v>
      </c>
      <c r="D298" s="247" t="s">
        <v>704</v>
      </c>
      <c r="E298" s="256">
        <v>45747</v>
      </c>
      <c r="F298" s="260">
        <v>37.64</v>
      </c>
      <c r="G298" s="538" t="s">
        <v>55</v>
      </c>
      <c r="H298" s="539"/>
      <c r="I298" s="539"/>
      <c r="J298" s="540"/>
      <c r="K298" s="253">
        <v>45750</v>
      </c>
      <c r="L298" s="10" t="s">
        <v>751</v>
      </c>
      <c r="M298" s="76"/>
      <c r="N298" s="76"/>
      <c r="O298" s="76"/>
      <c r="P298" s="76"/>
    </row>
    <row r="299" spans="1:16">
      <c r="A299" s="536">
        <v>286</v>
      </c>
      <c r="B299" s="216" t="s">
        <v>699</v>
      </c>
      <c r="C299" s="444" t="s">
        <v>381</v>
      </c>
      <c r="D299" s="236" t="s">
        <v>711</v>
      </c>
      <c r="E299" s="253">
        <v>45741</v>
      </c>
      <c r="F299" s="260">
        <v>163.30999999999997</v>
      </c>
      <c r="G299" s="538" t="s">
        <v>55</v>
      </c>
      <c r="H299" s="539"/>
      <c r="I299" s="539"/>
      <c r="J299" s="540"/>
      <c r="K299" s="253">
        <v>45757</v>
      </c>
      <c r="L299" s="266" t="s">
        <v>729</v>
      </c>
      <c r="M299" s="76"/>
      <c r="N299" s="76"/>
      <c r="O299" s="76"/>
      <c r="P299" s="76"/>
    </row>
    <row r="300" spans="1:16" ht="31">
      <c r="A300" s="537"/>
      <c r="B300" s="216" t="s">
        <v>700</v>
      </c>
      <c r="C300" s="444" t="s">
        <v>725</v>
      </c>
      <c r="D300" s="236" t="s">
        <v>711</v>
      </c>
      <c r="E300" s="253">
        <v>45741</v>
      </c>
      <c r="F300" s="260">
        <v>164.49499999999998</v>
      </c>
      <c r="G300" s="538" t="s">
        <v>55</v>
      </c>
      <c r="H300" s="539"/>
      <c r="I300" s="539"/>
      <c r="J300" s="540"/>
      <c r="K300" s="253">
        <v>45757</v>
      </c>
      <c r="L300" s="266" t="s">
        <v>729</v>
      </c>
      <c r="M300" s="76"/>
      <c r="N300" s="76"/>
      <c r="O300" s="76"/>
      <c r="P300" s="76"/>
    </row>
    <row r="301" spans="1:16">
      <c r="A301" s="75">
        <v>287</v>
      </c>
      <c r="B301" s="234" t="s">
        <v>654</v>
      </c>
      <c r="C301" s="441" t="s">
        <v>726</v>
      </c>
      <c r="D301" s="247" t="s">
        <v>704</v>
      </c>
      <c r="E301" s="253">
        <v>45751</v>
      </c>
      <c r="F301" s="260">
        <v>68.11</v>
      </c>
      <c r="G301" s="538" t="s">
        <v>55</v>
      </c>
      <c r="H301" s="539"/>
      <c r="I301" s="539"/>
      <c r="J301" s="540"/>
      <c r="K301" s="253">
        <v>45757</v>
      </c>
      <c r="L301" s="10" t="s">
        <v>751</v>
      </c>
      <c r="M301" s="76"/>
      <c r="N301" s="76"/>
      <c r="O301" s="76"/>
      <c r="P301" s="76"/>
    </row>
    <row r="302" spans="1:16">
      <c r="A302" s="75">
        <v>288</v>
      </c>
      <c r="B302" s="216" t="s">
        <v>701</v>
      </c>
      <c r="C302" s="434" t="s">
        <v>640</v>
      </c>
      <c r="D302" s="243" t="s">
        <v>706</v>
      </c>
      <c r="E302" s="253">
        <v>45751</v>
      </c>
      <c r="F302" s="262">
        <v>243.46</v>
      </c>
      <c r="G302" s="538" t="s">
        <v>55</v>
      </c>
      <c r="H302" s="539"/>
      <c r="I302" s="539"/>
      <c r="J302" s="540"/>
      <c r="K302" s="253">
        <v>45764</v>
      </c>
      <c r="L302" s="10" t="s">
        <v>747</v>
      </c>
      <c r="M302" s="76"/>
      <c r="N302" s="76"/>
      <c r="O302" s="76"/>
      <c r="P302" s="76"/>
    </row>
    <row r="303" spans="1:16">
      <c r="A303" s="75">
        <v>289</v>
      </c>
      <c r="B303" s="216" t="s">
        <v>601</v>
      </c>
      <c r="C303" s="434" t="s">
        <v>224</v>
      </c>
      <c r="D303" s="243" t="s">
        <v>706</v>
      </c>
      <c r="E303" s="253">
        <v>45764</v>
      </c>
      <c r="F303" s="260">
        <v>61.059999999999995</v>
      </c>
      <c r="G303" s="538" t="s">
        <v>55</v>
      </c>
      <c r="H303" s="539"/>
      <c r="I303" s="539"/>
      <c r="J303" s="540"/>
      <c r="K303" s="253">
        <v>45768</v>
      </c>
      <c r="L303" s="10" t="s">
        <v>735</v>
      </c>
      <c r="M303" s="76"/>
      <c r="N303" s="76"/>
      <c r="O303" s="76"/>
      <c r="P303" s="76"/>
    </row>
    <row r="304" spans="1:16">
      <c r="A304" s="75">
        <v>290</v>
      </c>
      <c r="B304" s="216" t="s">
        <v>365</v>
      </c>
      <c r="C304" s="434" t="s">
        <v>644</v>
      </c>
      <c r="D304" s="236" t="s">
        <v>711</v>
      </c>
      <c r="E304" s="253">
        <v>45751</v>
      </c>
      <c r="F304" s="260">
        <v>331.82</v>
      </c>
      <c r="G304" s="538" t="s">
        <v>55</v>
      </c>
      <c r="H304" s="539"/>
      <c r="I304" s="539"/>
      <c r="J304" s="540"/>
      <c r="K304" s="253">
        <v>45768</v>
      </c>
      <c r="L304" s="266" t="s">
        <v>745</v>
      </c>
      <c r="M304" s="76"/>
      <c r="N304" s="76"/>
      <c r="O304" s="76"/>
      <c r="P304" s="76"/>
    </row>
    <row r="305" spans="1:16">
      <c r="A305" s="75">
        <v>291</v>
      </c>
      <c r="B305" s="216" t="s">
        <v>58</v>
      </c>
      <c r="C305" s="434" t="s">
        <v>275</v>
      </c>
      <c r="D305" s="236" t="s">
        <v>704</v>
      </c>
      <c r="E305" s="253">
        <v>45769</v>
      </c>
      <c r="F305" s="260">
        <v>71.039999999999992</v>
      </c>
      <c r="G305" s="538" t="s">
        <v>55</v>
      </c>
      <c r="H305" s="539"/>
      <c r="I305" s="539"/>
      <c r="J305" s="540"/>
      <c r="K305" s="253">
        <v>45774</v>
      </c>
      <c r="L305" s="10" t="s">
        <v>735</v>
      </c>
      <c r="M305" s="76"/>
      <c r="N305" s="76"/>
      <c r="O305" s="76"/>
      <c r="P305" s="76"/>
    </row>
    <row r="306" spans="1:16">
      <c r="A306" s="75">
        <v>292</v>
      </c>
      <c r="B306" s="216" t="s">
        <v>649</v>
      </c>
      <c r="C306" s="434" t="s">
        <v>381</v>
      </c>
      <c r="D306" s="236" t="s">
        <v>711</v>
      </c>
      <c r="E306" s="253">
        <v>45758</v>
      </c>
      <c r="F306" s="260">
        <v>326.61999999999995</v>
      </c>
      <c r="G306" s="538" t="s">
        <v>55</v>
      </c>
      <c r="H306" s="539"/>
      <c r="I306" s="539"/>
      <c r="J306" s="540"/>
      <c r="K306" s="253">
        <v>45775</v>
      </c>
      <c r="L306" s="266" t="s">
        <v>729</v>
      </c>
      <c r="M306" s="76"/>
      <c r="N306" s="76"/>
      <c r="O306" s="76"/>
      <c r="P306" s="76"/>
    </row>
    <row r="307" spans="1:16">
      <c r="A307" s="75">
        <v>293</v>
      </c>
      <c r="B307" s="216" t="s">
        <v>657</v>
      </c>
      <c r="C307" s="434" t="s">
        <v>658</v>
      </c>
      <c r="D307" s="236" t="s">
        <v>704</v>
      </c>
      <c r="E307" s="253">
        <v>45769</v>
      </c>
      <c r="F307" s="260">
        <v>94.55</v>
      </c>
      <c r="G307" s="538" t="s">
        <v>55</v>
      </c>
      <c r="H307" s="539"/>
      <c r="I307" s="539"/>
      <c r="J307" s="540"/>
      <c r="K307" s="253">
        <v>45776</v>
      </c>
      <c r="L307" s="266" t="s">
        <v>739</v>
      </c>
      <c r="M307" s="76"/>
      <c r="N307" s="76"/>
      <c r="O307" s="76"/>
      <c r="P307" s="76"/>
    </row>
    <row r="308" spans="1:16">
      <c r="A308" s="75">
        <v>294</v>
      </c>
      <c r="B308" s="216" t="s">
        <v>702</v>
      </c>
      <c r="C308" s="434" t="s">
        <v>381</v>
      </c>
      <c r="D308" s="243" t="s">
        <v>706</v>
      </c>
      <c r="E308" s="253">
        <v>45764</v>
      </c>
      <c r="F308" s="260">
        <v>249.38</v>
      </c>
      <c r="G308" s="538" t="s">
        <v>55</v>
      </c>
      <c r="H308" s="539"/>
      <c r="I308" s="539"/>
      <c r="J308" s="540"/>
      <c r="K308" s="253">
        <v>45777</v>
      </c>
      <c r="L308" s="266" t="s">
        <v>738</v>
      </c>
      <c r="M308" s="76"/>
      <c r="N308" s="76"/>
      <c r="O308" s="76"/>
      <c r="P308" s="76"/>
    </row>
    <row r="309" spans="1:16">
      <c r="A309" s="75">
        <v>295</v>
      </c>
      <c r="B309" s="216" t="s">
        <v>439</v>
      </c>
      <c r="C309" s="445" t="s">
        <v>195</v>
      </c>
      <c r="D309" s="248" t="s">
        <v>704</v>
      </c>
      <c r="E309" s="253">
        <v>45774</v>
      </c>
      <c r="F309" s="260">
        <v>37.64</v>
      </c>
      <c r="G309" s="538" t="s">
        <v>55</v>
      </c>
      <c r="H309" s="539"/>
      <c r="I309" s="539"/>
      <c r="J309" s="540"/>
      <c r="K309" s="253">
        <v>45777</v>
      </c>
      <c r="L309" s="10" t="s">
        <v>735</v>
      </c>
      <c r="M309" s="76"/>
      <c r="N309" s="76"/>
      <c r="O309" s="76"/>
      <c r="P309" s="76"/>
    </row>
    <row r="310" spans="1:16">
      <c r="A310" s="75">
        <v>296</v>
      </c>
      <c r="B310" s="216" t="s">
        <v>274</v>
      </c>
      <c r="C310" s="434" t="s">
        <v>381</v>
      </c>
      <c r="D310" s="236" t="s">
        <v>711</v>
      </c>
      <c r="E310" s="253">
        <v>45772</v>
      </c>
      <c r="F310" s="260">
        <v>326.61999999999995</v>
      </c>
      <c r="G310" s="538" t="s">
        <v>55</v>
      </c>
      <c r="H310" s="539"/>
      <c r="I310" s="539"/>
      <c r="J310" s="540"/>
      <c r="K310" s="257">
        <v>45788</v>
      </c>
      <c r="L310" s="266" t="s">
        <v>745</v>
      </c>
      <c r="M310" s="76"/>
      <c r="N310" s="76"/>
      <c r="O310" s="76"/>
      <c r="P310" s="76"/>
    </row>
    <row r="311" spans="1:16">
      <c r="A311" s="75">
        <v>297</v>
      </c>
      <c r="B311" s="216" t="s">
        <v>617</v>
      </c>
      <c r="C311" s="434" t="s">
        <v>224</v>
      </c>
      <c r="D311" s="243" t="s">
        <v>706</v>
      </c>
      <c r="E311" s="257">
        <v>45782</v>
      </c>
      <c r="F311" s="260">
        <v>61.059999999999995</v>
      </c>
      <c r="G311" s="538" t="s">
        <v>55</v>
      </c>
      <c r="H311" s="539"/>
      <c r="I311" s="539"/>
      <c r="J311" s="540"/>
      <c r="K311" s="257">
        <v>45788</v>
      </c>
      <c r="L311" s="10" t="s">
        <v>735</v>
      </c>
      <c r="M311" s="76"/>
      <c r="N311" s="76"/>
      <c r="O311" s="76"/>
      <c r="P311" s="76"/>
    </row>
    <row r="312" spans="1:16">
      <c r="A312" s="75">
        <v>298</v>
      </c>
      <c r="B312" s="216" t="s">
        <v>420</v>
      </c>
      <c r="C312" s="434" t="s">
        <v>727</v>
      </c>
      <c r="D312" s="243" t="s">
        <v>706</v>
      </c>
      <c r="E312" s="257">
        <v>45782</v>
      </c>
      <c r="F312" s="260">
        <v>118.54</v>
      </c>
      <c r="G312" s="538" t="s">
        <v>55</v>
      </c>
      <c r="H312" s="539"/>
      <c r="I312" s="539"/>
      <c r="J312" s="540"/>
      <c r="K312" s="257">
        <v>45794</v>
      </c>
      <c r="L312" s="266" t="s">
        <v>739</v>
      </c>
      <c r="M312" s="76"/>
      <c r="N312" s="76"/>
      <c r="O312" s="76"/>
      <c r="P312" s="76"/>
    </row>
    <row r="313" spans="1:16">
      <c r="A313" s="75">
        <v>299</v>
      </c>
      <c r="B313" s="222" t="s">
        <v>703</v>
      </c>
      <c r="C313" s="433" t="s">
        <v>357</v>
      </c>
      <c r="D313" s="249" t="s">
        <v>706</v>
      </c>
      <c r="E313" s="257">
        <v>45783</v>
      </c>
      <c r="F313" s="260">
        <v>110.03</v>
      </c>
      <c r="G313" s="538" t="s">
        <v>55</v>
      </c>
      <c r="H313" s="539"/>
      <c r="I313" s="539"/>
      <c r="J313" s="540"/>
      <c r="K313" s="257">
        <v>45796</v>
      </c>
      <c r="L313" s="268" t="s">
        <v>738</v>
      </c>
      <c r="M313" s="76"/>
      <c r="N313" s="76"/>
      <c r="O313" s="76"/>
      <c r="P313" s="76"/>
    </row>
    <row r="314" spans="1:16">
      <c r="A314" s="75">
        <v>300</v>
      </c>
      <c r="B314" s="216" t="s">
        <v>288</v>
      </c>
      <c r="C314" s="434" t="s">
        <v>721</v>
      </c>
      <c r="D314" s="236" t="s">
        <v>711</v>
      </c>
      <c r="E314" s="257">
        <v>45788</v>
      </c>
      <c r="F314" s="260">
        <v>261.19600000000003</v>
      </c>
      <c r="G314" s="538" t="s">
        <v>55</v>
      </c>
      <c r="H314" s="539"/>
      <c r="I314" s="539"/>
      <c r="J314" s="540"/>
      <c r="K314" s="257">
        <v>45800</v>
      </c>
      <c r="L314" s="10" t="s">
        <v>735</v>
      </c>
      <c r="M314" s="76"/>
      <c r="N314" s="76"/>
      <c r="O314" s="76"/>
      <c r="P314" s="76"/>
    </row>
    <row r="315" spans="1:16">
      <c r="A315" s="75">
        <v>301</v>
      </c>
      <c r="B315" s="216" t="s">
        <v>445</v>
      </c>
      <c r="C315" s="446" t="s">
        <v>381</v>
      </c>
      <c r="D315" s="243" t="s">
        <v>706</v>
      </c>
      <c r="E315" s="257">
        <v>45791</v>
      </c>
      <c r="F315" s="260">
        <v>249.38</v>
      </c>
      <c r="G315" s="538" t="s">
        <v>55</v>
      </c>
      <c r="H315" s="539"/>
      <c r="I315" s="539"/>
      <c r="J315" s="540"/>
      <c r="K315" s="257">
        <v>45805</v>
      </c>
      <c r="L315" s="10" t="s">
        <v>747</v>
      </c>
      <c r="M315" s="76"/>
      <c r="N315" s="76"/>
      <c r="O315" s="76"/>
      <c r="P315" s="76"/>
    </row>
    <row r="316" spans="1:16">
      <c r="A316" s="75">
        <v>302</v>
      </c>
      <c r="B316" s="216" t="s">
        <v>427</v>
      </c>
      <c r="C316" s="434" t="s">
        <v>721</v>
      </c>
      <c r="D316" s="236" t="s">
        <v>711</v>
      </c>
      <c r="E316" s="257">
        <v>45797</v>
      </c>
      <c r="F316" s="260">
        <v>261.19600000000003</v>
      </c>
      <c r="G316" s="538" t="s">
        <v>55</v>
      </c>
      <c r="H316" s="539"/>
      <c r="I316" s="539"/>
      <c r="J316" s="540"/>
      <c r="K316" s="257">
        <v>45811</v>
      </c>
      <c r="L316" s="266" t="s">
        <v>739</v>
      </c>
      <c r="M316" s="76"/>
      <c r="N316" s="76"/>
      <c r="O316" s="76"/>
      <c r="P316" s="76"/>
    </row>
    <row r="318" spans="1:16" ht="31.5" thickBot="1">
      <c r="A318" s="30" t="s">
        <v>197</v>
      </c>
      <c r="B318" s="30" t="s">
        <v>59</v>
      </c>
      <c r="C318" s="424" t="s">
        <v>57</v>
      </c>
      <c r="D318" s="30" t="s">
        <v>162</v>
      </c>
      <c r="E318" s="30" t="s">
        <v>189</v>
      </c>
      <c r="F318" s="30" t="s">
        <v>163</v>
      </c>
      <c r="G318" s="529" t="s">
        <v>71</v>
      </c>
      <c r="H318" s="530"/>
      <c r="I318" s="530"/>
      <c r="J318" s="531"/>
      <c r="K318" s="30" t="s">
        <v>191</v>
      </c>
      <c r="L318" s="30" t="s">
        <v>192</v>
      </c>
      <c r="M318" s="30" t="s">
        <v>193</v>
      </c>
      <c r="N318" s="529" t="s">
        <v>194</v>
      </c>
      <c r="O318" s="530"/>
      <c r="P318" s="531"/>
    </row>
    <row r="319" spans="1:16" ht="18.5">
      <c r="A319" s="10">
        <v>1</v>
      </c>
      <c r="B319" s="190" t="s">
        <v>446</v>
      </c>
      <c r="C319" s="194" t="s">
        <v>195</v>
      </c>
      <c r="D319" s="10"/>
      <c r="E319" s="202">
        <v>45536</v>
      </c>
      <c r="F319" s="23">
        <v>43.775756000000008</v>
      </c>
      <c r="G319" s="518" t="s">
        <v>196</v>
      </c>
      <c r="H319" s="518"/>
      <c r="I319" s="518"/>
      <c r="J319" s="518"/>
      <c r="K319" s="202">
        <v>45551</v>
      </c>
      <c r="L319" s="203" t="s">
        <v>669</v>
      </c>
      <c r="M319" s="10"/>
      <c r="N319" s="527"/>
      <c r="O319" s="527"/>
      <c r="P319" s="527"/>
    </row>
    <row r="320" spans="1:16" ht="18.5">
      <c r="A320" s="10">
        <v>2</v>
      </c>
      <c r="B320" s="190" t="s">
        <v>447</v>
      </c>
      <c r="C320" s="194" t="s">
        <v>195</v>
      </c>
      <c r="D320" s="10"/>
      <c r="E320" s="202">
        <v>45551</v>
      </c>
      <c r="F320" s="23">
        <v>43.775756000000008</v>
      </c>
      <c r="G320" s="518" t="s">
        <v>196</v>
      </c>
      <c r="H320" s="518"/>
      <c r="I320" s="518"/>
      <c r="J320" s="518"/>
      <c r="K320" s="202">
        <v>45564</v>
      </c>
      <c r="L320" s="203" t="s">
        <v>669</v>
      </c>
      <c r="M320" s="10"/>
      <c r="N320" s="527"/>
      <c r="O320" s="527"/>
      <c r="P320" s="527"/>
    </row>
    <row r="321" spans="1:16">
      <c r="A321" s="10">
        <v>3</v>
      </c>
      <c r="B321" s="27" t="s">
        <v>448</v>
      </c>
      <c r="C321" s="194" t="s">
        <v>195</v>
      </c>
      <c r="D321" s="10"/>
      <c r="E321" s="202">
        <v>45551</v>
      </c>
      <c r="F321" s="23">
        <v>43.775756000000008</v>
      </c>
      <c r="G321" s="518" t="s">
        <v>196</v>
      </c>
      <c r="H321" s="518"/>
      <c r="I321" s="518"/>
      <c r="J321" s="518"/>
      <c r="K321" s="202">
        <v>45566</v>
      </c>
      <c r="L321" s="203" t="s">
        <v>670</v>
      </c>
      <c r="M321" s="10"/>
      <c r="N321" s="527"/>
      <c r="O321" s="527"/>
      <c r="P321" s="527"/>
    </row>
    <row r="322" spans="1:16">
      <c r="A322" s="10">
        <v>4</v>
      </c>
      <c r="B322" s="27" t="s">
        <v>449</v>
      </c>
      <c r="C322" s="194" t="s">
        <v>195</v>
      </c>
      <c r="D322" s="10"/>
      <c r="E322" s="202">
        <v>45566</v>
      </c>
      <c r="F322" s="23">
        <v>43.775756000000008</v>
      </c>
      <c r="G322" s="518" t="s">
        <v>196</v>
      </c>
      <c r="H322" s="518"/>
      <c r="I322" s="518"/>
      <c r="J322" s="518"/>
      <c r="K322" s="202">
        <v>45572</v>
      </c>
      <c r="L322" s="203" t="s">
        <v>669</v>
      </c>
      <c r="M322" s="10"/>
      <c r="N322" s="527"/>
      <c r="O322" s="527"/>
      <c r="P322" s="527"/>
    </row>
    <row r="323" spans="1:16">
      <c r="A323" s="10">
        <v>5</v>
      </c>
      <c r="B323" s="27" t="s">
        <v>450</v>
      </c>
      <c r="C323" s="194" t="s">
        <v>195</v>
      </c>
      <c r="D323" s="10"/>
      <c r="E323" s="202">
        <v>45568</v>
      </c>
      <c r="F323" s="23">
        <v>43.775756000000008</v>
      </c>
      <c r="G323" s="518" t="s">
        <v>196</v>
      </c>
      <c r="H323" s="518"/>
      <c r="I323" s="518"/>
      <c r="J323" s="518"/>
      <c r="K323" s="202">
        <v>45580</v>
      </c>
      <c r="L323" s="203" t="s">
        <v>670</v>
      </c>
      <c r="M323" s="10"/>
      <c r="N323" s="527"/>
      <c r="O323" s="527"/>
      <c r="P323" s="527"/>
    </row>
    <row r="324" spans="1:16">
      <c r="A324" s="10">
        <v>6</v>
      </c>
      <c r="B324" s="27" t="s">
        <v>451</v>
      </c>
      <c r="C324" s="194" t="s">
        <v>195</v>
      </c>
      <c r="D324" s="10"/>
      <c r="E324" s="202">
        <v>45573</v>
      </c>
      <c r="F324" s="23">
        <v>43.775756000000008</v>
      </c>
      <c r="G324" s="518" t="s">
        <v>196</v>
      </c>
      <c r="H324" s="518"/>
      <c r="I324" s="518"/>
      <c r="J324" s="518"/>
      <c r="K324" s="202">
        <v>45578</v>
      </c>
      <c r="L324" s="203" t="s">
        <v>669</v>
      </c>
      <c r="M324" s="10"/>
      <c r="N324" s="527"/>
      <c r="O324" s="527"/>
      <c r="P324" s="527"/>
    </row>
    <row r="325" spans="1:16">
      <c r="A325" s="10">
        <v>7</v>
      </c>
      <c r="B325" s="27" t="s">
        <v>452</v>
      </c>
      <c r="C325" s="194" t="s">
        <v>224</v>
      </c>
      <c r="D325" s="10"/>
      <c r="E325" s="202">
        <v>45579</v>
      </c>
      <c r="F325" s="23">
        <v>46.049156000000004</v>
      </c>
      <c r="G325" s="518" t="s">
        <v>196</v>
      </c>
      <c r="H325" s="518"/>
      <c r="I325" s="518"/>
      <c r="J325" s="518"/>
      <c r="K325" s="202">
        <v>45584</v>
      </c>
      <c r="L325" s="203" t="s">
        <v>669</v>
      </c>
      <c r="M325" s="10"/>
      <c r="N325" s="527"/>
      <c r="O325" s="527"/>
      <c r="P325" s="527"/>
    </row>
    <row r="326" spans="1:16">
      <c r="A326" s="10">
        <v>8</v>
      </c>
      <c r="B326" s="27" t="s">
        <v>453</v>
      </c>
      <c r="C326" s="194" t="s">
        <v>224</v>
      </c>
      <c r="D326" s="10"/>
      <c r="E326" s="202">
        <v>45580</v>
      </c>
      <c r="F326" s="23">
        <v>46.049156000000004</v>
      </c>
      <c r="G326" s="518" t="s">
        <v>196</v>
      </c>
      <c r="H326" s="518"/>
      <c r="I326" s="518"/>
      <c r="J326" s="518"/>
      <c r="K326" s="202">
        <v>45589</v>
      </c>
      <c r="L326" s="203" t="s">
        <v>670</v>
      </c>
      <c r="M326" s="10"/>
      <c r="N326" s="527"/>
      <c r="O326" s="527"/>
      <c r="P326" s="527"/>
    </row>
    <row r="327" spans="1:16">
      <c r="A327" s="10">
        <v>9</v>
      </c>
      <c r="B327" s="27" t="s">
        <v>454</v>
      </c>
      <c r="C327" s="194" t="s">
        <v>224</v>
      </c>
      <c r="D327" s="10"/>
      <c r="E327" s="202">
        <v>45585</v>
      </c>
      <c r="F327" s="23">
        <v>46.049156000000004</v>
      </c>
      <c r="G327" s="518" t="s">
        <v>196</v>
      </c>
      <c r="H327" s="518"/>
      <c r="I327" s="518"/>
      <c r="J327" s="518"/>
      <c r="K327" s="202">
        <v>45589</v>
      </c>
      <c r="L327" s="203" t="s">
        <v>669</v>
      </c>
      <c r="M327" s="10"/>
      <c r="N327" s="527"/>
      <c r="O327" s="527"/>
      <c r="P327" s="527"/>
    </row>
    <row r="328" spans="1:16">
      <c r="A328" s="10">
        <v>10</v>
      </c>
      <c r="B328" s="27" t="s">
        <v>455</v>
      </c>
      <c r="C328" s="194" t="s">
        <v>225</v>
      </c>
      <c r="D328" s="10"/>
      <c r="E328" s="202">
        <v>45589</v>
      </c>
      <c r="F328" s="23">
        <v>42.374236000000003</v>
      </c>
      <c r="G328" s="518" t="s">
        <v>196</v>
      </c>
      <c r="H328" s="518"/>
      <c r="I328" s="518"/>
      <c r="J328" s="518"/>
      <c r="K328" s="202">
        <v>45594</v>
      </c>
      <c r="L328" s="203" t="s">
        <v>669</v>
      </c>
      <c r="M328" s="10"/>
      <c r="N328" s="527"/>
      <c r="O328" s="527"/>
      <c r="P328" s="527"/>
    </row>
    <row r="329" spans="1:16">
      <c r="A329" s="10">
        <v>11</v>
      </c>
      <c r="B329" s="27" t="s">
        <v>456</v>
      </c>
      <c r="C329" s="194" t="s">
        <v>224</v>
      </c>
      <c r="D329" s="10"/>
      <c r="E329" s="202">
        <v>45589</v>
      </c>
      <c r="F329" s="23">
        <v>46.049156000000004</v>
      </c>
      <c r="G329" s="518" t="s">
        <v>196</v>
      </c>
      <c r="H329" s="518"/>
      <c r="I329" s="518"/>
      <c r="J329" s="518"/>
      <c r="K329" s="202">
        <v>45596</v>
      </c>
      <c r="L329" s="203" t="s">
        <v>670</v>
      </c>
      <c r="M329" s="10"/>
      <c r="N329" s="527"/>
      <c r="O329" s="527"/>
      <c r="P329" s="527"/>
    </row>
    <row r="330" spans="1:16">
      <c r="A330" s="10">
        <v>12</v>
      </c>
      <c r="B330" s="27" t="s">
        <v>457</v>
      </c>
      <c r="C330" s="194" t="s">
        <v>225</v>
      </c>
      <c r="D330" s="10"/>
      <c r="E330" s="202">
        <v>45597</v>
      </c>
      <c r="F330" s="23">
        <v>42.374236000000003</v>
      </c>
      <c r="G330" s="518" t="s">
        <v>196</v>
      </c>
      <c r="H330" s="518"/>
      <c r="I330" s="518"/>
      <c r="J330" s="518"/>
      <c r="K330" s="202">
        <v>45600</v>
      </c>
      <c r="L330" s="203" t="s">
        <v>669</v>
      </c>
      <c r="M330" s="10"/>
      <c r="N330" s="527"/>
      <c r="O330" s="527"/>
      <c r="P330" s="527"/>
    </row>
    <row r="331" spans="1:16">
      <c r="A331" s="10">
        <v>13</v>
      </c>
      <c r="B331" s="27" t="s">
        <v>458</v>
      </c>
      <c r="C331" s="194" t="s">
        <v>224</v>
      </c>
      <c r="D331" s="10"/>
      <c r="E331" s="202">
        <v>45601</v>
      </c>
      <c r="F331" s="23">
        <v>46.049156000000004</v>
      </c>
      <c r="G331" s="518" t="s">
        <v>196</v>
      </c>
      <c r="H331" s="518"/>
      <c r="I331" s="518"/>
      <c r="J331" s="518"/>
      <c r="K331" s="202">
        <v>45606</v>
      </c>
      <c r="L331" s="203" t="s">
        <v>669</v>
      </c>
      <c r="M331" s="10"/>
      <c r="N331" s="527"/>
      <c r="O331" s="527"/>
      <c r="P331" s="527"/>
    </row>
    <row r="332" spans="1:16">
      <c r="A332" s="10">
        <v>14</v>
      </c>
      <c r="B332" s="27" t="s">
        <v>459</v>
      </c>
      <c r="C332" s="194" t="s">
        <v>224</v>
      </c>
      <c r="D332" s="10"/>
      <c r="E332" s="202">
        <v>45597</v>
      </c>
      <c r="F332" s="23">
        <v>46.049156000000004</v>
      </c>
      <c r="G332" s="518" t="s">
        <v>196</v>
      </c>
      <c r="H332" s="518"/>
      <c r="I332" s="518"/>
      <c r="J332" s="518"/>
      <c r="K332" s="202" t="s">
        <v>668</v>
      </c>
      <c r="L332" s="203" t="s">
        <v>670</v>
      </c>
      <c r="M332" s="10"/>
      <c r="N332" s="527"/>
      <c r="O332" s="527"/>
      <c r="P332" s="527"/>
    </row>
    <row r="333" spans="1:16">
      <c r="A333" s="10">
        <v>15</v>
      </c>
      <c r="B333" s="27" t="s">
        <v>460</v>
      </c>
      <c r="C333" s="194" t="s">
        <v>224</v>
      </c>
      <c r="D333" s="10"/>
      <c r="E333" s="202">
        <v>45606</v>
      </c>
      <c r="F333" s="23">
        <v>46.049156000000004</v>
      </c>
      <c r="G333" s="518" t="s">
        <v>196</v>
      </c>
      <c r="H333" s="518"/>
      <c r="I333" s="518"/>
      <c r="J333" s="518"/>
      <c r="K333" s="202">
        <v>45613</v>
      </c>
      <c r="L333" s="203" t="s">
        <v>669</v>
      </c>
      <c r="M333" s="10"/>
      <c r="N333" s="527"/>
      <c r="O333" s="527"/>
      <c r="P333" s="527"/>
    </row>
    <row r="334" spans="1:16">
      <c r="A334" s="10">
        <v>16</v>
      </c>
      <c r="B334" s="27" t="s">
        <v>461</v>
      </c>
      <c r="C334" s="194" t="s">
        <v>224</v>
      </c>
      <c r="D334" s="10"/>
      <c r="E334" s="202">
        <v>45613</v>
      </c>
      <c r="F334" s="23">
        <v>46.049156000000004</v>
      </c>
      <c r="G334" s="518" t="s">
        <v>196</v>
      </c>
      <c r="H334" s="518"/>
      <c r="I334" s="518"/>
      <c r="J334" s="518"/>
      <c r="K334" s="202">
        <v>45618</v>
      </c>
      <c r="L334" s="203" t="s">
        <v>669</v>
      </c>
      <c r="M334" s="10"/>
      <c r="N334" s="527"/>
      <c r="O334" s="527"/>
      <c r="P334" s="527"/>
    </row>
    <row r="335" spans="1:16">
      <c r="A335" s="10">
        <v>17</v>
      </c>
      <c r="B335" s="27" t="s">
        <v>462</v>
      </c>
      <c r="C335" s="194" t="s">
        <v>224</v>
      </c>
      <c r="D335" s="10"/>
      <c r="E335" s="202">
        <v>45606</v>
      </c>
      <c r="F335" s="23">
        <v>46.049156000000004</v>
      </c>
      <c r="G335" s="518" t="s">
        <v>196</v>
      </c>
      <c r="H335" s="518"/>
      <c r="I335" s="518"/>
      <c r="J335" s="518"/>
      <c r="K335" s="202">
        <v>45620</v>
      </c>
      <c r="L335" s="203" t="s">
        <v>671</v>
      </c>
      <c r="M335" s="10"/>
      <c r="N335" s="527"/>
      <c r="O335" s="527"/>
      <c r="P335" s="527"/>
    </row>
    <row r="336" spans="1:16">
      <c r="A336" s="10">
        <v>18</v>
      </c>
      <c r="B336" s="27" t="s">
        <v>463</v>
      </c>
      <c r="C336" s="194" t="s">
        <v>224</v>
      </c>
      <c r="D336" s="10"/>
      <c r="E336" s="202">
        <v>45606</v>
      </c>
      <c r="F336" s="23">
        <v>46.049156000000004</v>
      </c>
      <c r="G336" s="518" t="s">
        <v>196</v>
      </c>
      <c r="H336" s="518"/>
      <c r="I336" s="518"/>
      <c r="J336" s="518"/>
      <c r="K336" s="202">
        <v>45622</v>
      </c>
      <c r="L336" s="203" t="s">
        <v>422</v>
      </c>
      <c r="M336" s="10"/>
      <c r="N336" s="527"/>
      <c r="O336" s="527"/>
      <c r="P336" s="527"/>
    </row>
    <row r="337" spans="1:16">
      <c r="A337" s="10">
        <v>19</v>
      </c>
      <c r="B337" s="27" t="s">
        <v>464</v>
      </c>
      <c r="C337" s="194" t="s">
        <v>224</v>
      </c>
      <c r="D337" s="10"/>
      <c r="E337" s="202">
        <v>45610</v>
      </c>
      <c r="F337" s="23">
        <v>46.049156000000004</v>
      </c>
      <c r="G337" s="518" t="s">
        <v>196</v>
      </c>
      <c r="H337" s="518"/>
      <c r="I337" s="518"/>
      <c r="J337" s="518"/>
      <c r="K337" s="202">
        <v>45621</v>
      </c>
      <c r="L337" s="203" t="s">
        <v>672</v>
      </c>
      <c r="M337" s="10"/>
      <c r="N337" s="527"/>
      <c r="O337" s="527"/>
      <c r="P337" s="527"/>
    </row>
    <row r="338" spans="1:16">
      <c r="A338" s="10">
        <v>20</v>
      </c>
      <c r="B338" s="27" t="s">
        <v>465</v>
      </c>
      <c r="C338" s="194" t="s">
        <v>224</v>
      </c>
      <c r="D338" s="10"/>
      <c r="E338" s="202">
        <v>45606</v>
      </c>
      <c r="F338" s="23">
        <v>46.049156000000004</v>
      </c>
      <c r="G338" s="518" t="s">
        <v>196</v>
      </c>
      <c r="H338" s="518"/>
      <c r="I338" s="518"/>
      <c r="J338" s="518"/>
      <c r="K338" s="202">
        <v>45621</v>
      </c>
      <c r="L338" s="203" t="s">
        <v>670</v>
      </c>
      <c r="M338" s="10"/>
      <c r="N338" s="527"/>
      <c r="O338" s="527"/>
      <c r="P338" s="527"/>
    </row>
    <row r="339" spans="1:16">
      <c r="A339" s="10">
        <v>21</v>
      </c>
      <c r="B339" s="27" t="s">
        <v>466</v>
      </c>
      <c r="C339" s="194" t="s">
        <v>224</v>
      </c>
      <c r="D339" s="10"/>
      <c r="E339" s="202">
        <v>45618</v>
      </c>
      <c r="F339" s="23">
        <v>46.049156000000004</v>
      </c>
      <c r="G339" s="518" t="s">
        <v>196</v>
      </c>
      <c r="H339" s="518"/>
      <c r="I339" s="518"/>
      <c r="J339" s="518"/>
      <c r="K339" s="202">
        <v>45624</v>
      </c>
      <c r="L339" s="203" t="s">
        <v>669</v>
      </c>
      <c r="M339" s="10"/>
      <c r="N339" s="525"/>
      <c r="O339" s="525"/>
      <c r="P339" s="525"/>
    </row>
    <row r="340" spans="1:16">
      <c r="A340" s="10">
        <v>22</v>
      </c>
      <c r="B340" s="27" t="s">
        <v>102</v>
      </c>
      <c r="C340" s="194" t="s">
        <v>195</v>
      </c>
      <c r="D340" s="10"/>
      <c r="E340" s="202">
        <v>45606</v>
      </c>
      <c r="F340" s="23">
        <v>43.775756000000008</v>
      </c>
      <c r="G340" s="518" t="s">
        <v>196</v>
      </c>
      <c r="H340" s="518"/>
      <c r="I340" s="518"/>
      <c r="J340" s="518"/>
      <c r="K340" s="202">
        <v>45625</v>
      </c>
      <c r="L340" s="203" t="s">
        <v>673</v>
      </c>
      <c r="M340" s="10"/>
      <c r="N340" s="528"/>
      <c r="O340" s="528"/>
      <c r="P340" s="528"/>
    </row>
    <row r="341" spans="1:16">
      <c r="A341" s="10">
        <v>23</v>
      </c>
      <c r="B341" s="27" t="s">
        <v>467</v>
      </c>
      <c r="C341" s="194" t="s">
        <v>224</v>
      </c>
      <c r="D341" s="10"/>
      <c r="E341" s="202">
        <v>45622</v>
      </c>
      <c r="F341" s="23">
        <v>46.049156000000004</v>
      </c>
      <c r="G341" s="518" t="s">
        <v>196</v>
      </c>
      <c r="H341" s="518"/>
      <c r="I341" s="518"/>
      <c r="J341" s="518"/>
      <c r="K341" s="202">
        <v>45629</v>
      </c>
      <c r="L341" s="203" t="s">
        <v>671</v>
      </c>
      <c r="M341" s="10"/>
      <c r="N341" s="527"/>
      <c r="O341" s="527"/>
      <c r="P341" s="527"/>
    </row>
    <row r="342" spans="1:16">
      <c r="A342" s="10">
        <v>24</v>
      </c>
      <c r="B342" s="27" t="s">
        <v>468</v>
      </c>
      <c r="C342" s="194" t="s">
        <v>195</v>
      </c>
      <c r="D342" s="10"/>
      <c r="E342" s="202">
        <v>45624</v>
      </c>
      <c r="F342" s="23">
        <v>43.775756000000008</v>
      </c>
      <c r="G342" s="518" t="s">
        <v>196</v>
      </c>
      <c r="H342" s="518"/>
      <c r="I342" s="518"/>
      <c r="J342" s="518"/>
      <c r="K342" s="202">
        <v>45631</v>
      </c>
      <c r="L342" s="203" t="s">
        <v>422</v>
      </c>
      <c r="M342" s="10"/>
      <c r="N342" s="527"/>
      <c r="O342" s="527"/>
      <c r="P342" s="527"/>
    </row>
    <row r="343" spans="1:16">
      <c r="A343" s="10">
        <v>25</v>
      </c>
      <c r="B343" s="27" t="s">
        <v>469</v>
      </c>
      <c r="C343" s="194" t="s">
        <v>195</v>
      </c>
      <c r="D343" s="10"/>
      <c r="E343" s="202">
        <v>45625</v>
      </c>
      <c r="F343" s="23">
        <v>43.775756000000008</v>
      </c>
      <c r="G343" s="518" t="s">
        <v>196</v>
      </c>
      <c r="H343" s="518"/>
      <c r="I343" s="518"/>
      <c r="J343" s="518"/>
      <c r="K343" s="202">
        <v>45631</v>
      </c>
      <c r="L343" s="203" t="s">
        <v>669</v>
      </c>
      <c r="M343" s="10"/>
      <c r="N343" s="525"/>
      <c r="O343" s="525"/>
      <c r="P343" s="525"/>
    </row>
    <row r="344" spans="1:16">
      <c r="A344" s="10">
        <v>26</v>
      </c>
      <c r="B344" s="27" t="s">
        <v>470</v>
      </c>
      <c r="C344" s="194" t="s">
        <v>224</v>
      </c>
      <c r="D344" s="10"/>
      <c r="E344" s="202">
        <v>45624</v>
      </c>
      <c r="F344" s="23">
        <v>46.049156000000004</v>
      </c>
      <c r="G344" s="518" t="s">
        <v>196</v>
      </c>
      <c r="H344" s="518"/>
      <c r="I344" s="518"/>
      <c r="J344" s="518"/>
      <c r="K344" s="202">
        <v>45631</v>
      </c>
      <c r="L344" s="203" t="s">
        <v>672</v>
      </c>
      <c r="M344" s="10"/>
      <c r="N344" s="525"/>
      <c r="O344" s="525"/>
      <c r="P344" s="525"/>
    </row>
    <row r="345" spans="1:16">
      <c r="A345" s="10">
        <v>27</v>
      </c>
      <c r="B345" s="27" t="s">
        <v>471</v>
      </c>
      <c r="C345" s="194" t="s">
        <v>195</v>
      </c>
      <c r="D345" s="10"/>
      <c r="E345" s="202">
        <v>45625</v>
      </c>
      <c r="F345" s="23">
        <v>43.775756000000008</v>
      </c>
      <c r="G345" s="518" t="s">
        <v>196</v>
      </c>
      <c r="H345" s="518"/>
      <c r="I345" s="518"/>
      <c r="J345" s="518"/>
      <c r="K345" s="202">
        <v>45632</v>
      </c>
      <c r="L345" s="203" t="s">
        <v>670</v>
      </c>
      <c r="M345" s="10"/>
      <c r="N345" s="525"/>
      <c r="O345" s="525"/>
      <c r="P345" s="525"/>
    </row>
    <row r="346" spans="1:16">
      <c r="A346" s="10">
        <v>28</v>
      </c>
      <c r="B346" s="27" t="s">
        <v>472</v>
      </c>
      <c r="C346" s="194" t="s">
        <v>195</v>
      </c>
      <c r="D346" s="10"/>
      <c r="E346" s="202">
        <v>45627</v>
      </c>
      <c r="F346" s="23">
        <v>43.775756000000008</v>
      </c>
      <c r="G346" s="518" t="s">
        <v>196</v>
      </c>
      <c r="H346" s="518"/>
      <c r="I346" s="518"/>
      <c r="J346" s="518"/>
      <c r="K346" s="202">
        <v>45635</v>
      </c>
      <c r="L346" s="203" t="s">
        <v>671</v>
      </c>
      <c r="M346" s="10"/>
      <c r="N346" s="525"/>
      <c r="O346" s="525"/>
      <c r="P346" s="525"/>
    </row>
    <row r="347" spans="1:16">
      <c r="A347" s="10">
        <v>29</v>
      </c>
      <c r="B347" s="27" t="s">
        <v>103</v>
      </c>
      <c r="C347" s="194" t="s">
        <v>224</v>
      </c>
      <c r="D347" s="10"/>
      <c r="E347" s="202">
        <v>45626</v>
      </c>
      <c r="F347" s="23">
        <v>46.049156000000004</v>
      </c>
      <c r="G347" s="518" t="s">
        <v>196</v>
      </c>
      <c r="H347" s="518"/>
      <c r="I347" s="518"/>
      <c r="J347" s="518"/>
      <c r="K347" s="202">
        <v>45636</v>
      </c>
      <c r="L347" s="203" t="s">
        <v>673</v>
      </c>
      <c r="M347" s="10"/>
      <c r="N347" s="525"/>
      <c r="O347" s="525"/>
      <c r="P347" s="525"/>
    </row>
    <row r="348" spans="1:16">
      <c r="A348" s="10">
        <v>30</v>
      </c>
      <c r="B348" s="27" t="s">
        <v>473</v>
      </c>
      <c r="C348" s="194" t="s">
        <v>195</v>
      </c>
      <c r="D348" s="10"/>
      <c r="E348" s="202">
        <v>45632</v>
      </c>
      <c r="F348" s="23">
        <v>43.775756000000008</v>
      </c>
      <c r="G348" s="518" t="s">
        <v>196</v>
      </c>
      <c r="H348" s="518"/>
      <c r="I348" s="518"/>
      <c r="J348" s="518"/>
      <c r="K348" s="202">
        <v>45638</v>
      </c>
      <c r="L348" s="203" t="s">
        <v>669</v>
      </c>
      <c r="M348" s="10"/>
      <c r="N348" s="525"/>
      <c r="O348" s="525"/>
      <c r="P348" s="525"/>
    </row>
    <row r="349" spans="1:16">
      <c r="A349" s="10">
        <v>31</v>
      </c>
      <c r="B349" s="27" t="s">
        <v>474</v>
      </c>
      <c r="C349" s="194" t="s">
        <v>195</v>
      </c>
      <c r="D349" s="10"/>
      <c r="E349" s="202">
        <v>45632</v>
      </c>
      <c r="F349" s="23">
        <v>43.775756000000008</v>
      </c>
      <c r="G349" s="518" t="s">
        <v>196</v>
      </c>
      <c r="H349" s="518"/>
      <c r="I349" s="518"/>
      <c r="J349" s="518"/>
      <c r="K349" s="202">
        <v>45638</v>
      </c>
      <c r="L349" s="203" t="s">
        <v>672</v>
      </c>
      <c r="M349" s="10"/>
      <c r="N349" s="525"/>
      <c r="O349" s="525"/>
      <c r="P349" s="525"/>
    </row>
    <row r="350" spans="1:16">
      <c r="A350" s="10">
        <v>32</v>
      </c>
      <c r="B350" s="27" t="s">
        <v>475</v>
      </c>
      <c r="C350" s="194" t="s">
        <v>195</v>
      </c>
      <c r="D350" s="10"/>
      <c r="E350" s="202">
        <v>45632</v>
      </c>
      <c r="F350" s="23">
        <v>43.775756000000008</v>
      </c>
      <c r="G350" s="518" t="s">
        <v>196</v>
      </c>
      <c r="H350" s="518"/>
      <c r="I350" s="518"/>
      <c r="J350" s="518"/>
      <c r="K350" s="202">
        <v>45639</v>
      </c>
      <c r="L350" s="203" t="s">
        <v>422</v>
      </c>
      <c r="M350" s="10"/>
      <c r="N350" s="525"/>
      <c r="O350" s="525"/>
      <c r="P350" s="525"/>
    </row>
    <row r="351" spans="1:16">
      <c r="A351" s="10">
        <v>33</v>
      </c>
      <c r="B351" s="27" t="s">
        <v>476</v>
      </c>
      <c r="C351" s="194" t="s">
        <v>224</v>
      </c>
      <c r="D351" s="10"/>
      <c r="E351" s="202">
        <v>45636</v>
      </c>
      <c r="F351" s="23">
        <v>46.049156000000004</v>
      </c>
      <c r="G351" s="518" t="s">
        <v>196</v>
      </c>
      <c r="H351" s="518"/>
      <c r="I351" s="518"/>
      <c r="J351" s="518"/>
      <c r="K351" s="202">
        <v>45642</v>
      </c>
      <c r="L351" s="203" t="s">
        <v>671</v>
      </c>
      <c r="M351" s="10"/>
      <c r="N351" s="525"/>
      <c r="O351" s="525"/>
      <c r="P351" s="525"/>
    </row>
    <row r="352" spans="1:16">
      <c r="A352" s="10">
        <v>34</v>
      </c>
      <c r="B352" s="27" t="s">
        <v>477</v>
      </c>
      <c r="C352" s="194" t="s">
        <v>225</v>
      </c>
      <c r="D352" s="10"/>
      <c r="E352" s="202">
        <v>45638</v>
      </c>
      <c r="F352" s="23">
        <v>42.374236000000003</v>
      </c>
      <c r="G352" s="518" t="s">
        <v>196</v>
      </c>
      <c r="H352" s="518"/>
      <c r="I352" s="518"/>
      <c r="J352" s="518"/>
      <c r="K352" s="202">
        <v>45642</v>
      </c>
      <c r="L352" s="203" t="s">
        <v>672</v>
      </c>
      <c r="M352" s="10"/>
      <c r="N352" s="525"/>
      <c r="O352" s="525"/>
      <c r="P352" s="525"/>
    </row>
    <row r="353" spans="1:16">
      <c r="A353" s="10">
        <v>35</v>
      </c>
      <c r="B353" s="27" t="s">
        <v>478</v>
      </c>
      <c r="C353" s="194" t="s">
        <v>195</v>
      </c>
      <c r="D353" s="10"/>
      <c r="E353" s="202">
        <v>45638</v>
      </c>
      <c r="F353" s="23">
        <v>43.775756000000008</v>
      </c>
      <c r="G353" s="518" t="s">
        <v>196</v>
      </c>
      <c r="H353" s="518"/>
      <c r="I353" s="518"/>
      <c r="J353" s="518"/>
      <c r="K353" s="202">
        <v>45643</v>
      </c>
      <c r="L353" s="203" t="s">
        <v>669</v>
      </c>
      <c r="M353" s="10"/>
      <c r="N353" s="525"/>
      <c r="O353" s="525"/>
      <c r="P353" s="525"/>
    </row>
    <row r="354" spans="1:16">
      <c r="A354" s="10">
        <v>36</v>
      </c>
      <c r="B354" s="27" t="s">
        <v>331</v>
      </c>
      <c r="C354" s="194" t="s">
        <v>224</v>
      </c>
      <c r="D354" s="10"/>
      <c r="E354" s="202">
        <v>45632</v>
      </c>
      <c r="F354" s="23">
        <v>46.049156000000004</v>
      </c>
      <c r="G354" s="518" t="s">
        <v>196</v>
      </c>
      <c r="H354" s="518"/>
      <c r="I354" s="518"/>
      <c r="J354" s="518"/>
      <c r="K354" s="202">
        <v>45645</v>
      </c>
      <c r="L354" s="203" t="s">
        <v>670</v>
      </c>
      <c r="M354" s="10"/>
      <c r="N354" s="525"/>
      <c r="O354" s="525"/>
      <c r="P354" s="525"/>
    </row>
    <row r="355" spans="1:16">
      <c r="A355" s="10">
        <v>37</v>
      </c>
      <c r="B355" s="27" t="s">
        <v>111</v>
      </c>
      <c r="C355" s="194" t="s">
        <v>225</v>
      </c>
      <c r="D355" s="10"/>
      <c r="E355" s="202">
        <v>45636</v>
      </c>
      <c r="F355" s="23">
        <v>42.374236000000003</v>
      </c>
      <c r="G355" s="518" t="s">
        <v>196</v>
      </c>
      <c r="H355" s="518"/>
      <c r="I355" s="518"/>
      <c r="J355" s="518"/>
      <c r="K355" s="202">
        <v>45646</v>
      </c>
      <c r="L355" s="203" t="s">
        <v>673</v>
      </c>
      <c r="M355" s="10"/>
      <c r="N355" s="525"/>
      <c r="O355" s="525"/>
      <c r="P355" s="525"/>
    </row>
    <row r="356" spans="1:16">
      <c r="A356" s="10">
        <v>38</v>
      </c>
      <c r="B356" s="27" t="s">
        <v>479</v>
      </c>
      <c r="C356" s="194" t="s">
        <v>195</v>
      </c>
      <c r="D356" s="10"/>
      <c r="E356" s="202">
        <v>45639</v>
      </c>
      <c r="F356" s="23">
        <v>43.775756000000008</v>
      </c>
      <c r="G356" s="518" t="s">
        <v>196</v>
      </c>
      <c r="H356" s="518"/>
      <c r="I356" s="518"/>
      <c r="J356" s="518"/>
      <c r="K356" s="202">
        <v>45647</v>
      </c>
      <c r="L356" s="203" t="s">
        <v>422</v>
      </c>
      <c r="M356" s="10"/>
      <c r="N356" s="525"/>
      <c r="O356" s="525"/>
      <c r="P356" s="525"/>
    </row>
    <row r="357" spans="1:16">
      <c r="A357" s="10">
        <v>39</v>
      </c>
      <c r="B357" s="27" t="s">
        <v>480</v>
      </c>
      <c r="C357" s="194" t="s">
        <v>195</v>
      </c>
      <c r="D357" s="10"/>
      <c r="E357" s="202">
        <v>45643</v>
      </c>
      <c r="F357" s="23">
        <v>43.775756000000008</v>
      </c>
      <c r="G357" s="518" t="s">
        <v>196</v>
      </c>
      <c r="H357" s="518"/>
      <c r="I357" s="518"/>
      <c r="J357" s="518"/>
      <c r="K357" s="202">
        <v>45648</v>
      </c>
      <c r="L357" s="203" t="s">
        <v>672</v>
      </c>
      <c r="M357" s="10"/>
      <c r="N357" s="525"/>
      <c r="O357" s="525"/>
      <c r="P357" s="525"/>
    </row>
    <row r="358" spans="1:16" ht="18.5">
      <c r="A358" s="10">
        <v>40</v>
      </c>
      <c r="B358" s="27" t="s">
        <v>481</v>
      </c>
      <c r="C358" s="194" t="s">
        <v>195</v>
      </c>
      <c r="D358" s="10"/>
      <c r="E358" s="202">
        <v>45644</v>
      </c>
      <c r="F358" s="23">
        <v>43.775756000000008</v>
      </c>
      <c r="G358" s="518" t="s">
        <v>196</v>
      </c>
      <c r="H358" s="518"/>
      <c r="I358" s="518"/>
      <c r="J358" s="518"/>
      <c r="K358" s="202">
        <v>45649</v>
      </c>
      <c r="L358" s="204" t="s">
        <v>669</v>
      </c>
      <c r="M358" s="10"/>
      <c r="N358" s="526"/>
      <c r="O358" s="526"/>
      <c r="P358" s="526"/>
    </row>
    <row r="359" spans="1:16" ht="28.5">
      <c r="A359" s="10">
        <v>41</v>
      </c>
      <c r="B359" s="27" t="s">
        <v>482</v>
      </c>
      <c r="C359" s="194" t="s">
        <v>224</v>
      </c>
      <c r="D359" s="10"/>
      <c r="E359" s="202">
        <v>45644</v>
      </c>
      <c r="F359" s="23">
        <v>46.049156000000004</v>
      </c>
      <c r="G359" s="518" t="s">
        <v>196</v>
      </c>
      <c r="H359" s="518"/>
      <c r="I359" s="518"/>
      <c r="J359" s="518"/>
      <c r="K359" s="202">
        <v>45649</v>
      </c>
      <c r="L359" s="203" t="s">
        <v>671</v>
      </c>
      <c r="M359" s="10"/>
      <c r="N359" s="524"/>
      <c r="O359" s="524"/>
      <c r="P359" s="524"/>
    </row>
    <row r="360" spans="1:16" ht="28.5">
      <c r="A360" s="10">
        <v>42</v>
      </c>
      <c r="B360" s="27" t="s">
        <v>5</v>
      </c>
      <c r="C360" s="194" t="s">
        <v>224</v>
      </c>
      <c r="D360" s="10"/>
      <c r="E360" s="202">
        <v>45647</v>
      </c>
      <c r="F360" s="23">
        <v>46.049156000000004</v>
      </c>
      <c r="G360" s="518" t="s">
        <v>196</v>
      </c>
      <c r="H360" s="518"/>
      <c r="I360" s="518"/>
      <c r="J360" s="518"/>
      <c r="K360" s="202">
        <v>45653</v>
      </c>
      <c r="L360" s="203" t="s">
        <v>673</v>
      </c>
      <c r="M360" s="10"/>
      <c r="N360" s="524"/>
      <c r="O360" s="524"/>
      <c r="P360" s="524"/>
    </row>
    <row r="361" spans="1:16" ht="28.5">
      <c r="A361" s="10">
        <v>43</v>
      </c>
      <c r="B361" s="27" t="s">
        <v>483</v>
      </c>
      <c r="C361" s="194" t="s">
        <v>225</v>
      </c>
      <c r="D361" s="10"/>
      <c r="E361" s="202">
        <v>45648</v>
      </c>
      <c r="F361" s="23">
        <v>42.374236000000003</v>
      </c>
      <c r="G361" s="518" t="s">
        <v>196</v>
      </c>
      <c r="H361" s="518"/>
      <c r="I361" s="518"/>
      <c r="J361" s="518"/>
      <c r="K361" s="202">
        <v>45653</v>
      </c>
      <c r="L361" s="203" t="s">
        <v>422</v>
      </c>
      <c r="M361" s="10"/>
      <c r="N361" s="524"/>
      <c r="O361" s="524"/>
      <c r="P361" s="524"/>
    </row>
    <row r="362" spans="1:16" ht="21">
      <c r="A362" s="10">
        <v>44</v>
      </c>
      <c r="B362" s="27" t="s">
        <v>484</v>
      </c>
      <c r="C362" s="194" t="s">
        <v>224</v>
      </c>
      <c r="D362" s="10"/>
      <c r="E362" s="202">
        <v>45650</v>
      </c>
      <c r="F362" s="23">
        <v>46.049156000000004</v>
      </c>
      <c r="G362" s="518" t="s">
        <v>196</v>
      </c>
      <c r="H362" s="518"/>
      <c r="I362" s="518"/>
      <c r="J362" s="518"/>
      <c r="K362" s="202">
        <v>45653</v>
      </c>
      <c r="L362" s="203" t="s">
        <v>672</v>
      </c>
      <c r="M362" s="10"/>
      <c r="N362" s="523"/>
      <c r="O362" s="523"/>
      <c r="P362" s="523"/>
    </row>
    <row r="363" spans="1:16" ht="21">
      <c r="A363" s="10">
        <v>45</v>
      </c>
      <c r="B363" s="27" t="s">
        <v>485</v>
      </c>
      <c r="C363" s="194" t="s">
        <v>195</v>
      </c>
      <c r="D363" s="10"/>
      <c r="E363" s="202">
        <v>45650</v>
      </c>
      <c r="F363" s="23">
        <v>43.775756000000008</v>
      </c>
      <c r="G363" s="518" t="s">
        <v>196</v>
      </c>
      <c r="H363" s="518"/>
      <c r="I363" s="518"/>
      <c r="J363" s="518"/>
      <c r="K363" s="202">
        <v>45656</v>
      </c>
      <c r="L363" s="203" t="s">
        <v>671</v>
      </c>
      <c r="M363" s="10"/>
      <c r="N363" s="523"/>
      <c r="O363" s="523"/>
      <c r="P363" s="523"/>
    </row>
    <row r="364" spans="1:16" ht="21">
      <c r="A364" s="10">
        <v>46</v>
      </c>
      <c r="B364" s="27" t="s">
        <v>486</v>
      </c>
      <c r="C364" s="194" t="s">
        <v>224</v>
      </c>
      <c r="D364" s="10"/>
      <c r="E364" s="202">
        <v>45646</v>
      </c>
      <c r="F364" s="23">
        <v>46.049156000000004</v>
      </c>
      <c r="G364" s="518" t="s">
        <v>196</v>
      </c>
      <c r="H364" s="518"/>
      <c r="I364" s="518"/>
      <c r="J364" s="518"/>
      <c r="K364" s="202">
        <v>45657</v>
      </c>
      <c r="L364" s="203" t="s">
        <v>670</v>
      </c>
      <c r="M364" s="10"/>
      <c r="N364" s="523"/>
      <c r="O364" s="523"/>
      <c r="P364" s="523"/>
    </row>
    <row r="365" spans="1:16" ht="21">
      <c r="A365" s="10">
        <v>47</v>
      </c>
      <c r="B365" s="27" t="s">
        <v>487</v>
      </c>
      <c r="C365" s="194" t="s">
        <v>225</v>
      </c>
      <c r="D365" s="10"/>
      <c r="E365" s="202">
        <v>45650</v>
      </c>
      <c r="F365" s="23">
        <v>42.374236000000003</v>
      </c>
      <c r="G365" s="518" t="s">
        <v>196</v>
      </c>
      <c r="H365" s="518"/>
      <c r="I365" s="518"/>
      <c r="J365" s="518"/>
      <c r="K365" s="202">
        <v>45657</v>
      </c>
      <c r="L365" s="203" t="s">
        <v>669</v>
      </c>
      <c r="M365" s="10"/>
      <c r="N365" s="523"/>
      <c r="O365" s="523"/>
      <c r="P365" s="523"/>
    </row>
    <row r="366" spans="1:16" ht="21">
      <c r="A366" s="10">
        <v>48</v>
      </c>
      <c r="B366" s="27" t="s">
        <v>488</v>
      </c>
      <c r="C366" s="194" t="s">
        <v>224</v>
      </c>
      <c r="D366" s="10"/>
      <c r="E366" s="202">
        <v>45650</v>
      </c>
      <c r="F366" s="23">
        <v>46.049156000000004</v>
      </c>
      <c r="G366" s="518" t="s">
        <v>196</v>
      </c>
      <c r="H366" s="518"/>
      <c r="I366" s="518"/>
      <c r="J366" s="518"/>
      <c r="K366" s="202">
        <v>45660</v>
      </c>
      <c r="L366" s="203" t="s">
        <v>674</v>
      </c>
      <c r="M366" s="10"/>
      <c r="N366" s="523"/>
      <c r="O366" s="523"/>
      <c r="P366" s="523"/>
    </row>
    <row r="367" spans="1:16" ht="26">
      <c r="A367" s="10">
        <v>49</v>
      </c>
      <c r="B367" s="27" t="s">
        <v>489</v>
      </c>
      <c r="C367" s="194" t="s">
        <v>224</v>
      </c>
      <c r="D367" s="10"/>
      <c r="E367" s="202">
        <v>45654</v>
      </c>
      <c r="F367" s="23">
        <v>46.049156000000004</v>
      </c>
      <c r="G367" s="518" t="s">
        <v>196</v>
      </c>
      <c r="H367" s="518"/>
      <c r="I367" s="518"/>
      <c r="J367" s="518"/>
      <c r="K367" s="202">
        <v>45660</v>
      </c>
      <c r="L367" s="203" t="s">
        <v>672</v>
      </c>
      <c r="M367" s="10"/>
      <c r="N367" s="521"/>
      <c r="O367" s="521"/>
      <c r="P367" s="521"/>
    </row>
    <row r="368" spans="1:16" ht="26">
      <c r="A368" s="10">
        <v>50</v>
      </c>
      <c r="B368" s="27" t="s">
        <v>6</v>
      </c>
      <c r="C368" s="194" t="s">
        <v>195</v>
      </c>
      <c r="D368" s="10"/>
      <c r="E368" s="202">
        <v>45654</v>
      </c>
      <c r="F368" s="23">
        <v>43.775756000000008</v>
      </c>
      <c r="G368" s="518" t="s">
        <v>196</v>
      </c>
      <c r="H368" s="518"/>
      <c r="I368" s="518"/>
      <c r="J368" s="518"/>
      <c r="K368" s="202">
        <v>45661</v>
      </c>
      <c r="L368" s="203" t="s">
        <v>673</v>
      </c>
      <c r="M368" s="10"/>
      <c r="N368" s="521"/>
      <c r="O368" s="521"/>
      <c r="P368" s="521"/>
    </row>
    <row r="369" spans="1:16" ht="26">
      <c r="A369" s="10">
        <v>51</v>
      </c>
      <c r="B369" s="27" t="s">
        <v>490</v>
      </c>
      <c r="C369" s="194" t="s">
        <v>224</v>
      </c>
      <c r="D369" s="10"/>
      <c r="E369" s="202">
        <v>45657</v>
      </c>
      <c r="F369" s="23">
        <v>46.049156000000004</v>
      </c>
      <c r="G369" s="518" t="s">
        <v>196</v>
      </c>
      <c r="H369" s="518"/>
      <c r="I369" s="518"/>
      <c r="J369" s="518"/>
      <c r="K369" s="202">
        <v>45664</v>
      </c>
      <c r="L369" s="203" t="s">
        <v>671</v>
      </c>
      <c r="M369" s="10"/>
      <c r="N369" s="521"/>
      <c r="O369" s="521"/>
      <c r="P369" s="521"/>
    </row>
    <row r="370" spans="1:16" ht="26">
      <c r="A370" s="10">
        <v>52</v>
      </c>
      <c r="B370" s="27" t="s">
        <v>491</v>
      </c>
      <c r="C370" s="194" t="s">
        <v>195</v>
      </c>
      <c r="D370" s="10"/>
      <c r="E370" s="202">
        <v>45654</v>
      </c>
      <c r="F370" s="23">
        <v>43.775756000000008</v>
      </c>
      <c r="G370" s="518" t="s">
        <v>196</v>
      </c>
      <c r="H370" s="518"/>
      <c r="I370" s="518"/>
      <c r="J370" s="518"/>
      <c r="K370" s="202">
        <v>45665</v>
      </c>
      <c r="L370" s="203" t="s">
        <v>422</v>
      </c>
      <c r="M370" s="10"/>
      <c r="N370" s="521"/>
      <c r="O370" s="521"/>
      <c r="P370" s="521"/>
    </row>
    <row r="371" spans="1:16" ht="26">
      <c r="A371" s="10">
        <v>53</v>
      </c>
      <c r="B371" s="27" t="s">
        <v>492</v>
      </c>
      <c r="C371" s="194" t="s">
        <v>224</v>
      </c>
      <c r="D371" s="10"/>
      <c r="E371" s="202">
        <v>45658</v>
      </c>
      <c r="F371" s="23">
        <v>46.049156000000004</v>
      </c>
      <c r="G371" s="518" t="s">
        <v>196</v>
      </c>
      <c r="H371" s="518"/>
      <c r="I371" s="518"/>
      <c r="J371" s="518"/>
      <c r="K371" s="202">
        <v>45667</v>
      </c>
      <c r="L371" s="203" t="s">
        <v>669</v>
      </c>
      <c r="M371" s="10"/>
      <c r="N371" s="521"/>
      <c r="O371" s="521"/>
      <c r="P371" s="521"/>
    </row>
    <row r="372" spans="1:16" ht="26">
      <c r="A372" s="10">
        <v>54</v>
      </c>
      <c r="B372" s="193" t="s">
        <v>493</v>
      </c>
      <c r="C372" s="194" t="s">
        <v>225</v>
      </c>
      <c r="D372" s="10"/>
      <c r="E372" s="202">
        <v>45661</v>
      </c>
      <c r="F372" s="23">
        <v>42.374236000000003</v>
      </c>
      <c r="G372" s="518" t="s">
        <v>196</v>
      </c>
      <c r="H372" s="518"/>
      <c r="I372" s="518"/>
      <c r="J372" s="518"/>
      <c r="K372" s="202">
        <v>45668</v>
      </c>
      <c r="L372" s="203" t="s">
        <v>674</v>
      </c>
      <c r="M372" s="10"/>
      <c r="N372" s="521"/>
      <c r="O372" s="521"/>
      <c r="P372" s="521"/>
    </row>
    <row r="373" spans="1:16" ht="26">
      <c r="A373" s="10">
        <v>55</v>
      </c>
      <c r="B373" s="193" t="s">
        <v>494</v>
      </c>
      <c r="C373" s="194" t="s">
        <v>224</v>
      </c>
      <c r="D373" s="10"/>
      <c r="E373" s="202">
        <v>45660</v>
      </c>
      <c r="F373" s="23">
        <v>46.049156000000004</v>
      </c>
      <c r="G373" s="518" t="s">
        <v>196</v>
      </c>
      <c r="H373" s="518"/>
      <c r="I373" s="518"/>
      <c r="J373" s="518"/>
      <c r="K373" s="202">
        <v>45668</v>
      </c>
      <c r="L373" s="203" t="s">
        <v>672</v>
      </c>
      <c r="M373" s="10"/>
      <c r="N373" s="521"/>
      <c r="O373" s="521"/>
      <c r="P373" s="521"/>
    </row>
    <row r="374" spans="1:16" ht="26">
      <c r="A374" s="10">
        <v>56</v>
      </c>
      <c r="B374" s="193" t="s">
        <v>495</v>
      </c>
      <c r="C374" s="194" t="s">
        <v>224</v>
      </c>
      <c r="D374" s="10"/>
      <c r="E374" s="202">
        <v>45665</v>
      </c>
      <c r="F374" s="23">
        <v>46.049156000000004</v>
      </c>
      <c r="G374" s="518" t="s">
        <v>196</v>
      </c>
      <c r="H374" s="518"/>
      <c r="I374" s="518"/>
      <c r="J374" s="518"/>
      <c r="K374" s="202">
        <v>45671</v>
      </c>
      <c r="L374" s="203" t="s">
        <v>671</v>
      </c>
      <c r="M374" s="10"/>
      <c r="N374" s="521"/>
      <c r="O374" s="521"/>
      <c r="P374" s="521"/>
    </row>
    <row r="375" spans="1:16" ht="26">
      <c r="A375" s="10">
        <v>57</v>
      </c>
      <c r="B375" s="193" t="s">
        <v>496</v>
      </c>
      <c r="C375" s="194" t="s">
        <v>224</v>
      </c>
      <c r="D375" s="10"/>
      <c r="E375" s="202">
        <v>45664</v>
      </c>
      <c r="F375" s="23">
        <v>46.049156000000004</v>
      </c>
      <c r="G375" s="518" t="s">
        <v>196</v>
      </c>
      <c r="H375" s="518"/>
      <c r="I375" s="518"/>
      <c r="J375" s="518"/>
      <c r="K375" s="202">
        <v>45672</v>
      </c>
      <c r="L375" s="203" t="s">
        <v>673</v>
      </c>
      <c r="M375" s="10"/>
      <c r="N375" s="521"/>
      <c r="O375" s="521"/>
      <c r="P375" s="521"/>
    </row>
    <row r="376" spans="1:16" ht="26">
      <c r="A376" s="10">
        <v>58</v>
      </c>
      <c r="B376" s="193" t="s">
        <v>99</v>
      </c>
      <c r="C376" s="194" t="s">
        <v>224</v>
      </c>
      <c r="D376" s="10"/>
      <c r="E376" s="202">
        <v>45664</v>
      </c>
      <c r="F376" s="23">
        <v>46.049156000000004</v>
      </c>
      <c r="G376" s="518" t="s">
        <v>196</v>
      </c>
      <c r="H376" s="518"/>
      <c r="I376" s="518"/>
      <c r="J376" s="518"/>
      <c r="K376" s="202">
        <v>45674</v>
      </c>
      <c r="L376" s="203" t="s">
        <v>670</v>
      </c>
      <c r="M376" s="10"/>
      <c r="N376" s="521"/>
      <c r="O376" s="521"/>
      <c r="P376" s="521"/>
    </row>
    <row r="377" spans="1:16" ht="26">
      <c r="A377" s="10">
        <v>59</v>
      </c>
      <c r="B377" s="193" t="s">
        <v>497</v>
      </c>
      <c r="C377" s="194" t="s">
        <v>224</v>
      </c>
      <c r="D377" s="10"/>
      <c r="E377" s="202">
        <v>45666</v>
      </c>
      <c r="F377" s="23">
        <v>46.049156000000004</v>
      </c>
      <c r="G377" s="518" t="s">
        <v>196</v>
      </c>
      <c r="H377" s="518"/>
      <c r="I377" s="518"/>
      <c r="J377" s="518"/>
      <c r="K377" s="202">
        <v>45674</v>
      </c>
      <c r="L377" s="203" t="s">
        <v>422</v>
      </c>
      <c r="M377" s="10"/>
      <c r="N377" s="521"/>
      <c r="O377" s="521"/>
      <c r="P377" s="521"/>
    </row>
    <row r="378" spans="1:16" ht="26">
      <c r="A378" s="10">
        <v>60</v>
      </c>
      <c r="B378" s="193" t="s">
        <v>498</v>
      </c>
      <c r="C378" s="194" t="s">
        <v>195</v>
      </c>
      <c r="D378" s="10"/>
      <c r="E378" s="202">
        <v>45667</v>
      </c>
      <c r="F378" s="23">
        <v>43.775756000000008</v>
      </c>
      <c r="G378" s="518" t="s">
        <v>196</v>
      </c>
      <c r="H378" s="518"/>
      <c r="I378" s="518"/>
      <c r="J378" s="518"/>
      <c r="K378" s="202">
        <v>45674</v>
      </c>
      <c r="L378" s="203" t="s">
        <v>669</v>
      </c>
      <c r="M378" s="10"/>
      <c r="N378" s="521"/>
      <c r="O378" s="521"/>
      <c r="P378" s="521"/>
    </row>
    <row r="379" spans="1:16" ht="26">
      <c r="A379" s="10">
        <v>61</v>
      </c>
      <c r="B379" s="193" t="s">
        <v>499</v>
      </c>
      <c r="C379" s="194" t="s">
        <v>195</v>
      </c>
      <c r="D379" s="10"/>
      <c r="E379" s="202">
        <v>45668</v>
      </c>
      <c r="F379" s="23">
        <v>43.775756000000008</v>
      </c>
      <c r="G379" s="518" t="s">
        <v>196</v>
      </c>
      <c r="H379" s="518"/>
      <c r="I379" s="518"/>
      <c r="J379" s="518"/>
      <c r="K379" s="202">
        <v>45676</v>
      </c>
      <c r="L379" s="203" t="s">
        <v>674</v>
      </c>
      <c r="M379" s="10"/>
      <c r="N379" s="521"/>
      <c r="O379" s="521"/>
      <c r="P379" s="521"/>
    </row>
    <row r="380" spans="1:16" ht="26">
      <c r="A380" s="10">
        <v>62</v>
      </c>
      <c r="B380" s="193" t="s">
        <v>500</v>
      </c>
      <c r="C380" s="194" t="s">
        <v>224</v>
      </c>
      <c r="D380" s="10"/>
      <c r="E380" s="202">
        <v>45669</v>
      </c>
      <c r="F380" s="23">
        <v>46.049156000000004</v>
      </c>
      <c r="G380" s="518" t="s">
        <v>196</v>
      </c>
      <c r="H380" s="518"/>
      <c r="I380" s="518"/>
      <c r="J380" s="518"/>
      <c r="K380" s="202">
        <v>45678</v>
      </c>
      <c r="L380" s="203" t="s">
        <v>672</v>
      </c>
      <c r="M380" s="10"/>
      <c r="N380" s="521"/>
      <c r="O380" s="521"/>
      <c r="P380" s="521"/>
    </row>
    <row r="381" spans="1:16" ht="26">
      <c r="A381" s="10">
        <v>63</v>
      </c>
      <c r="B381" s="193" t="s">
        <v>501</v>
      </c>
      <c r="C381" s="194" t="s">
        <v>195</v>
      </c>
      <c r="D381" s="10"/>
      <c r="E381" s="202">
        <v>45672</v>
      </c>
      <c r="F381" s="23">
        <v>43.775756000000008</v>
      </c>
      <c r="G381" s="518" t="s">
        <v>196</v>
      </c>
      <c r="H381" s="518"/>
      <c r="I381" s="518"/>
      <c r="J381" s="518"/>
      <c r="K381" s="202">
        <v>45679</v>
      </c>
      <c r="L381" s="203" t="s">
        <v>671</v>
      </c>
      <c r="M381" s="10"/>
      <c r="N381" s="521"/>
      <c r="O381" s="521"/>
      <c r="P381" s="521"/>
    </row>
    <row r="382" spans="1:16">
      <c r="A382" s="10">
        <v>64</v>
      </c>
      <c r="B382" s="193" t="s">
        <v>502</v>
      </c>
      <c r="C382" s="194" t="s">
        <v>195</v>
      </c>
      <c r="D382" s="10"/>
      <c r="E382" s="202">
        <v>45674</v>
      </c>
      <c r="F382" s="23">
        <v>43.775756000000008</v>
      </c>
      <c r="G382" s="518" t="s">
        <v>196</v>
      </c>
      <c r="H382" s="518"/>
      <c r="I382" s="518"/>
      <c r="J382" s="518"/>
      <c r="K382" s="202">
        <v>45680</v>
      </c>
      <c r="L382" s="203" t="s">
        <v>669</v>
      </c>
      <c r="M382" s="10"/>
      <c r="N382" s="522"/>
      <c r="O382" s="522"/>
      <c r="P382" s="522"/>
    </row>
    <row r="383" spans="1:16">
      <c r="A383" s="10">
        <v>65</v>
      </c>
      <c r="B383" s="193" t="s">
        <v>503</v>
      </c>
      <c r="C383" s="194" t="s">
        <v>195</v>
      </c>
      <c r="D383" s="10"/>
      <c r="E383" s="202">
        <v>45672</v>
      </c>
      <c r="F383" s="23">
        <v>43.775756000000008</v>
      </c>
      <c r="G383" s="518" t="s">
        <v>196</v>
      </c>
      <c r="H383" s="518"/>
      <c r="I383" s="518"/>
      <c r="J383" s="518"/>
      <c r="K383" s="202">
        <v>45681</v>
      </c>
      <c r="L383" s="203" t="s">
        <v>673</v>
      </c>
      <c r="M383" s="10"/>
      <c r="N383" s="522"/>
      <c r="O383" s="522"/>
      <c r="P383" s="522"/>
    </row>
    <row r="384" spans="1:16" ht="26">
      <c r="A384" s="10">
        <v>66</v>
      </c>
      <c r="B384" s="193" t="s">
        <v>504</v>
      </c>
      <c r="C384" s="194" t="s">
        <v>224</v>
      </c>
      <c r="D384" s="10"/>
      <c r="E384" s="202">
        <v>45677</v>
      </c>
      <c r="F384" s="23">
        <v>46.049156000000004</v>
      </c>
      <c r="G384" s="518" t="s">
        <v>196</v>
      </c>
      <c r="H384" s="518"/>
      <c r="I384" s="518"/>
      <c r="J384" s="518"/>
      <c r="K384" s="202">
        <v>45682</v>
      </c>
      <c r="L384" s="203" t="s">
        <v>674</v>
      </c>
      <c r="M384" s="10"/>
      <c r="N384" s="521"/>
      <c r="O384" s="521"/>
      <c r="P384" s="521"/>
    </row>
    <row r="385" spans="1:16" ht="26">
      <c r="A385" s="10">
        <v>67</v>
      </c>
      <c r="B385" s="193" t="s">
        <v>505</v>
      </c>
      <c r="C385" s="194" t="s">
        <v>224</v>
      </c>
      <c r="D385" s="10"/>
      <c r="E385" s="202">
        <v>45678</v>
      </c>
      <c r="F385" s="23">
        <v>46.049156000000004</v>
      </c>
      <c r="G385" s="518" t="s">
        <v>196</v>
      </c>
      <c r="H385" s="518"/>
      <c r="I385" s="518"/>
      <c r="J385" s="518"/>
      <c r="K385" s="202">
        <v>45682</v>
      </c>
      <c r="L385" s="203" t="s">
        <v>672</v>
      </c>
      <c r="M385" s="10"/>
      <c r="N385" s="521"/>
      <c r="O385" s="521"/>
      <c r="P385" s="521"/>
    </row>
    <row r="386" spans="1:16" ht="26">
      <c r="A386" s="10">
        <v>68</v>
      </c>
      <c r="B386" s="193" t="s">
        <v>506</v>
      </c>
      <c r="C386" s="194" t="s">
        <v>224</v>
      </c>
      <c r="D386" s="10"/>
      <c r="E386" s="202">
        <v>45673</v>
      </c>
      <c r="F386" s="23">
        <v>46.049156000000004</v>
      </c>
      <c r="G386" s="518" t="s">
        <v>196</v>
      </c>
      <c r="H386" s="518"/>
      <c r="I386" s="518"/>
      <c r="J386" s="518"/>
      <c r="K386" s="202">
        <v>45684</v>
      </c>
      <c r="L386" s="203" t="s">
        <v>422</v>
      </c>
      <c r="M386" s="10"/>
      <c r="N386" s="521"/>
      <c r="O386" s="521"/>
      <c r="P386" s="521"/>
    </row>
    <row r="387" spans="1:16" ht="26">
      <c r="A387" s="10">
        <v>69</v>
      </c>
      <c r="B387" s="193" t="s">
        <v>87</v>
      </c>
      <c r="C387" s="194" t="s">
        <v>224</v>
      </c>
      <c r="D387" s="10"/>
      <c r="E387" s="202">
        <v>45673</v>
      </c>
      <c r="F387" s="23">
        <v>46.049156000000004</v>
      </c>
      <c r="G387" s="518" t="s">
        <v>196</v>
      </c>
      <c r="H387" s="518"/>
      <c r="I387" s="518"/>
      <c r="J387" s="518"/>
      <c r="K387" s="202">
        <v>45685</v>
      </c>
      <c r="L387" s="203" t="s">
        <v>670</v>
      </c>
      <c r="M387" s="10"/>
      <c r="N387" s="521"/>
      <c r="O387" s="521"/>
      <c r="P387" s="521"/>
    </row>
    <row r="388" spans="1:16" ht="26">
      <c r="A388" s="10">
        <v>70</v>
      </c>
      <c r="B388" s="193" t="s">
        <v>507</v>
      </c>
      <c r="C388" s="194" t="s">
        <v>224</v>
      </c>
      <c r="D388" s="10"/>
      <c r="E388" s="202">
        <v>45681</v>
      </c>
      <c r="F388" s="23">
        <v>46.049156000000004</v>
      </c>
      <c r="G388" s="518" t="s">
        <v>196</v>
      </c>
      <c r="H388" s="518"/>
      <c r="I388" s="518"/>
      <c r="J388" s="518"/>
      <c r="K388" s="202">
        <v>45686</v>
      </c>
      <c r="L388" s="203" t="s">
        <v>669</v>
      </c>
      <c r="M388" s="10"/>
      <c r="N388" s="195"/>
      <c r="O388" s="195"/>
      <c r="P388" s="195"/>
    </row>
    <row r="389" spans="1:16" ht="26">
      <c r="A389" s="10">
        <v>71</v>
      </c>
      <c r="B389" s="193" t="s">
        <v>508</v>
      </c>
      <c r="C389" s="194" t="s">
        <v>195</v>
      </c>
      <c r="D389" s="10"/>
      <c r="E389" s="202">
        <v>45678</v>
      </c>
      <c r="F389" s="23">
        <v>43.775756000000008</v>
      </c>
      <c r="G389" s="518" t="s">
        <v>196</v>
      </c>
      <c r="H389" s="518"/>
      <c r="I389" s="518"/>
      <c r="J389" s="518"/>
      <c r="K389" s="202">
        <v>45687</v>
      </c>
      <c r="L389" s="203" t="s">
        <v>671</v>
      </c>
      <c r="M389" s="10"/>
      <c r="N389" s="195"/>
      <c r="O389" s="195"/>
      <c r="P389" s="195"/>
    </row>
    <row r="390" spans="1:16" ht="26">
      <c r="A390" s="10">
        <v>72</v>
      </c>
      <c r="B390" s="193" t="s">
        <v>19</v>
      </c>
      <c r="C390" s="194" t="s">
        <v>224</v>
      </c>
      <c r="D390" s="10"/>
      <c r="E390" s="202">
        <v>45682</v>
      </c>
      <c r="F390" s="23">
        <v>46.049156000000004</v>
      </c>
      <c r="G390" s="518" t="s">
        <v>196</v>
      </c>
      <c r="H390" s="518"/>
      <c r="I390" s="518"/>
      <c r="J390" s="518"/>
      <c r="K390" s="202">
        <v>45687</v>
      </c>
      <c r="L390" s="203" t="s">
        <v>673</v>
      </c>
      <c r="M390" s="10"/>
      <c r="N390" s="521"/>
      <c r="O390" s="521"/>
      <c r="P390" s="521"/>
    </row>
    <row r="391" spans="1:16" ht="26">
      <c r="A391" s="10">
        <v>73</v>
      </c>
      <c r="B391" s="193" t="s">
        <v>83</v>
      </c>
      <c r="C391" s="194" t="s">
        <v>224</v>
      </c>
      <c r="D391" s="10"/>
      <c r="E391" s="202">
        <v>45678</v>
      </c>
      <c r="F391" s="23">
        <v>46.049156000000004</v>
      </c>
      <c r="G391" s="518" t="s">
        <v>196</v>
      </c>
      <c r="H391" s="518"/>
      <c r="I391" s="518"/>
      <c r="J391" s="518"/>
      <c r="K391" s="202">
        <v>45688</v>
      </c>
      <c r="L391" s="203" t="s">
        <v>675</v>
      </c>
      <c r="M391" s="10"/>
      <c r="N391" s="521"/>
      <c r="O391" s="521"/>
      <c r="P391" s="521"/>
    </row>
    <row r="392" spans="1:16" ht="26">
      <c r="A392" s="10">
        <v>74</v>
      </c>
      <c r="B392" s="193" t="s">
        <v>509</v>
      </c>
      <c r="C392" s="194" t="s">
        <v>224</v>
      </c>
      <c r="D392" s="10"/>
      <c r="E392" s="202">
        <v>45682</v>
      </c>
      <c r="F392" s="23">
        <v>46.049156000000004</v>
      </c>
      <c r="G392" s="518" t="s">
        <v>196</v>
      </c>
      <c r="H392" s="518"/>
      <c r="I392" s="518"/>
      <c r="J392" s="518"/>
      <c r="K392" s="202">
        <v>45689</v>
      </c>
      <c r="L392" s="203" t="s">
        <v>672</v>
      </c>
      <c r="M392" s="10"/>
      <c r="N392" s="195"/>
      <c r="O392" s="195"/>
      <c r="P392" s="195"/>
    </row>
    <row r="393" spans="1:16" ht="26">
      <c r="A393" s="10">
        <v>75</v>
      </c>
      <c r="B393" s="193" t="s">
        <v>510</v>
      </c>
      <c r="C393" s="194" t="s">
        <v>195</v>
      </c>
      <c r="D393" s="10"/>
      <c r="E393" s="202">
        <v>45682</v>
      </c>
      <c r="F393" s="23">
        <v>43.775756000000008</v>
      </c>
      <c r="G393" s="518" t="s">
        <v>196</v>
      </c>
      <c r="H393" s="518"/>
      <c r="I393" s="518"/>
      <c r="J393" s="518"/>
      <c r="K393" s="202">
        <v>45690</v>
      </c>
      <c r="L393" s="203" t="s">
        <v>674</v>
      </c>
      <c r="M393" s="10"/>
      <c r="N393" s="195"/>
      <c r="O393" s="195"/>
      <c r="P393" s="195"/>
    </row>
    <row r="394" spans="1:16" ht="26">
      <c r="A394" s="10">
        <v>76</v>
      </c>
      <c r="B394" s="193" t="s">
        <v>511</v>
      </c>
      <c r="C394" s="194" t="s">
        <v>224</v>
      </c>
      <c r="D394" s="10"/>
      <c r="E394" s="202">
        <v>45687</v>
      </c>
      <c r="F394" s="23">
        <v>46.049156000000004</v>
      </c>
      <c r="G394" s="518" t="s">
        <v>196</v>
      </c>
      <c r="H394" s="518"/>
      <c r="I394" s="518"/>
      <c r="J394" s="518"/>
      <c r="K394" s="202">
        <v>45693</v>
      </c>
      <c r="L394" s="203" t="s">
        <v>669</v>
      </c>
      <c r="M394" s="10"/>
      <c r="N394" s="195"/>
      <c r="O394" s="195"/>
      <c r="P394" s="195"/>
    </row>
    <row r="395" spans="1:16" ht="26">
      <c r="A395" s="10">
        <v>77</v>
      </c>
      <c r="B395" s="193" t="s">
        <v>512</v>
      </c>
      <c r="C395" s="194" t="s">
        <v>513</v>
      </c>
      <c r="D395" s="10"/>
      <c r="E395" s="202">
        <v>45685</v>
      </c>
      <c r="F395" s="23">
        <v>64.481662</v>
      </c>
      <c r="G395" s="518" t="s">
        <v>196</v>
      </c>
      <c r="H395" s="518"/>
      <c r="I395" s="518"/>
      <c r="J395" s="518"/>
      <c r="K395" s="202">
        <v>45694</v>
      </c>
      <c r="L395" s="203" t="s">
        <v>422</v>
      </c>
      <c r="M395" s="10"/>
      <c r="N395" s="195"/>
      <c r="O395" s="195"/>
      <c r="P395" s="195"/>
    </row>
    <row r="396" spans="1:16">
      <c r="A396" s="10">
        <v>78</v>
      </c>
      <c r="B396" s="193" t="s">
        <v>514</v>
      </c>
      <c r="C396" s="194" t="s">
        <v>195</v>
      </c>
      <c r="D396" s="10"/>
      <c r="E396" s="202">
        <v>45690</v>
      </c>
      <c r="F396" s="23">
        <v>43.775756000000008</v>
      </c>
      <c r="G396" s="518" t="s">
        <v>196</v>
      </c>
      <c r="H396" s="518"/>
      <c r="I396" s="518"/>
      <c r="J396" s="518"/>
      <c r="K396" s="202">
        <v>45695</v>
      </c>
      <c r="L396" s="203" t="s">
        <v>673</v>
      </c>
      <c r="M396" s="10">
        <v>27</v>
      </c>
      <c r="N396" s="519"/>
      <c r="O396" s="520"/>
      <c r="P396" s="520"/>
    </row>
    <row r="397" spans="1:16">
      <c r="A397" s="10">
        <v>79</v>
      </c>
      <c r="B397" s="193" t="s">
        <v>515</v>
      </c>
      <c r="C397" s="194" t="s">
        <v>224</v>
      </c>
      <c r="D397" s="10"/>
      <c r="E397" s="202">
        <v>45690</v>
      </c>
      <c r="F397" s="23">
        <v>46.049156000000004</v>
      </c>
      <c r="G397" s="518" t="s">
        <v>196</v>
      </c>
      <c r="H397" s="518"/>
      <c r="I397" s="518"/>
      <c r="J397" s="518"/>
      <c r="K397" s="202">
        <v>45696</v>
      </c>
      <c r="L397" s="203" t="s">
        <v>672</v>
      </c>
      <c r="M397" s="10"/>
      <c r="N397" s="519"/>
      <c r="O397" s="520"/>
      <c r="P397" s="520"/>
    </row>
    <row r="398" spans="1:16" ht="26">
      <c r="A398" s="10">
        <v>80</v>
      </c>
      <c r="B398" s="193" t="s">
        <v>516</v>
      </c>
      <c r="C398" s="194" t="s">
        <v>224</v>
      </c>
      <c r="D398" s="10"/>
      <c r="E398" s="202">
        <v>45686</v>
      </c>
      <c r="F398" s="23">
        <v>46.049156000000004</v>
      </c>
      <c r="G398" s="518" t="s">
        <v>196</v>
      </c>
      <c r="H398" s="518"/>
      <c r="I398" s="518"/>
      <c r="J398" s="518"/>
      <c r="K398" s="202">
        <v>45697</v>
      </c>
      <c r="L398" s="203" t="s">
        <v>671</v>
      </c>
      <c r="M398" s="10"/>
      <c r="N398" s="195"/>
      <c r="O398" s="195"/>
      <c r="P398" s="195"/>
    </row>
    <row r="399" spans="1:16" ht="26">
      <c r="A399" s="10">
        <v>81</v>
      </c>
      <c r="B399" s="193" t="s">
        <v>517</v>
      </c>
      <c r="C399" s="194" t="s">
        <v>195</v>
      </c>
      <c r="D399" s="10"/>
      <c r="E399" s="202">
        <v>45691</v>
      </c>
      <c r="F399" s="23">
        <v>43.775756000000008</v>
      </c>
      <c r="G399" s="518" t="s">
        <v>196</v>
      </c>
      <c r="H399" s="518"/>
      <c r="I399" s="518"/>
      <c r="J399" s="518"/>
      <c r="K399" s="202">
        <v>45698</v>
      </c>
      <c r="L399" s="203" t="s">
        <v>674</v>
      </c>
      <c r="M399" s="10">
        <v>23</v>
      </c>
      <c r="N399" s="195"/>
      <c r="O399" s="195"/>
      <c r="P399" s="195"/>
    </row>
    <row r="400" spans="1:16" ht="26">
      <c r="A400" s="10">
        <v>82</v>
      </c>
      <c r="B400" s="193" t="s">
        <v>282</v>
      </c>
      <c r="C400" s="194" t="s">
        <v>518</v>
      </c>
      <c r="D400" s="10"/>
      <c r="E400" s="202">
        <v>45686</v>
      </c>
      <c r="F400" s="23">
        <v>73.425832</v>
      </c>
      <c r="G400" s="518" t="s">
        <v>196</v>
      </c>
      <c r="H400" s="518"/>
      <c r="I400" s="518"/>
      <c r="J400" s="518"/>
      <c r="K400" s="202">
        <v>45699</v>
      </c>
      <c r="L400" s="203" t="s">
        <v>670</v>
      </c>
      <c r="M400" s="10"/>
      <c r="N400" s="195"/>
      <c r="O400" s="195"/>
      <c r="P400" s="195"/>
    </row>
    <row r="401" spans="1:16" ht="26">
      <c r="A401" s="10">
        <v>83</v>
      </c>
      <c r="B401" s="193" t="s">
        <v>84</v>
      </c>
      <c r="C401" s="194" t="s">
        <v>224</v>
      </c>
      <c r="D401" s="10"/>
      <c r="E401" s="202">
        <v>45690</v>
      </c>
      <c r="F401" s="23">
        <v>46.049156000000004</v>
      </c>
      <c r="G401" s="518" t="s">
        <v>196</v>
      </c>
      <c r="H401" s="518"/>
      <c r="I401" s="518"/>
      <c r="J401" s="518"/>
      <c r="K401" s="202">
        <v>45700</v>
      </c>
      <c r="L401" s="203" t="s">
        <v>675</v>
      </c>
      <c r="M401" s="10"/>
      <c r="N401" s="195"/>
      <c r="O401" s="195"/>
      <c r="P401" s="195"/>
    </row>
    <row r="402" spans="1:16">
      <c r="A402" s="10">
        <v>84</v>
      </c>
      <c r="B402" s="193" t="s">
        <v>519</v>
      </c>
      <c r="C402" s="194" t="s">
        <v>513</v>
      </c>
      <c r="D402" s="10"/>
      <c r="E402" s="202">
        <v>45694</v>
      </c>
      <c r="F402" s="23">
        <v>64.481662</v>
      </c>
      <c r="G402" s="518" t="s">
        <v>196</v>
      </c>
      <c r="H402" s="518"/>
      <c r="I402" s="518"/>
      <c r="J402" s="518"/>
      <c r="K402" s="202">
        <v>45701</v>
      </c>
      <c r="L402" s="203" t="s">
        <v>669</v>
      </c>
      <c r="M402" s="10"/>
      <c r="N402" s="519"/>
      <c r="O402" s="520"/>
      <c r="P402" s="520"/>
    </row>
    <row r="403" spans="1:16">
      <c r="A403" s="10">
        <v>85</v>
      </c>
      <c r="B403" s="193" t="s">
        <v>520</v>
      </c>
      <c r="C403" s="194" t="s">
        <v>195</v>
      </c>
      <c r="D403" s="10"/>
      <c r="E403" s="202">
        <v>45695</v>
      </c>
      <c r="F403" s="23">
        <v>43.775756000000008</v>
      </c>
      <c r="G403" s="518" t="s">
        <v>196</v>
      </c>
      <c r="H403" s="518"/>
      <c r="I403" s="518"/>
      <c r="J403" s="518"/>
      <c r="K403" s="202">
        <v>45701</v>
      </c>
      <c r="L403" s="203" t="s">
        <v>422</v>
      </c>
      <c r="M403" s="10"/>
      <c r="N403" s="519"/>
      <c r="O403" s="520"/>
      <c r="P403" s="520"/>
    </row>
    <row r="404" spans="1:16">
      <c r="A404" s="10">
        <v>86</v>
      </c>
      <c r="B404" s="193" t="s">
        <v>95</v>
      </c>
      <c r="C404" s="194" t="s">
        <v>224</v>
      </c>
      <c r="D404" s="10"/>
      <c r="E404" s="202">
        <v>45696</v>
      </c>
      <c r="F404" s="23">
        <v>46.049156000000004</v>
      </c>
      <c r="G404" s="518" t="s">
        <v>196</v>
      </c>
      <c r="H404" s="518"/>
      <c r="I404" s="518"/>
      <c r="J404" s="518"/>
      <c r="K404" s="202">
        <v>45703</v>
      </c>
      <c r="L404" s="203" t="s">
        <v>673</v>
      </c>
      <c r="M404" s="10"/>
      <c r="N404" s="519"/>
      <c r="O404" s="520"/>
      <c r="P404" s="520"/>
    </row>
    <row r="405" spans="1:16">
      <c r="A405" s="10">
        <v>87</v>
      </c>
      <c r="B405" s="193" t="s">
        <v>521</v>
      </c>
      <c r="C405" s="194" t="s">
        <v>224</v>
      </c>
      <c r="D405" s="10"/>
      <c r="E405" s="202">
        <v>45697</v>
      </c>
      <c r="F405" s="23">
        <v>46.049156000000004</v>
      </c>
      <c r="G405" s="518" t="s">
        <v>196</v>
      </c>
      <c r="H405" s="518"/>
      <c r="I405" s="518"/>
      <c r="J405" s="518"/>
      <c r="K405" s="202">
        <v>45703</v>
      </c>
      <c r="L405" s="203" t="s">
        <v>672</v>
      </c>
      <c r="M405" s="10"/>
      <c r="N405" s="519"/>
      <c r="O405" s="520"/>
      <c r="P405" s="520"/>
    </row>
    <row r="406" spans="1:16">
      <c r="A406" s="10">
        <v>88</v>
      </c>
      <c r="B406" s="193" t="s">
        <v>522</v>
      </c>
      <c r="C406" s="194" t="s">
        <v>195</v>
      </c>
      <c r="D406" s="10"/>
      <c r="E406" s="202">
        <v>45698</v>
      </c>
      <c r="F406" s="23">
        <v>43.775756000000008</v>
      </c>
      <c r="G406" s="518" t="s">
        <v>196</v>
      </c>
      <c r="H406" s="518"/>
      <c r="I406" s="518"/>
      <c r="J406" s="518"/>
      <c r="K406" s="202">
        <v>45706</v>
      </c>
      <c r="L406" s="203" t="s">
        <v>671</v>
      </c>
      <c r="M406" s="10"/>
      <c r="N406" s="197"/>
      <c r="O406" s="198"/>
      <c r="P406" s="198"/>
    </row>
    <row r="407" spans="1:16">
      <c r="A407" s="10">
        <v>89</v>
      </c>
      <c r="B407" s="193" t="s">
        <v>523</v>
      </c>
      <c r="C407" s="194" t="s">
        <v>195</v>
      </c>
      <c r="D407" s="10"/>
      <c r="E407" s="202">
        <v>45700</v>
      </c>
      <c r="F407" s="23">
        <v>43.775756000000008</v>
      </c>
      <c r="G407" s="518" t="s">
        <v>196</v>
      </c>
      <c r="H407" s="518"/>
      <c r="I407" s="518"/>
      <c r="J407" s="518"/>
      <c r="K407" s="202">
        <v>45707</v>
      </c>
      <c r="L407" s="203" t="s">
        <v>422</v>
      </c>
      <c r="M407" s="10"/>
      <c r="N407" s="197"/>
      <c r="O407" s="198"/>
      <c r="P407" s="198"/>
    </row>
    <row r="408" spans="1:16">
      <c r="A408" s="10">
        <v>90</v>
      </c>
      <c r="B408" s="193" t="s">
        <v>524</v>
      </c>
      <c r="C408" s="194" t="s">
        <v>224</v>
      </c>
      <c r="D408" s="10"/>
      <c r="E408" s="202">
        <v>45699</v>
      </c>
      <c r="F408" s="23">
        <v>46.049156000000004</v>
      </c>
      <c r="G408" s="518" t="s">
        <v>196</v>
      </c>
      <c r="H408" s="518"/>
      <c r="I408" s="518"/>
      <c r="J408" s="518"/>
      <c r="K408" s="202">
        <v>45708</v>
      </c>
      <c r="L408" s="203" t="s">
        <v>674</v>
      </c>
      <c r="M408" s="10"/>
      <c r="N408" s="197"/>
      <c r="O408" s="198"/>
      <c r="P408" s="198"/>
    </row>
    <row r="409" spans="1:16">
      <c r="A409" s="10">
        <v>91</v>
      </c>
      <c r="B409" s="193" t="s">
        <v>525</v>
      </c>
      <c r="C409" s="194" t="s">
        <v>224</v>
      </c>
      <c r="D409" s="10"/>
      <c r="E409" s="202">
        <v>45700</v>
      </c>
      <c r="F409" s="23">
        <v>46.049156000000004</v>
      </c>
      <c r="G409" s="518" t="s">
        <v>196</v>
      </c>
      <c r="H409" s="518"/>
      <c r="I409" s="518"/>
      <c r="J409" s="518"/>
      <c r="K409" s="202">
        <v>45708</v>
      </c>
      <c r="L409" s="203" t="s">
        <v>670</v>
      </c>
      <c r="M409" s="10"/>
      <c r="N409" s="197"/>
      <c r="O409" s="198"/>
      <c r="P409" s="198"/>
    </row>
    <row r="410" spans="1:16">
      <c r="A410" s="10">
        <v>92</v>
      </c>
      <c r="B410" s="193" t="s">
        <v>79</v>
      </c>
      <c r="C410" s="194" t="s">
        <v>224</v>
      </c>
      <c r="D410" s="10"/>
      <c r="E410" s="202">
        <v>45702</v>
      </c>
      <c r="F410" s="23">
        <v>46.049156000000004</v>
      </c>
      <c r="G410" s="518" t="s">
        <v>196</v>
      </c>
      <c r="H410" s="518"/>
      <c r="I410" s="518"/>
      <c r="J410" s="518"/>
      <c r="K410" s="202">
        <v>45708</v>
      </c>
      <c r="L410" s="203" t="s">
        <v>669</v>
      </c>
      <c r="M410" s="10"/>
      <c r="N410" s="197"/>
      <c r="O410" s="198"/>
      <c r="P410" s="198"/>
    </row>
    <row r="411" spans="1:16">
      <c r="A411" s="10">
        <v>93</v>
      </c>
      <c r="B411" s="193" t="s">
        <v>526</v>
      </c>
      <c r="C411" s="194" t="s">
        <v>195</v>
      </c>
      <c r="D411" s="10"/>
      <c r="E411" s="202">
        <v>45704</v>
      </c>
      <c r="F411" s="23">
        <v>43.775756000000008</v>
      </c>
      <c r="G411" s="518" t="s">
        <v>196</v>
      </c>
      <c r="H411" s="518"/>
      <c r="I411" s="518"/>
      <c r="J411" s="518"/>
      <c r="K411" s="202">
        <v>45709</v>
      </c>
      <c r="L411" s="203" t="s">
        <v>672</v>
      </c>
      <c r="M411" s="10"/>
      <c r="N411" s="197"/>
      <c r="O411" s="198"/>
      <c r="P411" s="198"/>
    </row>
    <row r="412" spans="1:16">
      <c r="A412" s="10">
        <v>94</v>
      </c>
      <c r="B412" s="193" t="s">
        <v>93</v>
      </c>
      <c r="C412" s="194" t="s">
        <v>224</v>
      </c>
      <c r="D412" s="10"/>
      <c r="E412" s="202">
        <v>45704</v>
      </c>
      <c r="F412" s="23">
        <v>46.049156000000004</v>
      </c>
      <c r="G412" s="518" t="s">
        <v>196</v>
      </c>
      <c r="H412" s="518"/>
      <c r="I412" s="518"/>
      <c r="J412" s="518"/>
      <c r="K412" s="202">
        <v>45709</v>
      </c>
      <c r="L412" s="203" t="s">
        <v>673</v>
      </c>
      <c r="M412" s="10"/>
      <c r="N412" s="197"/>
      <c r="O412" s="198"/>
      <c r="P412" s="198"/>
    </row>
    <row r="413" spans="1:16">
      <c r="A413" s="10">
        <v>95</v>
      </c>
      <c r="B413" s="193" t="s">
        <v>82</v>
      </c>
      <c r="C413" s="194" t="s">
        <v>195</v>
      </c>
      <c r="D413" s="10"/>
      <c r="E413" s="202">
        <v>45702</v>
      </c>
      <c r="F413" s="23">
        <v>43.775756000000008</v>
      </c>
      <c r="G413" s="518" t="s">
        <v>196</v>
      </c>
      <c r="H413" s="518"/>
      <c r="I413" s="518"/>
      <c r="J413" s="518"/>
      <c r="K413" s="202">
        <v>45710</v>
      </c>
      <c r="L413" s="203" t="s">
        <v>675</v>
      </c>
      <c r="M413" s="10"/>
      <c r="N413" s="197"/>
      <c r="O413" s="198"/>
      <c r="P413" s="198"/>
    </row>
    <row r="414" spans="1:16">
      <c r="A414" s="10">
        <v>96</v>
      </c>
      <c r="B414" s="193" t="s">
        <v>527</v>
      </c>
      <c r="C414" s="194" t="s">
        <v>225</v>
      </c>
      <c r="D414" s="10"/>
      <c r="E414" s="202">
        <v>45708</v>
      </c>
      <c r="F414" s="23">
        <v>42.374236000000003</v>
      </c>
      <c r="G414" s="518" t="s">
        <v>196</v>
      </c>
      <c r="H414" s="518"/>
      <c r="I414" s="518"/>
      <c r="J414" s="518"/>
      <c r="K414" s="202">
        <v>45713</v>
      </c>
      <c r="L414" s="203" t="s">
        <v>422</v>
      </c>
      <c r="M414" s="10"/>
      <c r="N414" s="197"/>
      <c r="O414" s="198"/>
      <c r="P414" s="198"/>
    </row>
    <row r="415" spans="1:16">
      <c r="A415" s="10">
        <v>97</v>
      </c>
      <c r="B415" s="193" t="s">
        <v>80</v>
      </c>
      <c r="C415" s="194" t="s">
        <v>224</v>
      </c>
      <c r="D415" s="10"/>
      <c r="E415" s="202">
        <v>45709</v>
      </c>
      <c r="F415" s="23">
        <v>46.049156000000004</v>
      </c>
      <c r="G415" s="518" t="s">
        <v>196</v>
      </c>
      <c r="H415" s="518"/>
      <c r="I415" s="518"/>
      <c r="J415" s="518"/>
      <c r="K415" s="202">
        <v>45713</v>
      </c>
      <c r="L415" s="203" t="s">
        <v>669</v>
      </c>
      <c r="M415" s="10"/>
      <c r="N415" s="197"/>
      <c r="O415" s="198"/>
      <c r="P415" s="198"/>
    </row>
    <row r="416" spans="1:16">
      <c r="A416" s="10">
        <v>98</v>
      </c>
      <c r="B416" s="193" t="s">
        <v>528</v>
      </c>
      <c r="C416" s="194" t="s">
        <v>195</v>
      </c>
      <c r="D416" s="10"/>
      <c r="E416" s="202">
        <v>45707</v>
      </c>
      <c r="F416" s="23">
        <v>43.775756000000008</v>
      </c>
      <c r="G416" s="518" t="s">
        <v>196</v>
      </c>
      <c r="H416" s="518"/>
      <c r="I416" s="518"/>
      <c r="J416" s="518"/>
      <c r="K416" s="202">
        <v>45713</v>
      </c>
      <c r="L416" s="203" t="s">
        <v>671</v>
      </c>
      <c r="M416" s="10"/>
      <c r="N416" s="197"/>
      <c r="O416" s="198"/>
      <c r="P416" s="198"/>
    </row>
    <row r="417" spans="1:16">
      <c r="A417" s="10">
        <v>99</v>
      </c>
      <c r="B417" s="193" t="s">
        <v>529</v>
      </c>
      <c r="C417" s="194" t="s">
        <v>195</v>
      </c>
      <c r="D417" s="10"/>
      <c r="E417" s="202">
        <v>45709</v>
      </c>
      <c r="F417" s="23">
        <v>43.775756000000008</v>
      </c>
      <c r="G417" s="518" t="s">
        <v>196</v>
      </c>
      <c r="H417" s="518"/>
      <c r="I417" s="518"/>
      <c r="J417" s="518"/>
      <c r="K417" s="202">
        <v>45715</v>
      </c>
      <c r="L417" s="203" t="s">
        <v>670</v>
      </c>
      <c r="M417" s="10"/>
      <c r="N417" s="197"/>
      <c r="O417" s="198"/>
      <c r="P417" s="198"/>
    </row>
    <row r="418" spans="1:16">
      <c r="A418" s="10">
        <v>100</v>
      </c>
      <c r="B418" s="193" t="s">
        <v>90</v>
      </c>
      <c r="C418" s="194" t="s">
        <v>195</v>
      </c>
      <c r="D418" s="10"/>
      <c r="E418" s="202">
        <v>45708</v>
      </c>
      <c r="F418" s="23">
        <v>43.775756000000008</v>
      </c>
      <c r="G418" s="518" t="s">
        <v>196</v>
      </c>
      <c r="H418" s="518"/>
      <c r="I418" s="518"/>
      <c r="J418" s="518"/>
      <c r="K418" s="202">
        <v>45715</v>
      </c>
      <c r="L418" s="203" t="s">
        <v>673</v>
      </c>
      <c r="M418" s="10"/>
      <c r="N418" s="197"/>
      <c r="O418" s="198"/>
      <c r="P418" s="198"/>
    </row>
    <row r="419" spans="1:16">
      <c r="A419" s="10">
        <v>101</v>
      </c>
      <c r="B419" s="193" t="s">
        <v>530</v>
      </c>
      <c r="C419" s="194" t="s">
        <v>513</v>
      </c>
      <c r="D419" s="10"/>
      <c r="E419" s="202">
        <v>45707</v>
      </c>
      <c r="F419" s="23">
        <v>64.481662</v>
      </c>
      <c r="G419" s="518" t="s">
        <v>196</v>
      </c>
      <c r="H419" s="518"/>
      <c r="I419" s="518"/>
      <c r="J419" s="518"/>
      <c r="K419" s="202">
        <v>45716</v>
      </c>
      <c r="L419" s="203" t="s">
        <v>674</v>
      </c>
      <c r="M419" s="10"/>
      <c r="N419" s="197"/>
      <c r="O419" s="198"/>
      <c r="P419" s="198"/>
    </row>
    <row r="420" spans="1:16">
      <c r="A420" s="10">
        <v>102</v>
      </c>
      <c r="B420" s="193" t="s">
        <v>531</v>
      </c>
      <c r="C420" s="194" t="s">
        <v>513</v>
      </c>
      <c r="D420" s="10"/>
      <c r="E420" s="202">
        <v>45710</v>
      </c>
      <c r="F420" s="23">
        <v>64.481662</v>
      </c>
      <c r="G420" s="518" t="s">
        <v>196</v>
      </c>
      <c r="H420" s="518"/>
      <c r="I420" s="518"/>
      <c r="J420" s="518"/>
      <c r="K420" s="202">
        <v>45716</v>
      </c>
      <c r="L420" s="203" t="s">
        <v>672</v>
      </c>
      <c r="M420" s="10"/>
      <c r="N420" s="197"/>
      <c r="O420" s="198"/>
      <c r="P420" s="198"/>
    </row>
    <row r="421" spans="1:16">
      <c r="A421" s="10">
        <v>103</v>
      </c>
      <c r="B421" s="193" t="s">
        <v>76</v>
      </c>
      <c r="C421" s="194" t="s">
        <v>224</v>
      </c>
      <c r="D421" s="10"/>
      <c r="E421" s="202">
        <v>45714</v>
      </c>
      <c r="F421" s="23">
        <v>46.049156000000004</v>
      </c>
      <c r="G421" s="518" t="s">
        <v>196</v>
      </c>
      <c r="H421" s="518"/>
      <c r="I421" s="518"/>
      <c r="J421" s="518"/>
      <c r="K421" s="202">
        <v>45718</v>
      </c>
      <c r="L421" s="203" t="s">
        <v>669</v>
      </c>
      <c r="M421" s="10"/>
      <c r="N421" s="197"/>
      <c r="O421" s="198"/>
      <c r="P421" s="198"/>
    </row>
    <row r="422" spans="1:16">
      <c r="A422" s="10">
        <v>104</v>
      </c>
      <c r="B422" s="193" t="s">
        <v>91</v>
      </c>
      <c r="C422" s="194" t="s">
        <v>224</v>
      </c>
      <c r="D422" s="10"/>
      <c r="E422" s="202">
        <v>45715</v>
      </c>
      <c r="F422" s="23">
        <v>46.049156000000004</v>
      </c>
      <c r="G422" s="518" t="s">
        <v>196</v>
      </c>
      <c r="H422" s="518"/>
      <c r="I422" s="518"/>
      <c r="J422" s="518"/>
      <c r="K422" s="202">
        <v>45719</v>
      </c>
      <c r="L422" s="203" t="s">
        <v>673</v>
      </c>
      <c r="M422" s="10"/>
      <c r="N422" s="197"/>
      <c r="O422" s="198"/>
      <c r="P422" s="198"/>
    </row>
    <row r="423" spans="1:16">
      <c r="A423" s="10">
        <v>105</v>
      </c>
      <c r="B423" s="193" t="s">
        <v>532</v>
      </c>
      <c r="C423" s="194" t="s">
        <v>224</v>
      </c>
      <c r="D423" s="10"/>
      <c r="E423" s="202">
        <v>45717</v>
      </c>
      <c r="F423" s="23">
        <v>46.049156000000004</v>
      </c>
      <c r="G423" s="518" t="s">
        <v>196</v>
      </c>
      <c r="H423" s="518"/>
      <c r="I423" s="518"/>
      <c r="J423" s="518"/>
      <c r="K423" s="202">
        <v>45721</v>
      </c>
      <c r="L423" s="203" t="s">
        <v>422</v>
      </c>
      <c r="M423" s="10"/>
      <c r="N423" s="197"/>
      <c r="O423" s="198"/>
      <c r="P423" s="198"/>
    </row>
    <row r="424" spans="1:16">
      <c r="A424" s="10">
        <v>106</v>
      </c>
      <c r="B424" s="193" t="s">
        <v>81</v>
      </c>
      <c r="C424" s="194" t="s">
        <v>224</v>
      </c>
      <c r="D424" s="10"/>
      <c r="E424" s="202">
        <v>45719</v>
      </c>
      <c r="F424" s="23">
        <v>46.049156000000004</v>
      </c>
      <c r="G424" s="518" t="s">
        <v>196</v>
      </c>
      <c r="H424" s="518"/>
      <c r="I424" s="518"/>
      <c r="J424" s="518"/>
      <c r="K424" s="202">
        <v>45723</v>
      </c>
      <c r="L424" s="203" t="s">
        <v>669</v>
      </c>
      <c r="M424" s="10"/>
      <c r="N424" s="197"/>
      <c r="O424" s="198"/>
      <c r="P424" s="198"/>
    </row>
    <row r="425" spans="1:16">
      <c r="A425" s="10">
        <v>107</v>
      </c>
      <c r="B425" s="193" t="s">
        <v>533</v>
      </c>
      <c r="C425" s="194" t="s">
        <v>513</v>
      </c>
      <c r="D425" s="10"/>
      <c r="E425" s="202">
        <v>45715</v>
      </c>
      <c r="F425" s="23">
        <v>64.481662</v>
      </c>
      <c r="G425" s="518" t="s">
        <v>196</v>
      </c>
      <c r="H425" s="518"/>
      <c r="I425" s="518"/>
      <c r="J425" s="518"/>
      <c r="K425" s="202">
        <v>45724</v>
      </c>
      <c r="L425" s="203" t="s">
        <v>671</v>
      </c>
      <c r="M425" s="10"/>
      <c r="N425" s="197"/>
      <c r="O425" s="198"/>
      <c r="P425" s="198"/>
    </row>
    <row r="426" spans="1:16">
      <c r="A426" s="10">
        <v>108</v>
      </c>
      <c r="B426" s="193" t="s">
        <v>534</v>
      </c>
      <c r="C426" s="194" t="s">
        <v>195</v>
      </c>
      <c r="D426" s="10"/>
      <c r="E426" s="202">
        <v>45717</v>
      </c>
      <c r="F426" s="23">
        <v>43.775756000000008</v>
      </c>
      <c r="G426" s="518" t="s">
        <v>196</v>
      </c>
      <c r="H426" s="518"/>
      <c r="I426" s="518"/>
      <c r="J426" s="518"/>
      <c r="K426" s="202">
        <v>45724</v>
      </c>
      <c r="L426" s="203" t="s">
        <v>672</v>
      </c>
      <c r="M426" s="10"/>
      <c r="N426" s="197"/>
      <c r="O426" s="198"/>
      <c r="P426" s="198"/>
    </row>
    <row r="427" spans="1:16">
      <c r="A427" s="10">
        <v>109</v>
      </c>
      <c r="B427" s="193" t="s">
        <v>89</v>
      </c>
      <c r="C427" s="194" t="s">
        <v>195</v>
      </c>
      <c r="D427" s="10"/>
      <c r="E427" s="202">
        <v>45716</v>
      </c>
      <c r="F427" s="23">
        <v>43.775756000000008</v>
      </c>
      <c r="G427" s="518" t="s">
        <v>196</v>
      </c>
      <c r="H427" s="518"/>
      <c r="I427" s="518"/>
      <c r="J427" s="518"/>
      <c r="K427" s="202">
        <v>45724</v>
      </c>
      <c r="L427" s="203" t="s">
        <v>670</v>
      </c>
      <c r="M427" s="10"/>
      <c r="N427" s="197"/>
      <c r="O427" s="198"/>
      <c r="P427" s="198"/>
    </row>
    <row r="428" spans="1:16">
      <c r="A428" s="10">
        <v>110</v>
      </c>
      <c r="B428" s="193" t="s">
        <v>535</v>
      </c>
      <c r="C428" s="194" t="s">
        <v>224</v>
      </c>
      <c r="D428" s="10"/>
      <c r="E428" s="202">
        <v>45717</v>
      </c>
      <c r="F428" s="23">
        <v>46.049156000000004</v>
      </c>
      <c r="G428" s="518" t="s">
        <v>196</v>
      </c>
      <c r="H428" s="518"/>
      <c r="I428" s="518"/>
      <c r="J428" s="518"/>
      <c r="K428" s="202">
        <v>45725</v>
      </c>
      <c r="L428" s="203" t="s">
        <v>674</v>
      </c>
      <c r="M428" s="10"/>
      <c r="N428" s="197"/>
      <c r="O428" s="198"/>
      <c r="P428" s="198"/>
    </row>
    <row r="429" spans="1:16">
      <c r="A429" s="10">
        <v>111</v>
      </c>
      <c r="B429" s="193" t="s">
        <v>16</v>
      </c>
      <c r="C429" s="194" t="s">
        <v>224</v>
      </c>
      <c r="D429" s="10"/>
      <c r="E429" s="202">
        <v>45717</v>
      </c>
      <c r="F429" s="23">
        <v>46.049156000000004</v>
      </c>
      <c r="G429" s="518" t="s">
        <v>196</v>
      </c>
      <c r="H429" s="518"/>
      <c r="I429" s="518"/>
      <c r="J429" s="518"/>
      <c r="K429" s="202">
        <v>45727</v>
      </c>
      <c r="L429" s="203" t="s">
        <v>675</v>
      </c>
      <c r="M429" s="10"/>
      <c r="N429" s="197"/>
      <c r="O429" s="198"/>
      <c r="P429" s="198"/>
    </row>
    <row r="430" spans="1:16">
      <c r="A430" s="10">
        <v>112</v>
      </c>
      <c r="B430" s="193" t="s">
        <v>77</v>
      </c>
      <c r="C430" s="194" t="s">
        <v>225</v>
      </c>
      <c r="D430" s="10"/>
      <c r="E430" s="202">
        <v>45724</v>
      </c>
      <c r="F430" s="23">
        <v>42.374236000000003</v>
      </c>
      <c r="G430" s="518" t="s">
        <v>196</v>
      </c>
      <c r="H430" s="518"/>
      <c r="I430" s="518"/>
      <c r="J430" s="518"/>
      <c r="K430" s="202">
        <v>45727</v>
      </c>
      <c r="L430" s="203" t="s">
        <v>669</v>
      </c>
      <c r="M430" s="10"/>
      <c r="N430" s="197"/>
      <c r="O430" s="198"/>
      <c r="P430" s="198"/>
    </row>
    <row r="431" spans="1:16">
      <c r="A431" s="10">
        <v>113</v>
      </c>
      <c r="B431" s="193" t="s">
        <v>536</v>
      </c>
      <c r="C431" s="194" t="s">
        <v>225</v>
      </c>
      <c r="D431" s="10"/>
      <c r="E431" s="202">
        <v>45724</v>
      </c>
      <c r="F431" s="23">
        <v>42.374236000000003</v>
      </c>
      <c r="G431" s="518" t="s">
        <v>196</v>
      </c>
      <c r="H431" s="518"/>
      <c r="I431" s="518"/>
      <c r="J431" s="518"/>
      <c r="K431" s="202">
        <v>45728</v>
      </c>
      <c r="L431" s="203" t="s">
        <v>672</v>
      </c>
      <c r="M431" s="10"/>
      <c r="N431" s="197"/>
      <c r="O431" s="198"/>
      <c r="P431" s="198"/>
    </row>
    <row r="432" spans="1:16">
      <c r="A432" s="10">
        <v>114</v>
      </c>
      <c r="B432" s="193" t="s">
        <v>537</v>
      </c>
      <c r="C432" s="194" t="s">
        <v>513</v>
      </c>
      <c r="D432" s="10"/>
      <c r="E432" s="202">
        <v>45717</v>
      </c>
      <c r="F432" s="23">
        <v>64.481662</v>
      </c>
      <c r="G432" s="518" t="s">
        <v>196</v>
      </c>
      <c r="H432" s="518"/>
      <c r="I432" s="518"/>
      <c r="J432" s="518"/>
      <c r="K432" s="202">
        <v>45729</v>
      </c>
      <c r="L432" s="203" t="s">
        <v>422</v>
      </c>
      <c r="M432" s="10"/>
      <c r="N432" s="197"/>
      <c r="O432" s="198"/>
      <c r="P432" s="198"/>
    </row>
    <row r="433" spans="1:16">
      <c r="A433" s="10">
        <v>115</v>
      </c>
      <c r="B433" s="193" t="s">
        <v>538</v>
      </c>
      <c r="C433" s="194" t="s">
        <v>195</v>
      </c>
      <c r="D433" s="10"/>
      <c r="E433" s="202">
        <v>45726</v>
      </c>
      <c r="F433" s="23">
        <v>43.775756000000008</v>
      </c>
      <c r="G433" s="518" t="s">
        <v>196</v>
      </c>
      <c r="H433" s="518"/>
      <c r="I433" s="518"/>
      <c r="J433" s="518"/>
      <c r="K433" s="202">
        <v>45732</v>
      </c>
      <c r="L433" s="203" t="s">
        <v>674</v>
      </c>
      <c r="M433" s="10"/>
      <c r="N433" s="197"/>
      <c r="O433" s="198"/>
      <c r="P433" s="198"/>
    </row>
    <row r="434" spans="1:16">
      <c r="A434" s="10">
        <v>116</v>
      </c>
      <c r="B434" s="193" t="s">
        <v>92</v>
      </c>
      <c r="C434" s="194" t="s">
        <v>195</v>
      </c>
      <c r="D434" s="10"/>
      <c r="E434" s="202">
        <v>45726</v>
      </c>
      <c r="F434" s="23">
        <v>43.775756000000008</v>
      </c>
      <c r="G434" s="518" t="s">
        <v>196</v>
      </c>
      <c r="H434" s="518"/>
      <c r="I434" s="518"/>
      <c r="J434" s="518"/>
      <c r="K434" s="202">
        <v>45734</v>
      </c>
      <c r="L434" s="203" t="s">
        <v>670</v>
      </c>
      <c r="M434" s="10"/>
      <c r="N434" s="197"/>
      <c r="O434" s="198"/>
      <c r="P434" s="198"/>
    </row>
    <row r="435" spans="1:16">
      <c r="A435" s="10">
        <v>117</v>
      </c>
      <c r="B435" s="193" t="s">
        <v>74</v>
      </c>
      <c r="C435" s="194" t="s">
        <v>225</v>
      </c>
      <c r="D435" s="10"/>
      <c r="E435" s="202">
        <v>45728</v>
      </c>
      <c r="F435" s="23">
        <v>42.374236000000003</v>
      </c>
      <c r="G435" s="518" t="s">
        <v>196</v>
      </c>
      <c r="H435" s="518"/>
      <c r="I435" s="518"/>
      <c r="J435" s="518"/>
      <c r="K435" s="202">
        <v>45734</v>
      </c>
      <c r="L435" s="203" t="s">
        <v>669</v>
      </c>
      <c r="M435" s="10"/>
      <c r="N435" s="197"/>
      <c r="O435" s="198"/>
      <c r="P435" s="198"/>
    </row>
    <row r="436" spans="1:16">
      <c r="A436" s="10">
        <v>118</v>
      </c>
      <c r="B436" s="193" t="s">
        <v>539</v>
      </c>
      <c r="C436" s="194" t="s">
        <v>224</v>
      </c>
      <c r="D436" s="10"/>
      <c r="E436" s="202">
        <v>45725</v>
      </c>
      <c r="F436" s="23">
        <v>46.049156000000004</v>
      </c>
      <c r="G436" s="518" t="s">
        <v>196</v>
      </c>
      <c r="H436" s="518"/>
      <c r="I436" s="518"/>
      <c r="J436" s="518"/>
      <c r="K436" s="202">
        <v>45735</v>
      </c>
      <c r="L436" s="203" t="s">
        <v>671</v>
      </c>
      <c r="M436" s="10"/>
      <c r="N436" s="197"/>
      <c r="O436" s="198"/>
      <c r="P436" s="198"/>
    </row>
    <row r="437" spans="1:16">
      <c r="A437" s="10">
        <v>119</v>
      </c>
      <c r="B437" s="193" t="s">
        <v>540</v>
      </c>
      <c r="C437" s="194" t="s">
        <v>227</v>
      </c>
      <c r="D437" s="10"/>
      <c r="E437" s="202">
        <v>45729</v>
      </c>
      <c r="F437" s="23">
        <v>55.338726999999999</v>
      </c>
      <c r="G437" s="518" t="s">
        <v>196</v>
      </c>
      <c r="H437" s="518"/>
      <c r="I437" s="518"/>
      <c r="J437" s="518"/>
      <c r="K437" s="202">
        <v>45737</v>
      </c>
      <c r="L437" s="203" t="s">
        <v>672</v>
      </c>
      <c r="M437" s="10"/>
      <c r="N437" s="197"/>
      <c r="O437" s="198"/>
      <c r="P437" s="198"/>
    </row>
    <row r="438" spans="1:16">
      <c r="A438" s="10">
        <v>120</v>
      </c>
      <c r="B438" s="193" t="s">
        <v>541</v>
      </c>
      <c r="C438" s="194" t="s">
        <v>224</v>
      </c>
      <c r="D438" s="10"/>
      <c r="E438" s="202">
        <v>45732</v>
      </c>
      <c r="F438" s="23">
        <v>46.049156000000004</v>
      </c>
      <c r="G438" s="518" t="s">
        <v>196</v>
      </c>
      <c r="H438" s="518"/>
      <c r="I438" s="518"/>
      <c r="J438" s="518"/>
      <c r="K438" s="202">
        <v>45737</v>
      </c>
      <c r="L438" s="203" t="s">
        <v>422</v>
      </c>
      <c r="M438" s="10"/>
      <c r="N438" s="197"/>
      <c r="O438" s="198"/>
      <c r="P438" s="198"/>
    </row>
    <row r="439" spans="1:16">
      <c r="A439" s="10">
        <v>121</v>
      </c>
      <c r="B439" s="193" t="s">
        <v>542</v>
      </c>
      <c r="C439" s="194" t="s">
        <v>225</v>
      </c>
      <c r="D439" s="10"/>
      <c r="E439" s="202">
        <v>45732</v>
      </c>
      <c r="F439" s="23">
        <v>42.374236000000003</v>
      </c>
      <c r="G439" s="518" t="s">
        <v>196</v>
      </c>
      <c r="H439" s="518"/>
      <c r="I439" s="518"/>
      <c r="J439" s="518"/>
      <c r="K439" s="202">
        <v>45739</v>
      </c>
      <c r="L439" s="203" t="s">
        <v>674</v>
      </c>
      <c r="M439" s="10"/>
      <c r="N439" s="197"/>
      <c r="O439" s="198"/>
      <c r="P439" s="198"/>
    </row>
    <row r="440" spans="1:16">
      <c r="A440" s="10">
        <v>122</v>
      </c>
      <c r="B440" s="193" t="s">
        <v>75</v>
      </c>
      <c r="C440" s="194" t="s">
        <v>225</v>
      </c>
      <c r="D440" s="10"/>
      <c r="E440" s="202">
        <v>45735</v>
      </c>
      <c r="F440" s="23">
        <v>42.374236000000003</v>
      </c>
      <c r="G440" s="518" t="s">
        <v>196</v>
      </c>
      <c r="H440" s="518"/>
      <c r="I440" s="518"/>
      <c r="J440" s="518"/>
      <c r="K440" s="202">
        <v>45739</v>
      </c>
      <c r="L440" s="203" t="s">
        <v>669</v>
      </c>
      <c r="M440" s="10"/>
      <c r="N440" s="197"/>
      <c r="O440" s="198"/>
      <c r="P440" s="198"/>
    </row>
    <row r="441" spans="1:16">
      <c r="A441" s="10">
        <v>123</v>
      </c>
      <c r="B441" s="193" t="s">
        <v>543</v>
      </c>
      <c r="C441" s="194" t="s">
        <v>225</v>
      </c>
      <c r="D441" s="10"/>
      <c r="E441" s="202">
        <v>45738</v>
      </c>
      <c r="F441" s="23">
        <v>42.374236000000003</v>
      </c>
      <c r="G441" s="518" t="s">
        <v>196</v>
      </c>
      <c r="H441" s="518"/>
      <c r="I441" s="518"/>
      <c r="J441" s="518"/>
      <c r="K441" s="202">
        <v>45742</v>
      </c>
      <c r="L441" s="203" t="s">
        <v>672</v>
      </c>
      <c r="M441" s="10"/>
      <c r="N441" s="197"/>
      <c r="O441" s="198"/>
      <c r="P441" s="198"/>
    </row>
    <row r="442" spans="1:16">
      <c r="A442" s="10">
        <v>124</v>
      </c>
      <c r="B442" s="193" t="s">
        <v>544</v>
      </c>
      <c r="C442" s="194" t="s">
        <v>225</v>
      </c>
      <c r="D442" s="10"/>
      <c r="E442" s="202">
        <v>45736</v>
      </c>
      <c r="F442" s="23">
        <v>42.374236000000003</v>
      </c>
      <c r="G442" s="518" t="s">
        <v>196</v>
      </c>
      <c r="H442" s="518"/>
      <c r="I442" s="518"/>
      <c r="J442" s="518"/>
      <c r="K442" s="202">
        <v>45743</v>
      </c>
      <c r="L442" s="203" t="s">
        <v>671</v>
      </c>
      <c r="M442" s="10"/>
      <c r="N442" s="197"/>
      <c r="O442" s="198"/>
      <c r="P442" s="198"/>
    </row>
    <row r="443" spans="1:16">
      <c r="A443" s="10">
        <v>125</v>
      </c>
      <c r="B443" s="193" t="s">
        <v>545</v>
      </c>
      <c r="C443" s="194" t="s">
        <v>513</v>
      </c>
      <c r="D443" s="10"/>
      <c r="E443" s="202">
        <v>45738</v>
      </c>
      <c r="F443" s="23">
        <v>64.481662</v>
      </c>
      <c r="G443" s="518" t="s">
        <v>196</v>
      </c>
      <c r="H443" s="518"/>
      <c r="I443" s="518"/>
      <c r="J443" s="518"/>
      <c r="K443" s="202">
        <v>45745</v>
      </c>
      <c r="L443" s="203" t="s">
        <v>422</v>
      </c>
      <c r="M443" s="10"/>
      <c r="N443" s="197"/>
      <c r="O443" s="198"/>
      <c r="P443" s="198"/>
    </row>
    <row r="444" spans="1:16">
      <c r="A444" s="10">
        <v>126</v>
      </c>
      <c r="B444" s="193" t="s">
        <v>88</v>
      </c>
      <c r="C444" s="194" t="s">
        <v>225</v>
      </c>
      <c r="D444" s="10"/>
      <c r="E444" s="202">
        <v>45736</v>
      </c>
      <c r="F444" s="23">
        <v>42.374236000000003</v>
      </c>
      <c r="G444" s="518" t="s">
        <v>196</v>
      </c>
      <c r="H444" s="518"/>
      <c r="I444" s="518"/>
      <c r="J444" s="518"/>
      <c r="K444" s="202">
        <v>45746</v>
      </c>
      <c r="L444" s="203" t="s">
        <v>670</v>
      </c>
      <c r="M444" s="10"/>
      <c r="N444" s="197"/>
      <c r="O444" s="198"/>
      <c r="P444" s="198"/>
    </row>
    <row r="445" spans="1:16">
      <c r="A445" s="10">
        <v>127</v>
      </c>
      <c r="B445" s="193" t="s">
        <v>546</v>
      </c>
      <c r="C445" s="194" t="s">
        <v>225</v>
      </c>
      <c r="D445" s="10"/>
      <c r="E445" s="202">
        <v>45740</v>
      </c>
      <c r="F445" s="23">
        <v>42.374236000000003</v>
      </c>
      <c r="G445" s="518" t="s">
        <v>196</v>
      </c>
      <c r="H445" s="518"/>
      <c r="I445" s="518"/>
      <c r="J445" s="518"/>
      <c r="K445" s="202">
        <v>45746</v>
      </c>
      <c r="L445" s="203" t="s">
        <v>674</v>
      </c>
      <c r="M445" s="10"/>
      <c r="N445" s="197"/>
      <c r="O445" s="198"/>
      <c r="P445" s="198"/>
    </row>
    <row r="446" spans="1:16">
      <c r="A446" s="10">
        <v>128</v>
      </c>
      <c r="B446" s="193" t="s">
        <v>268</v>
      </c>
      <c r="C446" s="194" t="s">
        <v>513</v>
      </c>
      <c r="D446" s="10"/>
      <c r="E446" s="202">
        <v>45740</v>
      </c>
      <c r="F446" s="23">
        <v>64.481662</v>
      </c>
      <c r="G446" s="518" t="s">
        <v>196</v>
      </c>
      <c r="H446" s="518"/>
      <c r="I446" s="518"/>
      <c r="J446" s="518"/>
      <c r="K446" s="202">
        <v>45747</v>
      </c>
      <c r="L446" s="203" t="s">
        <v>669</v>
      </c>
      <c r="M446" s="10"/>
      <c r="N446" s="197"/>
      <c r="O446" s="198"/>
      <c r="P446" s="198"/>
    </row>
    <row r="447" spans="1:16">
      <c r="A447" s="10">
        <v>129</v>
      </c>
      <c r="B447" s="193" t="s">
        <v>547</v>
      </c>
      <c r="C447" s="194" t="s">
        <v>224</v>
      </c>
      <c r="D447" s="10"/>
      <c r="E447" s="202">
        <v>45737</v>
      </c>
      <c r="F447" s="23">
        <v>46.049156000000004</v>
      </c>
      <c r="G447" s="518" t="s">
        <v>196</v>
      </c>
      <c r="H447" s="518"/>
      <c r="I447" s="518"/>
      <c r="J447" s="518"/>
      <c r="K447" s="202">
        <v>45747</v>
      </c>
      <c r="L447" s="203" t="s">
        <v>676</v>
      </c>
      <c r="M447" s="10"/>
      <c r="N447" s="197"/>
      <c r="O447" s="198"/>
      <c r="P447" s="198"/>
    </row>
    <row r="448" spans="1:16">
      <c r="A448" s="10">
        <v>130</v>
      </c>
      <c r="B448" s="193" t="s">
        <v>94</v>
      </c>
      <c r="C448" s="194" t="s">
        <v>225</v>
      </c>
      <c r="D448" s="10"/>
      <c r="E448" s="202">
        <v>45738</v>
      </c>
      <c r="F448" s="23">
        <v>42.374236000000003</v>
      </c>
      <c r="G448" s="518" t="s">
        <v>196</v>
      </c>
      <c r="H448" s="518"/>
      <c r="I448" s="518"/>
      <c r="J448" s="518"/>
      <c r="K448" s="202">
        <v>45747</v>
      </c>
      <c r="L448" s="203" t="s">
        <v>673</v>
      </c>
      <c r="M448" s="10"/>
      <c r="N448" s="197"/>
      <c r="O448" s="198"/>
      <c r="P448" s="198"/>
    </row>
    <row r="449" spans="1:16">
      <c r="A449" s="10">
        <v>131</v>
      </c>
      <c r="B449" s="193" t="s">
        <v>548</v>
      </c>
      <c r="C449" s="194" t="s">
        <v>224</v>
      </c>
      <c r="D449" s="10"/>
      <c r="E449" s="202">
        <v>45740</v>
      </c>
      <c r="F449" s="23">
        <v>46.049156000000004</v>
      </c>
      <c r="G449" s="518" t="s">
        <v>196</v>
      </c>
      <c r="H449" s="518"/>
      <c r="I449" s="518"/>
      <c r="J449" s="518"/>
      <c r="K449" s="202">
        <v>45747</v>
      </c>
      <c r="L449" s="203" t="s">
        <v>677</v>
      </c>
      <c r="M449" s="10"/>
      <c r="N449" s="197"/>
      <c r="O449" s="198"/>
      <c r="P449" s="198"/>
    </row>
    <row r="450" spans="1:16">
      <c r="A450" s="10">
        <v>132</v>
      </c>
      <c r="B450" s="193" t="s">
        <v>549</v>
      </c>
      <c r="C450" s="194" t="s">
        <v>226</v>
      </c>
      <c r="D450" s="10"/>
      <c r="E450" s="202">
        <v>45740</v>
      </c>
      <c r="F450" s="23">
        <v>53.323913999999995</v>
      </c>
      <c r="G450" s="518" t="s">
        <v>196</v>
      </c>
      <c r="H450" s="518"/>
      <c r="I450" s="518"/>
      <c r="J450" s="518"/>
      <c r="K450" s="202">
        <v>45747</v>
      </c>
      <c r="L450" s="203" t="s">
        <v>672</v>
      </c>
      <c r="M450" s="10"/>
      <c r="N450" s="197"/>
      <c r="O450" s="198"/>
      <c r="P450" s="198"/>
    </row>
    <row r="451" spans="1:16">
      <c r="A451" s="10">
        <v>133</v>
      </c>
      <c r="B451" s="193" t="s">
        <v>550</v>
      </c>
      <c r="C451" s="194" t="s">
        <v>195</v>
      </c>
      <c r="D451" s="10"/>
      <c r="E451" s="202">
        <v>45744</v>
      </c>
      <c r="F451" s="23">
        <v>43.775756000000008</v>
      </c>
      <c r="G451" s="518" t="s">
        <v>196</v>
      </c>
      <c r="H451" s="518"/>
      <c r="I451" s="518"/>
      <c r="J451" s="518"/>
      <c r="K451" s="202">
        <v>45752</v>
      </c>
      <c r="L451" s="203" t="s">
        <v>422</v>
      </c>
      <c r="M451" s="10"/>
      <c r="N451" s="197"/>
      <c r="O451" s="198"/>
      <c r="P451" s="198"/>
    </row>
    <row r="452" spans="1:16">
      <c r="A452" s="10">
        <v>134</v>
      </c>
      <c r="B452" s="193" t="s">
        <v>551</v>
      </c>
      <c r="C452" s="194" t="s">
        <v>224</v>
      </c>
      <c r="D452" s="10"/>
      <c r="E452" s="202">
        <v>45744</v>
      </c>
      <c r="F452" s="23">
        <v>46.049156000000004</v>
      </c>
      <c r="G452" s="518" t="s">
        <v>196</v>
      </c>
      <c r="H452" s="518"/>
      <c r="I452" s="518"/>
      <c r="J452" s="518"/>
      <c r="K452" s="202">
        <v>45754</v>
      </c>
      <c r="L452" s="203" t="s">
        <v>672</v>
      </c>
      <c r="M452" s="10"/>
      <c r="N452" s="197"/>
      <c r="O452" s="198"/>
      <c r="P452" s="198"/>
    </row>
    <row r="453" spans="1:16">
      <c r="A453" s="10">
        <v>135</v>
      </c>
      <c r="B453" s="193" t="s">
        <v>552</v>
      </c>
      <c r="C453" s="194" t="s">
        <v>225</v>
      </c>
      <c r="D453" s="10"/>
      <c r="E453" s="202">
        <v>45747</v>
      </c>
      <c r="F453" s="23">
        <v>42.374236000000003</v>
      </c>
      <c r="G453" s="518" t="s">
        <v>196</v>
      </c>
      <c r="H453" s="518"/>
      <c r="I453" s="518"/>
      <c r="J453" s="518"/>
      <c r="K453" s="202">
        <v>45755</v>
      </c>
      <c r="L453" s="203" t="s">
        <v>678</v>
      </c>
      <c r="M453" s="10"/>
      <c r="N453" s="197"/>
      <c r="O453" s="198"/>
      <c r="P453" s="198"/>
    </row>
    <row r="454" spans="1:16">
      <c r="A454" s="10">
        <v>136</v>
      </c>
      <c r="B454" s="193" t="s">
        <v>86</v>
      </c>
      <c r="C454" s="194" t="s">
        <v>225</v>
      </c>
      <c r="D454" s="10"/>
      <c r="E454" s="202">
        <v>45750</v>
      </c>
      <c r="F454" s="23">
        <v>42.374236000000003</v>
      </c>
      <c r="G454" s="518" t="s">
        <v>196</v>
      </c>
      <c r="H454" s="518"/>
      <c r="I454" s="518"/>
      <c r="J454" s="518"/>
      <c r="K454" s="202">
        <v>45757</v>
      </c>
      <c r="L454" s="203" t="s">
        <v>669</v>
      </c>
      <c r="M454" s="10"/>
      <c r="N454" s="197"/>
      <c r="O454" s="198"/>
      <c r="P454" s="198"/>
    </row>
    <row r="455" spans="1:16">
      <c r="A455" s="10">
        <v>137</v>
      </c>
      <c r="B455" s="193" t="s">
        <v>553</v>
      </c>
      <c r="C455" s="194" t="s">
        <v>224</v>
      </c>
      <c r="D455" s="10"/>
      <c r="E455" s="202">
        <v>45747</v>
      </c>
      <c r="F455" s="23">
        <v>46.049156000000004</v>
      </c>
      <c r="G455" s="518" t="s">
        <v>196</v>
      </c>
      <c r="H455" s="518"/>
      <c r="I455" s="518"/>
      <c r="J455" s="518"/>
      <c r="K455" s="202">
        <v>45758</v>
      </c>
      <c r="L455" s="203" t="s">
        <v>679</v>
      </c>
      <c r="M455" s="10"/>
      <c r="N455" s="197"/>
      <c r="O455" s="198"/>
      <c r="P455" s="198"/>
    </row>
    <row r="456" spans="1:16">
      <c r="A456" s="10">
        <v>138</v>
      </c>
      <c r="B456" s="193" t="s">
        <v>554</v>
      </c>
      <c r="C456" s="194" t="s">
        <v>224</v>
      </c>
      <c r="D456" s="10"/>
      <c r="E456" s="202">
        <v>45748</v>
      </c>
      <c r="F456" s="23">
        <v>46.049156000000004</v>
      </c>
      <c r="G456" s="518" t="s">
        <v>196</v>
      </c>
      <c r="H456" s="518"/>
      <c r="I456" s="518"/>
      <c r="J456" s="518"/>
      <c r="K456" s="202">
        <v>45758</v>
      </c>
      <c r="L456" s="203" t="s">
        <v>676</v>
      </c>
      <c r="M456" s="10"/>
      <c r="N456" s="197"/>
      <c r="O456" s="198"/>
      <c r="P456" s="198"/>
    </row>
    <row r="457" spans="1:16">
      <c r="A457" s="10">
        <v>139</v>
      </c>
      <c r="B457" s="193" t="s">
        <v>555</v>
      </c>
      <c r="C457" s="194" t="s">
        <v>556</v>
      </c>
      <c r="D457" s="10"/>
      <c r="E457" s="202">
        <v>45748</v>
      </c>
      <c r="F457" s="23">
        <v>75.858397999999994</v>
      </c>
      <c r="G457" s="518" t="s">
        <v>196</v>
      </c>
      <c r="H457" s="518"/>
      <c r="I457" s="518"/>
      <c r="J457" s="518"/>
      <c r="K457" s="202">
        <v>45758</v>
      </c>
      <c r="L457" s="203" t="s">
        <v>680</v>
      </c>
      <c r="M457" s="10"/>
      <c r="N457" s="197"/>
      <c r="O457" s="198"/>
      <c r="P457" s="198"/>
    </row>
    <row r="458" spans="1:16">
      <c r="A458" s="10">
        <v>140</v>
      </c>
      <c r="B458" s="193" t="s">
        <v>321</v>
      </c>
      <c r="C458" s="194" t="s">
        <v>557</v>
      </c>
      <c r="D458" s="10"/>
      <c r="E458" s="202">
        <v>45748</v>
      </c>
      <c r="F458" s="23">
        <v>87.011570000000006</v>
      </c>
      <c r="G458" s="518" t="s">
        <v>196</v>
      </c>
      <c r="H458" s="518"/>
      <c r="I458" s="518"/>
      <c r="J458" s="518"/>
      <c r="K458" s="202">
        <v>45758</v>
      </c>
      <c r="L458" s="203" t="s">
        <v>674</v>
      </c>
      <c r="M458" s="10"/>
      <c r="N458" s="197"/>
      <c r="O458" s="198"/>
      <c r="P458" s="198"/>
    </row>
    <row r="459" spans="1:16">
      <c r="A459" s="10">
        <v>141</v>
      </c>
      <c r="B459" s="193" t="s">
        <v>558</v>
      </c>
      <c r="C459" s="194" t="s">
        <v>224</v>
      </c>
      <c r="D459" s="10"/>
      <c r="E459" s="202">
        <v>45748</v>
      </c>
      <c r="F459" s="23">
        <v>46.049156000000004</v>
      </c>
      <c r="G459" s="518" t="s">
        <v>196</v>
      </c>
      <c r="H459" s="518"/>
      <c r="I459" s="518"/>
      <c r="J459" s="518"/>
      <c r="K459" s="202">
        <v>45759</v>
      </c>
      <c r="L459" s="203" t="s">
        <v>677</v>
      </c>
      <c r="M459" s="10"/>
      <c r="N459" s="197"/>
      <c r="O459" s="198"/>
      <c r="P459" s="198"/>
    </row>
    <row r="460" spans="1:16">
      <c r="A460" s="10">
        <v>142</v>
      </c>
      <c r="B460" s="193" t="s">
        <v>559</v>
      </c>
      <c r="C460" s="194" t="s">
        <v>224</v>
      </c>
      <c r="D460" s="10"/>
      <c r="E460" s="202">
        <v>45748</v>
      </c>
      <c r="F460" s="23">
        <v>46.049156000000004</v>
      </c>
      <c r="G460" s="518" t="s">
        <v>196</v>
      </c>
      <c r="H460" s="518"/>
      <c r="I460" s="518"/>
      <c r="J460" s="518"/>
      <c r="K460" s="202">
        <v>45759</v>
      </c>
      <c r="L460" s="203" t="s">
        <v>670</v>
      </c>
      <c r="M460" s="10"/>
      <c r="N460" s="197"/>
      <c r="O460" s="198"/>
      <c r="P460" s="198"/>
    </row>
    <row r="461" spans="1:16">
      <c r="A461" s="10">
        <v>143</v>
      </c>
      <c r="B461" s="193" t="s">
        <v>560</v>
      </c>
      <c r="C461" s="194" t="s">
        <v>225</v>
      </c>
      <c r="D461" s="10"/>
      <c r="E461" s="202">
        <v>45755</v>
      </c>
      <c r="F461" s="23">
        <v>42.374236000000003</v>
      </c>
      <c r="G461" s="518" t="s">
        <v>196</v>
      </c>
      <c r="H461" s="518"/>
      <c r="I461" s="518"/>
      <c r="J461" s="518"/>
      <c r="K461" s="202">
        <v>45760</v>
      </c>
      <c r="L461" s="203" t="s">
        <v>672</v>
      </c>
      <c r="M461" s="10"/>
      <c r="N461" s="197"/>
      <c r="O461" s="198"/>
      <c r="P461" s="198"/>
    </row>
    <row r="462" spans="1:16">
      <c r="A462" s="10">
        <v>144</v>
      </c>
      <c r="B462" s="193" t="s">
        <v>350</v>
      </c>
      <c r="C462" s="194" t="s">
        <v>513</v>
      </c>
      <c r="D462" s="10"/>
      <c r="E462" s="202">
        <v>45749</v>
      </c>
      <c r="F462" s="23">
        <v>64.481662</v>
      </c>
      <c r="G462" s="518" t="s">
        <v>196</v>
      </c>
      <c r="H462" s="518"/>
      <c r="I462" s="518"/>
      <c r="J462" s="518"/>
      <c r="K462" s="202">
        <v>45761</v>
      </c>
      <c r="L462" s="203" t="s">
        <v>673</v>
      </c>
      <c r="M462" s="10"/>
      <c r="N462" s="197"/>
      <c r="O462" s="198"/>
      <c r="P462" s="198"/>
    </row>
    <row r="463" spans="1:16">
      <c r="A463" s="10">
        <v>145</v>
      </c>
      <c r="B463" s="193" t="s">
        <v>561</v>
      </c>
      <c r="C463" s="194" t="s">
        <v>224</v>
      </c>
      <c r="D463" s="10"/>
      <c r="E463" s="202">
        <v>45756</v>
      </c>
      <c r="F463" s="23">
        <v>46.049156000000004</v>
      </c>
      <c r="G463" s="518" t="s">
        <v>196</v>
      </c>
      <c r="H463" s="518"/>
      <c r="I463" s="518"/>
      <c r="J463" s="518"/>
      <c r="K463" s="202">
        <v>45762</v>
      </c>
      <c r="L463" s="203" t="s">
        <v>678</v>
      </c>
      <c r="M463" s="10"/>
      <c r="N463" s="197"/>
      <c r="O463" s="198"/>
      <c r="P463" s="198"/>
    </row>
    <row r="464" spans="1:16">
      <c r="A464" s="10">
        <v>146</v>
      </c>
      <c r="B464" s="193" t="s">
        <v>562</v>
      </c>
      <c r="C464" s="194" t="s">
        <v>224</v>
      </c>
      <c r="D464" s="10"/>
      <c r="E464" s="202">
        <v>45752</v>
      </c>
      <c r="F464" s="23">
        <v>46.049156000000004</v>
      </c>
      <c r="G464" s="518" t="s">
        <v>196</v>
      </c>
      <c r="H464" s="518"/>
      <c r="I464" s="518"/>
      <c r="J464" s="518"/>
      <c r="K464" s="202">
        <v>45763</v>
      </c>
      <c r="L464" s="203" t="s">
        <v>681</v>
      </c>
      <c r="M464" s="10"/>
      <c r="N464" s="197"/>
      <c r="O464" s="198"/>
      <c r="P464" s="198"/>
    </row>
    <row r="465" spans="1:16">
      <c r="A465" s="10">
        <v>147</v>
      </c>
      <c r="B465" s="193" t="s">
        <v>563</v>
      </c>
      <c r="C465" s="194" t="s">
        <v>225</v>
      </c>
      <c r="D465" s="10"/>
      <c r="E465" s="202">
        <v>45759</v>
      </c>
      <c r="F465" s="23">
        <v>42.374236000000003</v>
      </c>
      <c r="G465" s="518" t="s">
        <v>196</v>
      </c>
      <c r="H465" s="518"/>
      <c r="I465" s="518"/>
      <c r="J465" s="518"/>
      <c r="K465" s="202">
        <v>45763</v>
      </c>
      <c r="L465" s="203" t="s">
        <v>680</v>
      </c>
      <c r="M465" s="10"/>
      <c r="N465" s="197"/>
      <c r="O465" s="198"/>
      <c r="P465" s="198"/>
    </row>
    <row r="466" spans="1:16">
      <c r="A466" s="10">
        <v>148</v>
      </c>
      <c r="B466" s="193" t="s">
        <v>564</v>
      </c>
      <c r="C466" s="194" t="s">
        <v>565</v>
      </c>
      <c r="D466" s="10"/>
      <c r="E466" s="202">
        <v>45753</v>
      </c>
      <c r="F466" s="23">
        <v>86.256192999999996</v>
      </c>
      <c r="G466" s="518" t="s">
        <v>196</v>
      </c>
      <c r="H466" s="518"/>
      <c r="I466" s="518"/>
      <c r="J466" s="518"/>
      <c r="K466" s="202">
        <v>45764</v>
      </c>
      <c r="L466" s="203" t="s">
        <v>422</v>
      </c>
      <c r="M466" s="10"/>
      <c r="N466" s="197"/>
      <c r="O466" s="198"/>
      <c r="P466" s="198"/>
    </row>
    <row r="467" spans="1:16">
      <c r="A467" s="10">
        <v>149</v>
      </c>
      <c r="B467" s="193" t="s">
        <v>364</v>
      </c>
      <c r="C467" s="194" t="s">
        <v>513</v>
      </c>
      <c r="D467" s="10"/>
      <c r="E467" s="202">
        <v>45759</v>
      </c>
      <c r="F467" s="23">
        <v>64.481662</v>
      </c>
      <c r="G467" s="518" t="s">
        <v>196</v>
      </c>
      <c r="H467" s="518"/>
      <c r="I467" s="518"/>
      <c r="J467" s="518"/>
      <c r="K467" s="202">
        <v>45766</v>
      </c>
      <c r="L467" s="203" t="s">
        <v>677</v>
      </c>
      <c r="M467" s="10"/>
      <c r="N467" s="197"/>
      <c r="O467" s="198"/>
      <c r="P467" s="198"/>
    </row>
    <row r="468" spans="1:16">
      <c r="A468" s="10">
        <v>150</v>
      </c>
      <c r="B468" s="193" t="s">
        <v>566</v>
      </c>
      <c r="C468" s="194" t="s">
        <v>226</v>
      </c>
      <c r="D468" s="10"/>
      <c r="E468" s="202">
        <v>45761</v>
      </c>
      <c r="F468" s="23">
        <v>53.323913999999995</v>
      </c>
      <c r="G468" s="518" t="s">
        <v>196</v>
      </c>
      <c r="H468" s="518"/>
      <c r="I468" s="518"/>
      <c r="J468" s="518"/>
      <c r="K468" s="202">
        <v>45768</v>
      </c>
      <c r="L468" s="203" t="s">
        <v>682</v>
      </c>
      <c r="M468" s="10"/>
      <c r="N468" s="197"/>
      <c r="O468" s="198"/>
      <c r="P468" s="198"/>
    </row>
    <row r="469" spans="1:16">
      <c r="A469" s="10">
        <v>151</v>
      </c>
      <c r="B469" s="193" t="s">
        <v>567</v>
      </c>
      <c r="C469" s="194" t="s">
        <v>225</v>
      </c>
      <c r="D469" s="10"/>
      <c r="E469" s="202">
        <v>45759</v>
      </c>
      <c r="F469" s="23">
        <v>42.374236000000003</v>
      </c>
      <c r="G469" s="518" t="s">
        <v>196</v>
      </c>
      <c r="H469" s="518"/>
      <c r="I469" s="518"/>
      <c r="J469" s="518"/>
      <c r="K469" s="202">
        <v>45768</v>
      </c>
      <c r="L469" s="203" t="s">
        <v>674</v>
      </c>
      <c r="M469" s="10"/>
      <c r="N469" s="197"/>
      <c r="O469" s="198"/>
      <c r="P469" s="198"/>
    </row>
    <row r="470" spans="1:16">
      <c r="A470" s="10">
        <v>152</v>
      </c>
      <c r="B470" s="193" t="s">
        <v>362</v>
      </c>
      <c r="C470" s="194" t="s">
        <v>557</v>
      </c>
      <c r="D470" s="10"/>
      <c r="E470" s="202">
        <v>45759</v>
      </c>
      <c r="F470" s="23">
        <v>87.011570000000006</v>
      </c>
      <c r="G470" s="518" t="s">
        <v>196</v>
      </c>
      <c r="H470" s="518"/>
      <c r="I470" s="518"/>
      <c r="J470" s="518"/>
      <c r="K470" s="202">
        <v>45769</v>
      </c>
      <c r="L470" s="203" t="s">
        <v>669</v>
      </c>
      <c r="M470" s="10"/>
      <c r="N470" s="197"/>
      <c r="O470" s="198"/>
      <c r="P470" s="198"/>
    </row>
    <row r="471" spans="1:16">
      <c r="A471" s="10">
        <v>153</v>
      </c>
      <c r="B471" s="193" t="s">
        <v>568</v>
      </c>
      <c r="C471" s="194" t="s">
        <v>225</v>
      </c>
      <c r="D471" s="10"/>
      <c r="E471" s="202">
        <v>45759</v>
      </c>
      <c r="F471" s="23">
        <v>42.374236000000003</v>
      </c>
      <c r="G471" s="518" t="s">
        <v>196</v>
      </c>
      <c r="H471" s="518"/>
      <c r="I471" s="518"/>
      <c r="J471" s="518"/>
      <c r="K471" s="202">
        <v>45769</v>
      </c>
      <c r="L471" s="203" t="s">
        <v>676</v>
      </c>
      <c r="M471" s="10"/>
      <c r="N471" s="197"/>
      <c r="O471" s="198"/>
      <c r="P471" s="198"/>
    </row>
    <row r="472" spans="1:16">
      <c r="A472" s="10">
        <v>154</v>
      </c>
      <c r="B472" s="193" t="s">
        <v>569</v>
      </c>
      <c r="C472" s="194" t="s">
        <v>224</v>
      </c>
      <c r="D472" s="10"/>
      <c r="E472" s="202">
        <v>45759</v>
      </c>
      <c r="F472" s="23">
        <v>46.049156000000004</v>
      </c>
      <c r="G472" s="518" t="s">
        <v>196</v>
      </c>
      <c r="H472" s="518"/>
      <c r="I472" s="518"/>
      <c r="J472" s="518"/>
      <c r="K472" s="202">
        <v>45769</v>
      </c>
      <c r="L472" s="203" t="s">
        <v>673</v>
      </c>
      <c r="M472" s="10"/>
      <c r="N472" s="197"/>
      <c r="O472" s="198"/>
      <c r="P472" s="198"/>
    </row>
    <row r="473" spans="1:16">
      <c r="A473" s="10">
        <v>155</v>
      </c>
      <c r="B473" s="193" t="s">
        <v>570</v>
      </c>
      <c r="C473" s="194" t="s">
        <v>226</v>
      </c>
      <c r="D473" s="10"/>
      <c r="E473" s="202">
        <v>45763</v>
      </c>
      <c r="F473" s="23">
        <v>53.323913999999995</v>
      </c>
      <c r="G473" s="518" t="s">
        <v>196</v>
      </c>
      <c r="H473" s="518"/>
      <c r="I473" s="518"/>
      <c r="J473" s="518"/>
      <c r="K473" s="202">
        <v>45769</v>
      </c>
      <c r="L473" s="203" t="s">
        <v>678</v>
      </c>
      <c r="M473" s="10"/>
      <c r="N473" s="197"/>
      <c r="O473" s="198"/>
      <c r="P473" s="198"/>
    </row>
    <row r="474" spans="1:16">
      <c r="A474" s="10">
        <v>156</v>
      </c>
      <c r="B474" s="193" t="s">
        <v>571</v>
      </c>
      <c r="C474" s="194" t="s">
        <v>195</v>
      </c>
      <c r="D474" s="10"/>
      <c r="E474" s="202">
        <v>45762</v>
      </c>
      <c r="F474" s="23">
        <v>43.775756000000008</v>
      </c>
      <c r="G474" s="518" t="s">
        <v>196</v>
      </c>
      <c r="H474" s="518"/>
      <c r="I474" s="518"/>
      <c r="J474" s="518"/>
      <c r="K474" s="202">
        <v>45770</v>
      </c>
      <c r="L474" s="203" t="s">
        <v>675</v>
      </c>
      <c r="M474" s="10"/>
      <c r="N474" s="197"/>
      <c r="O474" s="198"/>
      <c r="P474" s="198"/>
    </row>
    <row r="475" spans="1:16">
      <c r="A475" s="10">
        <v>157</v>
      </c>
      <c r="B475" s="193" t="s">
        <v>572</v>
      </c>
      <c r="C475" s="194" t="s">
        <v>225</v>
      </c>
      <c r="D475" s="10"/>
      <c r="E475" s="202">
        <v>45764</v>
      </c>
      <c r="F475" s="23">
        <v>42.374236000000003</v>
      </c>
      <c r="G475" s="518" t="s">
        <v>196</v>
      </c>
      <c r="H475" s="518"/>
      <c r="I475" s="518"/>
      <c r="J475" s="518"/>
      <c r="K475" s="202">
        <v>45772</v>
      </c>
      <c r="L475" s="203" t="s">
        <v>681</v>
      </c>
      <c r="M475" s="10"/>
      <c r="N475" s="197"/>
      <c r="O475" s="198"/>
      <c r="P475" s="198"/>
    </row>
    <row r="476" spans="1:16">
      <c r="A476" s="10">
        <v>158</v>
      </c>
      <c r="B476" s="193" t="s">
        <v>573</v>
      </c>
      <c r="C476" s="194" t="s">
        <v>227</v>
      </c>
      <c r="D476" s="10"/>
      <c r="E476" s="202">
        <v>45759</v>
      </c>
      <c r="F476" s="23">
        <v>55.338726999999999</v>
      </c>
      <c r="G476" s="518" t="s">
        <v>196</v>
      </c>
      <c r="H476" s="518"/>
      <c r="I476" s="518"/>
      <c r="J476" s="518"/>
      <c r="K476" s="202">
        <v>45773</v>
      </c>
      <c r="L476" s="203" t="s">
        <v>679</v>
      </c>
      <c r="M476" s="10"/>
      <c r="N476" s="197"/>
      <c r="O476" s="198"/>
      <c r="P476" s="198"/>
    </row>
    <row r="477" spans="1:16">
      <c r="A477" s="10">
        <v>159</v>
      </c>
      <c r="B477" s="193" t="s">
        <v>574</v>
      </c>
      <c r="C477" s="194" t="s">
        <v>225</v>
      </c>
      <c r="D477" s="10"/>
      <c r="E477" s="202">
        <v>45770</v>
      </c>
      <c r="F477" s="23">
        <v>42.374236000000003</v>
      </c>
      <c r="G477" s="518" t="s">
        <v>196</v>
      </c>
      <c r="H477" s="518"/>
      <c r="I477" s="518"/>
      <c r="J477" s="518"/>
      <c r="K477" s="202">
        <v>45773</v>
      </c>
      <c r="L477" s="203" t="s">
        <v>678</v>
      </c>
      <c r="M477" s="10"/>
      <c r="N477" s="197"/>
      <c r="O477" s="198"/>
      <c r="P477" s="198"/>
    </row>
    <row r="478" spans="1:16">
      <c r="A478" s="10">
        <v>160</v>
      </c>
      <c r="B478" s="193" t="s">
        <v>575</v>
      </c>
      <c r="C478" s="194" t="s">
        <v>225</v>
      </c>
      <c r="D478" s="10"/>
      <c r="E478" s="202">
        <v>45767</v>
      </c>
      <c r="F478" s="23">
        <v>42.374236000000003</v>
      </c>
      <c r="G478" s="518" t="s">
        <v>196</v>
      </c>
      <c r="H478" s="518"/>
      <c r="I478" s="518"/>
      <c r="J478" s="518"/>
      <c r="K478" s="202">
        <v>45773</v>
      </c>
      <c r="L478" s="203" t="s">
        <v>677</v>
      </c>
      <c r="M478" s="10"/>
      <c r="N478" s="197"/>
      <c r="O478" s="198"/>
      <c r="P478" s="198"/>
    </row>
    <row r="479" spans="1:16">
      <c r="A479" s="10">
        <v>161</v>
      </c>
      <c r="B479" s="193" t="s">
        <v>576</v>
      </c>
      <c r="C479" s="194" t="s">
        <v>224</v>
      </c>
      <c r="D479" s="10"/>
      <c r="E479" s="202">
        <v>45770</v>
      </c>
      <c r="F479" s="23">
        <v>46.049156000000004</v>
      </c>
      <c r="G479" s="518" t="s">
        <v>196</v>
      </c>
      <c r="H479" s="518"/>
      <c r="I479" s="518"/>
      <c r="J479" s="518"/>
      <c r="K479" s="202">
        <v>45775</v>
      </c>
      <c r="L479" s="203" t="s">
        <v>673</v>
      </c>
      <c r="M479" s="10"/>
      <c r="N479" s="197"/>
      <c r="O479" s="198"/>
      <c r="P479" s="198"/>
    </row>
    <row r="480" spans="1:16">
      <c r="A480" s="10">
        <v>162</v>
      </c>
      <c r="B480" s="193" t="s">
        <v>17</v>
      </c>
      <c r="C480" s="194" t="s">
        <v>224</v>
      </c>
      <c r="D480" s="10"/>
      <c r="E480" s="202">
        <v>45770</v>
      </c>
      <c r="F480" s="23">
        <v>46.049156000000004</v>
      </c>
      <c r="G480" s="518" t="s">
        <v>196</v>
      </c>
      <c r="H480" s="518"/>
      <c r="I480" s="518"/>
      <c r="J480" s="518"/>
      <c r="K480" s="202">
        <v>45775</v>
      </c>
      <c r="L480" s="203" t="s">
        <v>669</v>
      </c>
      <c r="M480" s="10"/>
      <c r="N480" s="197"/>
      <c r="O480" s="198"/>
      <c r="P480" s="198"/>
    </row>
    <row r="481" spans="1:16">
      <c r="A481" s="10">
        <v>163</v>
      </c>
      <c r="B481" s="193" t="s">
        <v>577</v>
      </c>
      <c r="C481" s="194" t="s">
        <v>363</v>
      </c>
      <c r="D481" s="10"/>
      <c r="E481" s="202">
        <v>45764</v>
      </c>
      <c r="F481" s="23">
        <v>78.677549999999997</v>
      </c>
      <c r="G481" s="518" t="s">
        <v>196</v>
      </c>
      <c r="H481" s="518"/>
      <c r="I481" s="518"/>
      <c r="J481" s="518"/>
      <c r="K481" s="202">
        <v>45775</v>
      </c>
      <c r="L481" s="203" t="s">
        <v>680</v>
      </c>
      <c r="M481" s="10"/>
      <c r="N481" s="197"/>
      <c r="O481" s="198"/>
      <c r="P481" s="198"/>
    </row>
    <row r="482" spans="1:16">
      <c r="A482" s="10">
        <v>164</v>
      </c>
      <c r="B482" s="193" t="s">
        <v>578</v>
      </c>
      <c r="C482" s="194" t="s">
        <v>225</v>
      </c>
      <c r="D482" s="10"/>
      <c r="E482" s="202">
        <v>45769</v>
      </c>
      <c r="F482" s="23">
        <v>42.374236000000003</v>
      </c>
      <c r="G482" s="518" t="s">
        <v>196</v>
      </c>
      <c r="H482" s="518"/>
      <c r="I482" s="518"/>
      <c r="J482" s="518"/>
      <c r="K482" s="202">
        <v>45775</v>
      </c>
      <c r="L482" s="203" t="s">
        <v>674</v>
      </c>
      <c r="M482" s="10"/>
      <c r="N482" s="197"/>
      <c r="O482" s="198"/>
      <c r="P482" s="198"/>
    </row>
    <row r="483" spans="1:16">
      <c r="A483" s="10">
        <v>165</v>
      </c>
      <c r="B483" s="193" t="s">
        <v>579</v>
      </c>
      <c r="C483" s="194" t="s">
        <v>225</v>
      </c>
      <c r="D483" s="10"/>
      <c r="E483" s="202">
        <v>45773</v>
      </c>
      <c r="F483" s="23">
        <v>42.374236000000003</v>
      </c>
      <c r="G483" s="518" t="s">
        <v>196</v>
      </c>
      <c r="H483" s="518"/>
      <c r="I483" s="518"/>
      <c r="J483" s="518"/>
      <c r="K483" s="202">
        <v>45776</v>
      </c>
      <c r="L483" s="203" t="s">
        <v>681</v>
      </c>
      <c r="M483" s="10"/>
      <c r="N483" s="197"/>
      <c r="O483" s="198"/>
      <c r="P483" s="198"/>
    </row>
    <row r="484" spans="1:16">
      <c r="A484" s="10">
        <v>166</v>
      </c>
      <c r="B484" s="193" t="s">
        <v>580</v>
      </c>
      <c r="C484" s="194" t="s">
        <v>225</v>
      </c>
      <c r="D484" s="10"/>
      <c r="E484" s="202">
        <v>45770</v>
      </c>
      <c r="F484" s="23">
        <v>42.374236000000003</v>
      </c>
      <c r="G484" s="518" t="s">
        <v>196</v>
      </c>
      <c r="H484" s="518"/>
      <c r="I484" s="518"/>
      <c r="J484" s="518"/>
      <c r="K484" s="202">
        <v>45809</v>
      </c>
      <c r="L484" s="203" t="s">
        <v>676</v>
      </c>
      <c r="M484" s="10"/>
      <c r="N484" s="197"/>
      <c r="O484" s="198"/>
      <c r="P484" s="198"/>
    </row>
    <row r="485" spans="1:16">
      <c r="A485" s="10">
        <v>167</v>
      </c>
      <c r="B485" s="193" t="s">
        <v>581</v>
      </c>
      <c r="C485" s="194" t="s">
        <v>381</v>
      </c>
      <c r="D485" s="10"/>
      <c r="E485" s="202">
        <v>45769</v>
      </c>
      <c r="F485" s="23">
        <v>97.228551999999993</v>
      </c>
      <c r="G485" s="518" t="s">
        <v>196</v>
      </c>
      <c r="H485" s="518"/>
      <c r="I485" s="518"/>
      <c r="J485" s="518"/>
      <c r="K485" s="202">
        <v>45777</v>
      </c>
      <c r="L485" s="203" t="s">
        <v>672</v>
      </c>
      <c r="M485" s="10"/>
      <c r="N485" s="197"/>
      <c r="O485" s="198"/>
      <c r="P485" s="198"/>
    </row>
    <row r="486" spans="1:16">
      <c r="A486" s="10">
        <v>168</v>
      </c>
      <c r="B486" s="193" t="s">
        <v>582</v>
      </c>
      <c r="C486" s="194" t="s">
        <v>225</v>
      </c>
      <c r="D486" s="10"/>
      <c r="E486" s="202">
        <v>45774</v>
      </c>
      <c r="F486" s="23">
        <v>42.374236000000003</v>
      </c>
      <c r="G486" s="518" t="s">
        <v>196</v>
      </c>
      <c r="H486" s="518"/>
      <c r="I486" s="518"/>
      <c r="J486" s="518"/>
      <c r="K486" s="202">
        <v>45777</v>
      </c>
      <c r="L486" s="203" t="s">
        <v>678</v>
      </c>
      <c r="M486" s="10"/>
      <c r="N486" s="197"/>
      <c r="O486" s="198"/>
      <c r="P486" s="198"/>
    </row>
    <row r="487" spans="1:16">
      <c r="A487" s="10">
        <v>169</v>
      </c>
      <c r="B487" s="193" t="s">
        <v>18</v>
      </c>
      <c r="C487" s="194" t="s">
        <v>224</v>
      </c>
      <c r="D487" s="10"/>
      <c r="E487" s="202">
        <v>45776</v>
      </c>
      <c r="F487" s="23">
        <v>46.049156000000004</v>
      </c>
      <c r="G487" s="518" t="s">
        <v>196</v>
      </c>
      <c r="H487" s="518"/>
      <c r="I487" s="518"/>
      <c r="J487" s="518"/>
      <c r="K487" s="202">
        <v>45780</v>
      </c>
      <c r="L487" s="203" t="s">
        <v>669</v>
      </c>
      <c r="M487" s="10"/>
      <c r="N487" s="197"/>
      <c r="O487" s="198"/>
      <c r="P487" s="198"/>
    </row>
    <row r="488" spans="1:16">
      <c r="A488" s="10">
        <v>170</v>
      </c>
      <c r="B488" s="193" t="s">
        <v>583</v>
      </c>
      <c r="C488" s="194" t="s">
        <v>224</v>
      </c>
      <c r="D488" s="10"/>
      <c r="E488" s="202">
        <v>45776</v>
      </c>
      <c r="F488" s="23">
        <v>46.049156000000004</v>
      </c>
      <c r="G488" s="518" t="s">
        <v>196</v>
      </c>
      <c r="H488" s="518"/>
      <c r="I488" s="518"/>
      <c r="J488" s="518"/>
      <c r="K488" s="202">
        <v>45781</v>
      </c>
      <c r="L488" s="203" t="s">
        <v>677</v>
      </c>
      <c r="M488" s="10"/>
      <c r="N488" s="197"/>
      <c r="O488" s="198"/>
      <c r="P488" s="198"/>
    </row>
    <row r="489" spans="1:16">
      <c r="A489" s="10">
        <v>171</v>
      </c>
      <c r="B489" s="193" t="s">
        <v>584</v>
      </c>
      <c r="C489" s="194" t="s">
        <v>225</v>
      </c>
      <c r="D489" s="10"/>
      <c r="E489" s="202">
        <v>45776</v>
      </c>
      <c r="F489" s="23">
        <v>42.374236000000003</v>
      </c>
      <c r="G489" s="518" t="s">
        <v>196</v>
      </c>
      <c r="H489" s="518"/>
      <c r="I489" s="518"/>
      <c r="J489" s="518"/>
      <c r="K489" s="202">
        <v>45782</v>
      </c>
      <c r="L489" s="203" t="s">
        <v>673</v>
      </c>
      <c r="M489" s="10"/>
      <c r="N489" s="197"/>
      <c r="O489" s="198"/>
      <c r="P489" s="198"/>
    </row>
    <row r="490" spans="1:16">
      <c r="A490" s="10">
        <v>172</v>
      </c>
      <c r="B490" s="193" t="s">
        <v>585</v>
      </c>
      <c r="C490" s="194" t="s">
        <v>224</v>
      </c>
      <c r="D490" s="10"/>
      <c r="E490" s="202">
        <v>45777</v>
      </c>
      <c r="F490" s="23">
        <v>46.049156000000004</v>
      </c>
      <c r="G490" s="518" t="s">
        <v>196</v>
      </c>
      <c r="H490" s="518"/>
      <c r="I490" s="518"/>
      <c r="J490" s="518"/>
      <c r="K490" s="202">
        <v>45783</v>
      </c>
      <c r="L490" s="203" t="s">
        <v>678</v>
      </c>
      <c r="M490" s="10"/>
      <c r="N490" s="197"/>
      <c r="O490" s="198"/>
      <c r="P490" s="198"/>
    </row>
    <row r="491" spans="1:16">
      <c r="A491" s="10">
        <v>173</v>
      </c>
      <c r="B491" s="193" t="s">
        <v>586</v>
      </c>
      <c r="C491" s="194" t="s">
        <v>195</v>
      </c>
      <c r="D491" s="10"/>
      <c r="E491" s="202">
        <v>45777</v>
      </c>
      <c r="F491" s="23">
        <v>43.775756000000008</v>
      </c>
      <c r="G491" s="518" t="s">
        <v>196</v>
      </c>
      <c r="H491" s="518"/>
      <c r="I491" s="518"/>
      <c r="J491" s="518"/>
      <c r="K491" s="202">
        <v>45783</v>
      </c>
      <c r="L491" s="203" t="s">
        <v>674</v>
      </c>
      <c r="M491" s="10"/>
      <c r="N491" s="197"/>
      <c r="O491" s="198"/>
      <c r="P491" s="198"/>
    </row>
    <row r="492" spans="1:16">
      <c r="A492" s="10">
        <v>174</v>
      </c>
      <c r="B492" s="193" t="s">
        <v>587</v>
      </c>
      <c r="C492" s="194" t="s">
        <v>225</v>
      </c>
      <c r="D492" s="10"/>
      <c r="E492" s="202">
        <v>45777</v>
      </c>
      <c r="F492" s="23">
        <v>42.374236000000003</v>
      </c>
      <c r="G492" s="518" t="s">
        <v>196</v>
      </c>
      <c r="H492" s="518"/>
      <c r="I492" s="518"/>
      <c r="J492" s="518"/>
      <c r="K492" s="202">
        <v>45783</v>
      </c>
      <c r="L492" s="203" t="s">
        <v>681</v>
      </c>
      <c r="M492" s="10"/>
      <c r="N492" s="197"/>
      <c r="O492" s="198"/>
      <c r="P492" s="198"/>
    </row>
    <row r="493" spans="1:16">
      <c r="A493" s="10">
        <v>175</v>
      </c>
      <c r="B493" s="193" t="s">
        <v>588</v>
      </c>
      <c r="C493" s="194" t="s">
        <v>224</v>
      </c>
      <c r="D493" s="10"/>
      <c r="E493" s="202">
        <v>45777</v>
      </c>
      <c r="F493" s="23">
        <v>46.049156000000004</v>
      </c>
      <c r="G493" s="518" t="s">
        <v>196</v>
      </c>
      <c r="H493" s="518"/>
      <c r="I493" s="518"/>
      <c r="J493" s="518"/>
      <c r="K493" s="202">
        <v>45784</v>
      </c>
      <c r="L493" s="203" t="s">
        <v>675</v>
      </c>
      <c r="M493" s="10"/>
      <c r="N493" s="197"/>
      <c r="O493" s="198"/>
      <c r="P493" s="198"/>
    </row>
    <row r="494" spans="1:16">
      <c r="A494" s="10">
        <v>176</v>
      </c>
      <c r="B494" s="193" t="s">
        <v>589</v>
      </c>
      <c r="C494" s="194" t="s">
        <v>225</v>
      </c>
      <c r="D494" s="10"/>
      <c r="E494" s="202">
        <v>45783</v>
      </c>
      <c r="F494" s="23">
        <v>42.374236000000003</v>
      </c>
      <c r="G494" s="518" t="s">
        <v>196</v>
      </c>
      <c r="H494" s="518"/>
      <c r="I494" s="518"/>
      <c r="J494" s="518"/>
      <c r="K494" s="202">
        <v>45786</v>
      </c>
      <c r="L494" s="203" t="s">
        <v>678</v>
      </c>
      <c r="M494" s="10"/>
      <c r="N494" s="197"/>
      <c r="O494" s="198"/>
      <c r="P494" s="198"/>
    </row>
    <row r="495" spans="1:16">
      <c r="A495" s="10">
        <v>177</v>
      </c>
      <c r="B495" s="193" t="s">
        <v>590</v>
      </c>
      <c r="C495" s="194" t="s">
        <v>225</v>
      </c>
      <c r="D495" s="10"/>
      <c r="E495" s="202">
        <v>45781</v>
      </c>
      <c r="F495" s="23">
        <v>42.374236000000003</v>
      </c>
      <c r="G495" s="518" t="s">
        <v>196</v>
      </c>
      <c r="H495" s="518"/>
      <c r="I495" s="518"/>
      <c r="J495" s="518"/>
      <c r="K495" s="202">
        <v>45787</v>
      </c>
      <c r="L495" s="203" t="s">
        <v>680</v>
      </c>
      <c r="M495" s="10"/>
      <c r="N495" s="197"/>
      <c r="O495" s="198"/>
      <c r="P495" s="198"/>
    </row>
    <row r="496" spans="1:16">
      <c r="A496" s="10">
        <v>178</v>
      </c>
      <c r="B496" s="193" t="s">
        <v>591</v>
      </c>
      <c r="C496" s="194" t="s">
        <v>225</v>
      </c>
      <c r="D496" s="10"/>
      <c r="E496" s="202">
        <v>45781</v>
      </c>
      <c r="F496" s="23">
        <v>42.374236000000003</v>
      </c>
      <c r="G496" s="518" t="s">
        <v>196</v>
      </c>
      <c r="H496" s="518"/>
      <c r="I496" s="518"/>
      <c r="J496" s="518"/>
      <c r="K496" s="202">
        <v>45788</v>
      </c>
      <c r="L496" s="203" t="s">
        <v>422</v>
      </c>
      <c r="M496" s="10"/>
      <c r="N496" s="197"/>
      <c r="O496" s="198"/>
      <c r="P496" s="198"/>
    </row>
    <row r="497" spans="1:16">
      <c r="A497" s="10">
        <v>179</v>
      </c>
      <c r="B497" s="193" t="s">
        <v>592</v>
      </c>
      <c r="C497" s="194" t="s">
        <v>225</v>
      </c>
      <c r="D497" s="10"/>
      <c r="E497" s="202">
        <v>45782</v>
      </c>
      <c r="F497" s="23">
        <v>42.374236000000003</v>
      </c>
      <c r="G497" s="518" t="s">
        <v>196</v>
      </c>
      <c r="H497" s="518"/>
      <c r="I497" s="518"/>
      <c r="J497" s="518"/>
      <c r="K497" s="202">
        <v>45788</v>
      </c>
      <c r="L497" s="203" t="s">
        <v>677</v>
      </c>
      <c r="M497" s="10"/>
      <c r="N497" s="197"/>
      <c r="O497" s="198"/>
      <c r="P497" s="198"/>
    </row>
    <row r="498" spans="1:16">
      <c r="A498" s="10">
        <v>180</v>
      </c>
      <c r="B498" s="193" t="s">
        <v>129</v>
      </c>
      <c r="C498" s="194" t="s">
        <v>224</v>
      </c>
      <c r="D498" s="10"/>
      <c r="E498" s="202">
        <v>45784</v>
      </c>
      <c r="F498" s="23">
        <v>46.049156000000004</v>
      </c>
      <c r="G498" s="518" t="s">
        <v>196</v>
      </c>
      <c r="H498" s="518"/>
      <c r="I498" s="518"/>
      <c r="J498" s="518"/>
      <c r="K498" s="202">
        <v>45789</v>
      </c>
      <c r="L498" s="203" t="s">
        <v>681</v>
      </c>
      <c r="M498" s="10"/>
      <c r="N498" s="197"/>
      <c r="O498" s="198"/>
      <c r="P498" s="198"/>
    </row>
    <row r="499" spans="1:16">
      <c r="A499" s="10">
        <v>181</v>
      </c>
      <c r="B499" s="193" t="s">
        <v>593</v>
      </c>
      <c r="C499" s="194" t="s">
        <v>225</v>
      </c>
      <c r="D499" s="10"/>
      <c r="E499" s="202">
        <v>45784</v>
      </c>
      <c r="F499" s="23">
        <v>42.374236000000003</v>
      </c>
      <c r="G499" s="518" t="s">
        <v>196</v>
      </c>
      <c r="H499" s="518"/>
      <c r="I499" s="518"/>
      <c r="J499" s="518"/>
      <c r="K499" s="202">
        <v>45790</v>
      </c>
      <c r="L499" s="203" t="s">
        <v>674</v>
      </c>
      <c r="M499" s="10"/>
      <c r="N499" s="197"/>
      <c r="O499" s="198"/>
      <c r="P499" s="198"/>
    </row>
    <row r="500" spans="1:16">
      <c r="A500" s="10">
        <v>182</v>
      </c>
      <c r="B500" s="193" t="s">
        <v>594</v>
      </c>
      <c r="C500" s="194" t="s">
        <v>195</v>
      </c>
      <c r="D500" s="10"/>
      <c r="E500" s="202">
        <v>45784</v>
      </c>
      <c r="F500" s="23">
        <v>43.775756000000008</v>
      </c>
      <c r="G500" s="518" t="s">
        <v>196</v>
      </c>
      <c r="H500" s="518"/>
      <c r="I500" s="518"/>
      <c r="J500" s="518"/>
      <c r="K500" s="202">
        <v>45790</v>
      </c>
      <c r="L500" s="203" t="s">
        <v>673</v>
      </c>
      <c r="M500" s="10"/>
      <c r="N500" s="197"/>
      <c r="O500" s="198"/>
      <c r="P500" s="198"/>
    </row>
    <row r="501" spans="1:16">
      <c r="A501" s="10">
        <v>183</v>
      </c>
      <c r="B501" s="193" t="s">
        <v>141</v>
      </c>
      <c r="C501" s="194" t="s">
        <v>224</v>
      </c>
      <c r="D501" s="10"/>
      <c r="E501" s="202">
        <v>45784</v>
      </c>
      <c r="F501" s="23">
        <v>46.049156000000004</v>
      </c>
      <c r="G501" s="518" t="s">
        <v>196</v>
      </c>
      <c r="H501" s="518"/>
      <c r="I501" s="518"/>
      <c r="J501" s="518"/>
      <c r="K501" s="202">
        <v>45791</v>
      </c>
      <c r="L501" s="203" t="s">
        <v>669</v>
      </c>
      <c r="M501" s="10"/>
      <c r="N501" s="197"/>
      <c r="O501" s="198"/>
      <c r="P501" s="198"/>
    </row>
    <row r="502" spans="1:16">
      <c r="A502" s="10">
        <v>184</v>
      </c>
      <c r="B502" s="193" t="s">
        <v>595</v>
      </c>
      <c r="C502" s="194" t="s">
        <v>381</v>
      </c>
      <c r="D502" s="10"/>
      <c r="E502" s="202">
        <v>45782</v>
      </c>
      <c r="F502" s="23">
        <v>97.228551999999993</v>
      </c>
      <c r="G502" s="518" t="s">
        <v>196</v>
      </c>
      <c r="H502" s="518"/>
      <c r="I502" s="518"/>
      <c r="J502" s="518"/>
      <c r="K502" s="202">
        <v>45791</v>
      </c>
      <c r="L502" s="203" t="s">
        <v>672</v>
      </c>
      <c r="M502" s="10"/>
      <c r="N502" s="197"/>
      <c r="O502" s="198"/>
      <c r="P502" s="198"/>
    </row>
    <row r="503" spans="1:16">
      <c r="A503" s="10">
        <v>185</v>
      </c>
      <c r="B503" s="193" t="s">
        <v>596</v>
      </c>
      <c r="C503" s="194" t="s">
        <v>225</v>
      </c>
      <c r="D503" s="10"/>
      <c r="E503" s="202">
        <v>45788</v>
      </c>
      <c r="F503" s="23">
        <v>42.374236000000003</v>
      </c>
      <c r="G503" s="518" t="s">
        <v>196</v>
      </c>
      <c r="H503" s="518"/>
      <c r="I503" s="518"/>
      <c r="J503" s="518"/>
      <c r="K503" s="202">
        <v>45792</v>
      </c>
      <c r="L503" s="203" t="s">
        <v>678</v>
      </c>
      <c r="M503" s="10"/>
      <c r="N503" s="197"/>
      <c r="O503" s="198"/>
      <c r="P503" s="198"/>
    </row>
    <row r="504" spans="1:16">
      <c r="A504" s="10">
        <v>186</v>
      </c>
      <c r="B504" s="193" t="s">
        <v>597</v>
      </c>
      <c r="C504" s="194" t="s">
        <v>225</v>
      </c>
      <c r="D504" s="10"/>
      <c r="E504" s="202">
        <v>45790</v>
      </c>
      <c r="F504" s="23">
        <v>42.374236000000003</v>
      </c>
      <c r="G504" s="518" t="s">
        <v>196</v>
      </c>
      <c r="H504" s="518"/>
      <c r="I504" s="518"/>
      <c r="J504" s="518"/>
      <c r="K504" s="202">
        <v>45794</v>
      </c>
      <c r="L504" s="203" t="s">
        <v>681</v>
      </c>
      <c r="M504" s="10"/>
      <c r="N504" s="197"/>
      <c r="O504" s="198"/>
      <c r="P504" s="198"/>
    </row>
    <row r="505" spans="1:16">
      <c r="A505" s="10">
        <v>187</v>
      </c>
      <c r="B505" s="193" t="s">
        <v>140</v>
      </c>
      <c r="C505" s="194" t="s">
        <v>195</v>
      </c>
      <c r="D505" s="10"/>
      <c r="E505" s="202">
        <v>45791</v>
      </c>
      <c r="F505" s="23">
        <v>43.775756000000008</v>
      </c>
      <c r="G505" s="518" t="s">
        <v>196</v>
      </c>
      <c r="H505" s="518"/>
      <c r="I505" s="518"/>
      <c r="J505" s="518"/>
      <c r="K505" s="202">
        <v>45796</v>
      </c>
      <c r="L505" s="203" t="s">
        <v>669</v>
      </c>
      <c r="M505" s="10"/>
      <c r="N505" s="197"/>
      <c r="O505" s="198"/>
      <c r="P505" s="198"/>
    </row>
    <row r="506" spans="1:16">
      <c r="A506" s="10">
        <v>188</v>
      </c>
      <c r="B506" s="193" t="s">
        <v>598</v>
      </c>
      <c r="C506" s="194" t="s">
        <v>225</v>
      </c>
      <c r="D506" s="10"/>
      <c r="E506" s="202">
        <v>45791</v>
      </c>
      <c r="F506" s="23">
        <v>42.374236000000003</v>
      </c>
      <c r="G506" s="518" t="s">
        <v>196</v>
      </c>
      <c r="H506" s="518"/>
      <c r="I506" s="518"/>
      <c r="J506" s="518"/>
      <c r="K506" s="202">
        <v>45796</v>
      </c>
      <c r="L506" s="203" t="s">
        <v>673</v>
      </c>
      <c r="M506" s="10"/>
      <c r="N506" s="197"/>
      <c r="O506" s="198"/>
      <c r="P506" s="198"/>
    </row>
    <row r="507" spans="1:16">
      <c r="A507" s="10">
        <v>189</v>
      </c>
      <c r="B507" s="193" t="s">
        <v>599</v>
      </c>
      <c r="C507" s="194" t="s">
        <v>224</v>
      </c>
      <c r="D507" s="10"/>
      <c r="E507" s="202">
        <v>45789</v>
      </c>
      <c r="F507" s="23">
        <v>46.049156000000004</v>
      </c>
      <c r="G507" s="518" t="s">
        <v>196</v>
      </c>
      <c r="H507" s="518"/>
      <c r="I507" s="518"/>
      <c r="J507" s="518"/>
      <c r="K507" s="202">
        <v>45796</v>
      </c>
      <c r="L507" s="203" t="s">
        <v>677</v>
      </c>
      <c r="M507" s="10"/>
      <c r="N507" s="197"/>
      <c r="O507" s="198"/>
      <c r="P507" s="198"/>
    </row>
    <row r="508" spans="1:16">
      <c r="A508" s="10">
        <v>190</v>
      </c>
      <c r="B508" s="193" t="s">
        <v>600</v>
      </c>
      <c r="C508" s="194" t="s">
        <v>225</v>
      </c>
      <c r="D508" s="10"/>
      <c r="E508" s="202">
        <v>45791</v>
      </c>
      <c r="F508" s="23">
        <v>42.374236000000003</v>
      </c>
      <c r="G508" s="518" t="s">
        <v>196</v>
      </c>
      <c r="H508" s="518"/>
      <c r="I508" s="518"/>
      <c r="J508" s="518"/>
      <c r="K508" s="202">
        <v>45797</v>
      </c>
      <c r="L508" s="203" t="s">
        <v>674</v>
      </c>
      <c r="M508" s="10"/>
      <c r="N508" s="197"/>
      <c r="O508" s="198"/>
      <c r="P508" s="198"/>
    </row>
    <row r="509" spans="1:16">
      <c r="A509" s="10">
        <v>191</v>
      </c>
      <c r="B509" s="193" t="s">
        <v>601</v>
      </c>
      <c r="C509" s="194" t="s">
        <v>224</v>
      </c>
      <c r="D509" s="10"/>
      <c r="E509" s="202">
        <v>45789</v>
      </c>
      <c r="F509" s="23">
        <v>46.049156000000004</v>
      </c>
      <c r="G509" s="518" t="s">
        <v>196</v>
      </c>
      <c r="H509" s="518"/>
      <c r="I509" s="518"/>
      <c r="J509" s="518"/>
      <c r="K509" s="202">
        <v>45798</v>
      </c>
      <c r="L509" s="203" t="s">
        <v>422</v>
      </c>
      <c r="M509" s="10"/>
      <c r="N509" s="197"/>
      <c r="O509" s="198"/>
      <c r="P509" s="198"/>
    </row>
    <row r="510" spans="1:16">
      <c r="A510" s="10">
        <v>192</v>
      </c>
      <c r="B510" s="193" t="s">
        <v>602</v>
      </c>
      <c r="C510" s="194" t="s">
        <v>224</v>
      </c>
      <c r="D510" s="10"/>
      <c r="E510" s="202">
        <v>45793</v>
      </c>
      <c r="F510" s="23">
        <v>46.049156000000004</v>
      </c>
      <c r="G510" s="518" t="s">
        <v>196</v>
      </c>
      <c r="H510" s="518"/>
      <c r="I510" s="518"/>
      <c r="J510" s="518"/>
      <c r="K510" s="202">
        <v>45798</v>
      </c>
      <c r="L510" s="203" t="s">
        <v>681</v>
      </c>
      <c r="M510" s="10"/>
      <c r="N510" s="197"/>
      <c r="O510" s="198"/>
      <c r="P510" s="198"/>
    </row>
    <row r="511" spans="1:16">
      <c r="A511" s="10">
        <v>193</v>
      </c>
      <c r="B511" s="193" t="s">
        <v>603</v>
      </c>
      <c r="C511" s="194" t="s">
        <v>225</v>
      </c>
      <c r="D511" s="10"/>
      <c r="E511" s="202">
        <v>45792</v>
      </c>
      <c r="F511" s="23">
        <v>42.374236000000003</v>
      </c>
      <c r="G511" s="518" t="s">
        <v>196</v>
      </c>
      <c r="H511" s="518"/>
      <c r="I511" s="518"/>
      <c r="J511" s="518"/>
      <c r="K511" s="202">
        <v>45799</v>
      </c>
      <c r="L511" s="203" t="s">
        <v>672</v>
      </c>
      <c r="M511" s="10"/>
      <c r="N511" s="197"/>
      <c r="O511" s="198"/>
      <c r="P511" s="198"/>
    </row>
    <row r="512" spans="1:16">
      <c r="A512" s="10">
        <v>194</v>
      </c>
      <c r="B512" s="193" t="s">
        <v>604</v>
      </c>
      <c r="C512" s="194" t="s">
        <v>225</v>
      </c>
      <c r="D512" s="10"/>
      <c r="E512" s="202">
        <v>45788</v>
      </c>
      <c r="F512" s="23">
        <v>42.374236000000003</v>
      </c>
      <c r="G512" s="518" t="s">
        <v>196</v>
      </c>
      <c r="H512" s="518"/>
      <c r="I512" s="518"/>
      <c r="J512" s="518"/>
      <c r="K512" s="202">
        <v>45799</v>
      </c>
      <c r="L512" s="203" t="s">
        <v>680</v>
      </c>
      <c r="M512" s="10"/>
      <c r="N512" s="197"/>
      <c r="O512" s="198"/>
      <c r="P512" s="198"/>
    </row>
    <row r="513" spans="1:16">
      <c r="A513" s="10">
        <v>195</v>
      </c>
      <c r="B513" s="193" t="s">
        <v>605</v>
      </c>
      <c r="C513" s="194" t="s">
        <v>226</v>
      </c>
      <c r="D513" s="10"/>
      <c r="E513" s="202">
        <v>45789</v>
      </c>
      <c r="F513" s="23">
        <v>53.323913999999995</v>
      </c>
      <c r="G513" s="518" t="s">
        <v>196</v>
      </c>
      <c r="H513" s="518"/>
      <c r="I513" s="518"/>
      <c r="J513" s="518"/>
      <c r="K513" s="202">
        <v>45799</v>
      </c>
      <c r="L513" s="203" t="s">
        <v>683</v>
      </c>
      <c r="M513" s="10"/>
      <c r="N513" s="197"/>
      <c r="O513" s="198"/>
      <c r="P513" s="198"/>
    </row>
    <row r="514" spans="1:16">
      <c r="A514" s="10">
        <v>196</v>
      </c>
      <c r="B514" s="193" t="s">
        <v>606</v>
      </c>
      <c r="C514" s="194" t="s">
        <v>225</v>
      </c>
      <c r="D514" s="10"/>
      <c r="E514" s="202">
        <v>45797</v>
      </c>
      <c r="F514" s="23">
        <v>42.374236000000003</v>
      </c>
      <c r="G514" s="518" t="s">
        <v>196</v>
      </c>
      <c r="H514" s="518"/>
      <c r="I514" s="518"/>
      <c r="J514" s="518"/>
      <c r="K514" s="202">
        <v>45801</v>
      </c>
      <c r="L514" s="203" t="s">
        <v>673</v>
      </c>
      <c r="M514" s="10"/>
      <c r="N514" s="197"/>
      <c r="O514" s="198"/>
      <c r="P514" s="198"/>
    </row>
    <row r="515" spans="1:16">
      <c r="A515" s="10">
        <v>197</v>
      </c>
      <c r="B515" s="193" t="s">
        <v>607</v>
      </c>
      <c r="C515" s="194" t="s">
        <v>225</v>
      </c>
      <c r="D515" s="10"/>
      <c r="E515" s="202">
        <v>45797</v>
      </c>
      <c r="F515" s="23">
        <v>42.374236000000003</v>
      </c>
      <c r="G515" s="518" t="s">
        <v>196</v>
      </c>
      <c r="H515" s="518"/>
      <c r="I515" s="518"/>
      <c r="J515" s="518"/>
      <c r="K515" s="202">
        <v>45801</v>
      </c>
      <c r="L515" s="203" t="s">
        <v>677</v>
      </c>
      <c r="M515" s="10"/>
      <c r="N515" s="197"/>
      <c r="O515" s="198"/>
      <c r="P515" s="198"/>
    </row>
    <row r="516" spans="1:16">
      <c r="A516" s="10">
        <v>198</v>
      </c>
      <c r="B516" s="193" t="s">
        <v>142</v>
      </c>
      <c r="C516" s="194" t="s">
        <v>225</v>
      </c>
      <c r="D516" s="10"/>
      <c r="E516" s="202">
        <v>45797</v>
      </c>
      <c r="F516" s="23">
        <v>42.374236000000003</v>
      </c>
      <c r="G516" s="518" t="s">
        <v>196</v>
      </c>
      <c r="H516" s="518"/>
      <c r="I516" s="518"/>
      <c r="J516" s="518"/>
      <c r="K516" s="202">
        <v>45801</v>
      </c>
      <c r="L516" s="203" t="s">
        <v>669</v>
      </c>
      <c r="M516" s="10"/>
      <c r="N516" s="197"/>
      <c r="O516" s="198"/>
      <c r="P516" s="198"/>
    </row>
    <row r="517" spans="1:16">
      <c r="A517" s="10">
        <v>199</v>
      </c>
      <c r="B517" s="193" t="s">
        <v>608</v>
      </c>
      <c r="C517" s="194" t="s">
        <v>609</v>
      </c>
      <c r="D517" s="10"/>
      <c r="E517" s="202">
        <v>45793</v>
      </c>
      <c r="F517" s="23">
        <v>78.073216000000002</v>
      </c>
      <c r="G517" s="518" t="s">
        <v>196</v>
      </c>
      <c r="H517" s="518"/>
      <c r="I517" s="518"/>
      <c r="J517" s="518"/>
      <c r="K517" s="202">
        <v>45802</v>
      </c>
      <c r="L517" s="203" t="s">
        <v>678</v>
      </c>
      <c r="M517" s="10"/>
      <c r="N517" s="197"/>
      <c r="O517" s="198"/>
      <c r="P517" s="198"/>
    </row>
    <row r="518" spans="1:16">
      <c r="A518" s="10">
        <v>200</v>
      </c>
      <c r="B518" s="193" t="s">
        <v>610</v>
      </c>
      <c r="C518" s="194" t="s">
        <v>225</v>
      </c>
      <c r="D518" s="10"/>
      <c r="E518" s="202">
        <v>45787</v>
      </c>
      <c r="F518" s="23">
        <v>42.374236000000003</v>
      </c>
      <c r="G518" s="518" t="s">
        <v>196</v>
      </c>
      <c r="H518" s="518"/>
      <c r="I518" s="518"/>
      <c r="J518" s="518"/>
      <c r="K518" s="202">
        <v>45804</v>
      </c>
      <c r="L518" s="203" t="s">
        <v>675</v>
      </c>
      <c r="M518" s="10"/>
      <c r="N518" s="197"/>
      <c r="O518" s="198"/>
      <c r="P518" s="198"/>
    </row>
    <row r="519" spans="1:16">
      <c r="A519" s="10">
        <v>201</v>
      </c>
      <c r="B519" s="193" t="s">
        <v>611</v>
      </c>
      <c r="C519" s="194" t="s">
        <v>225</v>
      </c>
      <c r="D519" s="10"/>
      <c r="E519" s="202">
        <v>45799</v>
      </c>
      <c r="F519" s="23">
        <v>42.374236000000003</v>
      </c>
      <c r="G519" s="518" t="s">
        <v>196</v>
      </c>
      <c r="H519" s="518"/>
      <c r="I519" s="518"/>
      <c r="J519" s="518"/>
      <c r="K519" s="202">
        <v>45804</v>
      </c>
      <c r="L519" s="203" t="s">
        <v>681</v>
      </c>
      <c r="M519" s="10"/>
      <c r="N519" s="197"/>
      <c r="O519" s="198"/>
      <c r="P519" s="198"/>
    </row>
    <row r="520" spans="1:16">
      <c r="A520" s="10">
        <v>202</v>
      </c>
      <c r="B520" s="193" t="s">
        <v>612</v>
      </c>
      <c r="C520" s="194" t="s">
        <v>225</v>
      </c>
      <c r="D520" s="10"/>
      <c r="E520" s="202">
        <v>45800</v>
      </c>
      <c r="F520" s="23">
        <v>42.374236000000003</v>
      </c>
      <c r="G520" s="518" t="s">
        <v>196</v>
      </c>
      <c r="H520" s="518"/>
      <c r="I520" s="518"/>
      <c r="J520" s="518"/>
      <c r="K520" s="202">
        <v>45805</v>
      </c>
      <c r="L520" s="203" t="s">
        <v>672</v>
      </c>
      <c r="M520" s="10"/>
      <c r="N520" s="197"/>
      <c r="O520" s="198"/>
      <c r="P520" s="198"/>
    </row>
    <row r="521" spans="1:16">
      <c r="A521" s="10">
        <v>203</v>
      </c>
      <c r="B521" s="193" t="s">
        <v>613</v>
      </c>
      <c r="C521" s="194" t="s">
        <v>225</v>
      </c>
      <c r="D521" s="10"/>
      <c r="E521" s="202">
        <v>45800</v>
      </c>
      <c r="F521" s="23">
        <v>42.374236000000003</v>
      </c>
      <c r="G521" s="518" t="s">
        <v>196</v>
      </c>
      <c r="H521" s="518"/>
      <c r="I521" s="518"/>
      <c r="J521" s="518"/>
      <c r="K521" s="202">
        <v>45807</v>
      </c>
      <c r="L521" s="203" t="s">
        <v>422</v>
      </c>
      <c r="M521" s="10"/>
      <c r="N521" s="197"/>
      <c r="O521" s="198"/>
      <c r="P521" s="198"/>
    </row>
    <row r="522" spans="1:16">
      <c r="A522" s="10">
        <v>204</v>
      </c>
      <c r="B522" s="193" t="s">
        <v>614</v>
      </c>
      <c r="C522" s="194" t="s">
        <v>225</v>
      </c>
      <c r="D522" s="10"/>
      <c r="E522" s="202">
        <v>45800</v>
      </c>
      <c r="F522" s="23">
        <v>42.374236000000003</v>
      </c>
      <c r="G522" s="518" t="s">
        <v>196</v>
      </c>
      <c r="H522" s="518"/>
      <c r="I522" s="518"/>
      <c r="J522" s="518"/>
      <c r="K522" s="202">
        <v>45807</v>
      </c>
      <c r="L522" s="203" t="s">
        <v>669</v>
      </c>
      <c r="M522" s="10"/>
      <c r="N522" s="197"/>
      <c r="O522" s="198"/>
      <c r="P522" s="198"/>
    </row>
    <row r="523" spans="1:16">
      <c r="A523" s="10">
        <v>205</v>
      </c>
      <c r="B523" s="193" t="s">
        <v>615</v>
      </c>
      <c r="C523" s="194" t="s">
        <v>225</v>
      </c>
      <c r="D523" s="10"/>
      <c r="E523" s="202">
        <v>45803</v>
      </c>
      <c r="F523" s="23">
        <v>42.374236000000003</v>
      </c>
      <c r="G523" s="518" t="s">
        <v>196</v>
      </c>
      <c r="H523" s="518"/>
      <c r="I523" s="518"/>
      <c r="J523" s="518"/>
      <c r="K523" s="202">
        <v>45808</v>
      </c>
      <c r="L523" s="203" t="s">
        <v>678</v>
      </c>
      <c r="M523" s="10"/>
      <c r="N523" s="197"/>
      <c r="O523" s="198"/>
      <c r="P523" s="198"/>
    </row>
    <row r="524" spans="1:16">
      <c r="A524" s="10">
        <v>206</v>
      </c>
      <c r="B524" s="193" t="s">
        <v>616</v>
      </c>
      <c r="C524" s="194" t="s">
        <v>225</v>
      </c>
      <c r="D524" s="10"/>
      <c r="E524" s="202">
        <v>45802</v>
      </c>
      <c r="F524" s="23">
        <v>42.374236000000003</v>
      </c>
      <c r="G524" s="518" t="s">
        <v>196</v>
      </c>
      <c r="H524" s="518"/>
      <c r="I524" s="518"/>
      <c r="J524" s="518"/>
      <c r="K524" s="202">
        <v>45808</v>
      </c>
      <c r="L524" s="203" t="s">
        <v>673</v>
      </c>
      <c r="M524" s="10"/>
      <c r="N524" s="197"/>
      <c r="O524" s="198"/>
      <c r="P524" s="198"/>
    </row>
    <row r="525" spans="1:16">
      <c r="A525" s="10">
        <v>207</v>
      </c>
      <c r="B525" s="193" t="s">
        <v>617</v>
      </c>
      <c r="C525" s="194" t="s">
        <v>224</v>
      </c>
      <c r="D525" s="10"/>
      <c r="E525" s="202">
        <v>45805</v>
      </c>
      <c r="F525" s="23">
        <v>46.049156000000004</v>
      </c>
      <c r="G525" s="518" t="s">
        <v>196</v>
      </c>
      <c r="H525" s="518"/>
      <c r="I525" s="518"/>
      <c r="J525" s="518"/>
      <c r="K525" s="202">
        <v>45810</v>
      </c>
      <c r="L525" s="203" t="s">
        <v>677</v>
      </c>
      <c r="M525" s="10"/>
      <c r="N525" s="197"/>
      <c r="O525" s="198"/>
      <c r="P525" s="198"/>
    </row>
    <row r="526" spans="1:16">
      <c r="A526" s="10">
        <v>208</v>
      </c>
      <c r="B526" s="193" t="s">
        <v>618</v>
      </c>
      <c r="C526" s="194" t="s">
        <v>227</v>
      </c>
      <c r="D526" s="10"/>
      <c r="E526" s="202">
        <v>45805</v>
      </c>
      <c r="F526" s="23">
        <v>55.338726999999999</v>
      </c>
      <c r="G526" s="518" t="s">
        <v>196</v>
      </c>
      <c r="H526" s="518"/>
      <c r="I526" s="518"/>
      <c r="J526" s="518"/>
      <c r="K526" s="202">
        <v>45811</v>
      </c>
      <c r="L526" s="203" t="s">
        <v>672</v>
      </c>
      <c r="M526" s="10"/>
      <c r="N526" s="197"/>
      <c r="O526" s="198"/>
      <c r="P526" s="198"/>
    </row>
    <row r="527" spans="1:16">
      <c r="A527" s="10">
        <v>209</v>
      </c>
      <c r="B527" s="193" t="s">
        <v>619</v>
      </c>
      <c r="C527" s="194" t="s">
        <v>225</v>
      </c>
      <c r="D527" s="10"/>
      <c r="E527" s="202">
        <v>45802</v>
      </c>
      <c r="F527" s="23">
        <v>42.374236000000003</v>
      </c>
      <c r="G527" s="518" t="s">
        <v>196</v>
      </c>
      <c r="H527" s="518"/>
      <c r="I527" s="518"/>
      <c r="J527" s="518"/>
      <c r="K527" s="202">
        <v>45812</v>
      </c>
      <c r="L527" s="203" t="s">
        <v>422</v>
      </c>
      <c r="M527" s="10"/>
      <c r="N527" s="197"/>
      <c r="O527" s="198"/>
      <c r="P527" s="198"/>
    </row>
    <row r="528" spans="1:16">
      <c r="A528" s="10">
        <v>210</v>
      </c>
      <c r="B528" s="193" t="s">
        <v>620</v>
      </c>
      <c r="C528" s="194" t="s">
        <v>225</v>
      </c>
      <c r="D528" s="10"/>
      <c r="E528" s="202">
        <v>45807</v>
      </c>
      <c r="F528" s="23">
        <v>42.374236000000003</v>
      </c>
      <c r="G528" s="518" t="s">
        <v>196</v>
      </c>
      <c r="H528" s="518"/>
      <c r="I528" s="518"/>
      <c r="J528" s="518"/>
      <c r="K528" s="202">
        <v>45812</v>
      </c>
      <c r="L528" s="203" t="s">
        <v>669</v>
      </c>
      <c r="M528" s="10"/>
      <c r="N528" s="197"/>
      <c r="O528" s="198"/>
      <c r="P528" s="198"/>
    </row>
    <row r="529" spans="1:16">
      <c r="A529" s="10">
        <v>211</v>
      </c>
      <c r="B529" s="193" t="s">
        <v>621</v>
      </c>
      <c r="C529" s="194" t="s">
        <v>381</v>
      </c>
      <c r="D529" s="10"/>
      <c r="E529" s="202">
        <v>45804</v>
      </c>
      <c r="F529" s="23">
        <v>97.228551999999993</v>
      </c>
      <c r="G529" s="518" t="s">
        <v>196</v>
      </c>
      <c r="H529" s="518"/>
      <c r="I529" s="518"/>
      <c r="J529" s="518"/>
      <c r="K529" s="202">
        <v>45815</v>
      </c>
      <c r="L529" s="203" t="s">
        <v>681</v>
      </c>
      <c r="M529" s="10"/>
      <c r="N529" s="197"/>
      <c r="O529" s="198"/>
      <c r="P529" s="198"/>
    </row>
    <row r="530" spans="1:16">
      <c r="A530" s="10">
        <v>212</v>
      </c>
      <c r="B530" s="193" t="s">
        <v>622</v>
      </c>
      <c r="C530" s="194" t="s">
        <v>195</v>
      </c>
      <c r="D530" s="10"/>
      <c r="E530" s="202">
        <v>45812</v>
      </c>
      <c r="F530" s="23">
        <v>43.775756000000008</v>
      </c>
      <c r="G530" s="518" t="s">
        <v>196</v>
      </c>
      <c r="H530" s="518"/>
      <c r="I530" s="518"/>
      <c r="J530" s="518"/>
      <c r="K530" s="202">
        <v>45817</v>
      </c>
      <c r="L530" s="203" t="s">
        <v>672</v>
      </c>
      <c r="M530" s="10"/>
      <c r="N530" s="197"/>
      <c r="O530" s="198"/>
      <c r="P530" s="198"/>
    </row>
    <row r="531" spans="1:16">
      <c r="A531" s="10">
        <v>213</v>
      </c>
      <c r="B531" s="193" t="s">
        <v>78</v>
      </c>
      <c r="C531" s="194" t="s">
        <v>224</v>
      </c>
      <c r="D531" s="10"/>
      <c r="E531" s="202">
        <v>45810</v>
      </c>
      <c r="F531" s="23">
        <v>46.049156000000004</v>
      </c>
      <c r="G531" s="518" t="s">
        <v>196</v>
      </c>
      <c r="H531" s="518"/>
      <c r="I531" s="518"/>
      <c r="J531" s="518"/>
      <c r="K531" s="202">
        <v>45818</v>
      </c>
      <c r="L531" s="203" t="s">
        <v>673</v>
      </c>
      <c r="M531" s="10"/>
      <c r="N531" s="197"/>
      <c r="O531" s="198"/>
      <c r="P531" s="198"/>
    </row>
    <row r="532" spans="1:16">
      <c r="A532" s="10">
        <v>214</v>
      </c>
      <c r="B532" s="193" t="s">
        <v>623</v>
      </c>
      <c r="C532" s="194" t="s">
        <v>225</v>
      </c>
      <c r="D532" s="10"/>
      <c r="E532" s="202">
        <v>45812</v>
      </c>
      <c r="F532" s="23">
        <v>42.374236000000003</v>
      </c>
      <c r="G532" s="518" t="s">
        <v>196</v>
      </c>
      <c r="H532" s="518"/>
      <c r="I532" s="518"/>
      <c r="J532" s="518"/>
      <c r="K532" s="202">
        <v>45819</v>
      </c>
      <c r="L532" s="203" t="s">
        <v>422</v>
      </c>
      <c r="M532" s="10"/>
      <c r="N532" s="197"/>
      <c r="O532" s="198"/>
      <c r="P532" s="198"/>
    </row>
    <row r="533" spans="1:16">
      <c r="A533" s="10">
        <v>215</v>
      </c>
      <c r="B533" s="193" t="s">
        <v>624</v>
      </c>
      <c r="C533" s="194" t="s">
        <v>195</v>
      </c>
      <c r="D533" s="10"/>
      <c r="E533" s="202">
        <v>45816</v>
      </c>
      <c r="F533" s="23">
        <v>43.775756000000008</v>
      </c>
      <c r="G533" s="518" t="s">
        <v>196</v>
      </c>
      <c r="H533" s="518"/>
      <c r="I533" s="518"/>
      <c r="J533" s="518"/>
      <c r="K533" s="202">
        <v>45821</v>
      </c>
      <c r="L533" s="203" t="s">
        <v>681</v>
      </c>
      <c r="M533" s="10"/>
      <c r="N533" s="197"/>
      <c r="O533" s="198"/>
      <c r="P533" s="198"/>
    </row>
    <row r="534" spans="1:16">
      <c r="A534" s="10">
        <v>216</v>
      </c>
      <c r="B534" s="193" t="s">
        <v>625</v>
      </c>
      <c r="C534" s="194" t="s">
        <v>225</v>
      </c>
      <c r="D534" s="10"/>
      <c r="E534" s="202">
        <v>45810</v>
      </c>
      <c r="F534" s="23">
        <v>42.374236000000003</v>
      </c>
      <c r="G534" s="518" t="s">
        <v>196</v>
      </c>
      <c r="H534" s="518"/>
      <c r="I534" s="518"/>
      <c r="J534" s="518"/>
      <c r="K534" s="202">
        <v>45822</v>
      </c>
      <c r="L534" s="203" t="s">
        <v>684</v>
      </c>
      <c r="M534" s="10"/>
      <c r="N534" s="197"/>
      <c r="O534" s="198"/>
      <c r="P534" s="198"/>
    </row>
    <row r="535" spans="1:16">
      <c r="A535" s="10">
        <v>217</v>
      </c>
      <c r="B535" s="193" t="s">
        <v>626</v>
      </c>
      <c r="C535" s="194" t="s">
        <v>195</v>
      </c>
      <c r="D535" s="10"/>
      <c r="E535" s="202">
        <v>45820</v>
      </c>
      <c r="F535" s="23">
        <v>43.775756000000008</v>
      </c>
      <c r="G535" s="518" t="s">
        <v>196</v>
      </c>
      <c r="H535" s="518"/>
      <c r="I535" s="518"/>
      <c r="J535" s="518"/>
      <c r="K535" s="202">
        <v>45826</v>
      </c>
      <c r="L535" s="203" t="s">
        <v>673</v>
      </c>
      <c r="M535" s="10"/>
      <c r="N535" s="197"/>
      <c r="O535" s="198"/>
      <c r="P535" s="198"/>
    </row>
    <row r="536" spans="1:16">
      <c r="A536" s="10">
        <v>218</v>
      </c>
      <c r="B536" s="193" t="s">
        <v>627</v>
      </c>
      <c r="C536" s="194" t="s">
        <v>224</v>
      </c>
      <c r="D536" s="10"/>
      <c r="E536" s="202">
        <v>45818</v>
      </c>
      <c r="F536" s="23">
        <v>46.049156000000004</v>
      </c>
      <c r="G536" s="518" t="s">
        <v>196</v>
      </c>
      <c r="H536" s="518"/>
      <c r="I536" s="518"/>
      <c r="J536" s="518"/>
      <c r="K536" s="202">
        <v>45826</v>
      </c>
      <c r="L536" s="203" t="s">
        <v>683</v>
      </c>
      <c r="M536" s="10"/>
      <c r="N536" s="197"/>
      <c r="O536" s="198"/>
      <c r="P536" s="198"/>
    </row>
    <row r="537" spans="1:16">
      <c r="A537" s="10">
        <v>219</v>
      </c>
      <c r="B537" s="193" t="s">
        <v>628</v>
      </c>
      <c r="C537" s="194" t="s">
        <v>629</v>
      </c>
      <c r="D537" s="10"/>
      <c r="E537" s="202">
        <v>45820</v>
      </c>
      <c r="F537" s="23">
        <v>67.112016999999994</v>
      </c>
      <c r="G537" s="518" t="s">
        <v>196</v>
      </c>
      <c r="H537" s="518"/>
      <c r="I537" s="518"/>
      <c r="J537" s="518"/>
      <c r="K537" s="202">
        <v>45828</v>
      </c>
      <c r="L537" s="203" t="s">
        <v>672</v>
      </c>
      <c r="M537" s="10"/>
      <c r="N537" s="197"/>
      <c r="O537" s="198"/>
      <c r="P537" s="198"/>
    </row>
    <row r="538" spans="1:16">
      <c r="A538" s="10">
        <v>220</v>
      </c>
      <c r="B538" s="193" t="s">
        <v>630</v>
      </c>
      <c r="C538" s="194" t="s">
        <v>631</v>
      </c>
      <c r="D538" s="10"/>
      <c r="E538" s="202">
        <v>45802</v>
      </c>
      <c r="F538" s="23">
        <v>143.46209800000003</v>
      </c>
      <c r="G538" s="518" t="s">
        <v>196</v>
      </c>
      <c r="H538" s="518"/>
      <c r="I538" s="518"/>
      <c r="J538" s="518"/>
      <c r="K538" s="202">
        <v>45829</v>
      </c>
      <c r="L538" s="203" t="s">
        <v>674</v>
      </c>
      <c r="M538" s="10"/>
      <c r="N538" s="197"/>
      <c r="O538" s="198"/>
      <c r="P538" s="198"/>
    </row>
    <row r="539" spans="1:16">
      <c r="A539" s="10">
        <v>221</v>
      </c>
      <c r="B539" s="193" t="s">
        <v>632</v>
      </c>
      <c r="C539" s="194" t="s">
        <v>518</v>
      </c>
      <c r="D539" s="10"/>
      <c r="E539" s="202">
        <v>45820</v>
      </c>
      <c r="F539" s="23">
        <v>73.425832</v>
      </c>
      <c r="G539" s="518" t="s">
        <v>196</v>
      </c>
      <c r="H539" s="518"/>
      <c r="I539" s="518"/>
      <c r="J539" s="518"/>
      <c r="K539" s="202">
        <v>45831</v>
      </c>
      <c r="L539" s="203" t="s">
        <v>422</v>
      </c>
      <c r="M539" s="10"/>
      <c r="N539" s="197"/>
      <c r="O539" s="198"/>
      <c r="P539" s="198"/>
    </row>
    <row r="540" spans="1:16">
      <c r="A540" s="10">
        <v>222</v>
      </c>
      <c r="B540" s="193" t="s">
        <v>633</v>
      </c>
      <c r="C540" s="194" t="s">
        <v>224</v>
      </c>
      <c r="D540" s="10"/>
      <c r="E540" s="202">
        <v>45829</v>
      </c>
      <c r="F540" s="23">
        <v>46.049156000000004</v>
      </c>
      <c r="G540" s="518" t="s">
        <v>196</v>
      </c>
      <c r="H540" s="518"/>
      <c r="I540" s="518"/>
      <c r="J540" s="518"/>
      <c r="K540" s="202">
        <v>45834</v>
      </c>
      <c r="L540" s="203" t="s">
        <v>672</v>
      </c>
      <c r="M540" s="10"/>
      <c r="N540" s="197"/>
      <c r="O540" s="198"/>
      <c r="P540" s="198"/>
    </row>
    <row r="541" spans="1:16">
      <c r="A541" s="10">
        <v>223</v>
      </c>
      <c r="B541" s="193" t="s">
        <v>4</v>
      </c>
      <c r="C541" s="194" t="s">
        <v>224</v>
      </c>
      <c r="D541" s="10"/>
      <c r="E541" s="202">
        <v>45818</v>
      </c>
      <c r="F541" s="23">
        <v>46.049156000000004</v>
      </c>
      <c r="G541" s="518" t="s">
        <v>196</v>
      </c>
      <c r="H541" s="518"/>
      <c r="I541" s="518"/>
      <c r="J541" s="518"/>
      <c r="K541" s="202">
        <v>45835</v>
      </c>
      <c r="L541" s="203" t="s">
        <v>676</v>
      </c>
      <c r="M541" s="10"/>
      <c r="N541" s="197"/>
      <c r="O541" s="198"/>
      <c r="P541" s="198"/>
    </row>
    <row r="542" spans="1:16">
      <c r="A542" s="10">
        <v>224</v>
      </c>
      <c r="B542" s="193" t="s">
        <v>634</v>
      </c>
      <c r="C542" s="194" t="s">
        <v>224</v>
      </c>
      <c r="D542" s="10"/>
      <c r="E542" s="202">
        <v>45828</v>
      </c>
      <c r="F542" s="23">
        <v>46.049156000000004</v>
      </c>
      <c r="G542" s="518" t="s">
        <v>196</v>
      </c>
      <c r="H542" s="518"/>
      <c r="I542" s="518"/>
      <c r="J542" s="518"/>
      <c r="K542" s="202">
        <v>45837</v>
      </c>
      <c r="L542" s="203" t="s">
        <v>683</v>
      </c>
      <c r="M542" s="10"/>
      <c r="N542" s="197"/>
      <c r="O542" s="198"/>
      <c r="P542" s="198"/>
    </row>
    <row r="543" spans="1:16">
      <c r="A543" s="10">
        <v>225</v>
      </c>
      <c r="B543" s="193" t="s">
        <v>371</v>
      </c>
      <c r="C543" s="194" t="s">
        <v>635</v>
      </c>
      <c r="D543" s="10"/>
      <c r="E543" s="202">
        <v>45823</v>
      </c>
      <c r="F543" s="23">
        <v>104.866553</v>
      </c>
      <c r="G543" s="518" t="s">
        <v>196</v>
      </c>
      <c r="H543" s="518"/>
      <c r="I543" s="518"/>
      <c r="J543" s="518"/>
      <c r="K543" s="202">
        <v>45837</v>
      </c>
      <c r="L543" s="203" t="s">
        <v>681</v>
      </c>
      <c r="M543" s="10"/>
      <c r="N543" s="197"/>
      <c r="O543" s="198"/>
      <c r="P543" s="198"/>
    </row>
    <row r="544" spans="1:16">
      <c r="A544" s="10">
        <v>226</v>
      </c>
      <c r="B544" s="193" t="s">
        <v>636</v>
      </c>
      <c r="C544" s="194" t="s">
        <v>225</v>
      </c>
      <c r="D544" s="10"/>
      <c r="E544" s="202">
        <v>45832</v>
      </c>
      <c r="F544" s="23">
        <v>42.374236000000003</v>
      </c>
      <c r="G544" s="518" t="s">
        <v>196</v>
      </c>
      <c r="H544" s="518"/>
      <c r="I544" s="518"/>
      <c r="J544" s="518"/>
      <c r="K544" s="202">
        <v>45838</v>
      </c>
      <c r="L544" s="203" t="s">
        <v>422</v>
      </c>
      <c r="M544" s="10"/>
      <c r="N544" s="197"/>
      <c r="O544" s="198"/>
      <c r="P544" s="198"/>
    </row>
    <row r="545" spans="1:16">
      <c r="A545" s="10">
        <v>227</v>
      </c>
      <c r="B545" s="193" t="s">
        <v>637</v>
      </c>
      <c r="C545" s="194" t="s">
        <v>225</v>
      </c>
      <c r="D545" s="10"/>
      <c r="E545" s="202">
        <v>45835</v>
      </c>
      <c r="F545" s="23">
        <v>42.374236000000003</v>
      </c>
      <c r="G545" s="518" t="s">
        <v>196</v>
      </c>
      <c r="H545" s="518"/>
      <c r="I545" s="518"/>
      <c r="J545" s="518"/>
      <c r="K545" s="202">
        <v>45838</v>
      </c>
      <c r="L545" s="203" t="s">
        <v>672</v>
      </c>
      <c r="M545" s="10"/>
      <c r="N545" s="197"/>
      <c r="O545" s="198"/>
      <c r="P545" s="198"/>
    </row>
    <row r="546" spans="1:16">
      <c r="A546" s="10">
        <v>228</v>
      </c>
      <c r="B546" s="193" t="s">
        <v>320</v>
      </c>
      <c r="C546" s="194" t="s">
        <v>638</v>
      </c>
      <c r="D546" s="10"/>
      <c r="E546" s="202">
        <v>45812</v>
      </c>
      <c r="F546" s="23">
        <v>161.35518400000001</v>
      </c>
      <c r="G546" s="518" t="s">
        <v>196</v>
      </c>
      <c r="H546" s="518"/>
      <c r="I546" s="518"/>
      <c r="J546" s="518"/>
      <c r="K546" s="202">
        <v>45838</v>
      </c>
      <c r="L546" s="203" t="s">
        <v>677</v>
      </c>
      <c r="M546" s="10"/>
      <c r="N546" s="197"/>
      <c r="O546" s="198"/>
      <c r="P546" s="198"/>
    </row>
    <row r="547" spans="1:16">
      <c r="A547" s="10">
        <v>229</v>
      </c>
      <c r="B547" s="193" t="s">
        <v>639</v>
      </c>
      <c r="C547" s="194" t="s">
        <v>640</v>
      </c>
      <c r="D547" s="10"/>
      <c r="E547" s="202">
        <v>45809</v>
      </c>
      <c r="F547" s="23">
        <v>188.37786399999996</v>
      </c>
      <c r="G547" s="518" t="s">
        <v>196</v>
      </c>
      <c r="H547" s="518"/>
      <c r="I547" s="518"/>
      <c r="J547" s="518"/>
      <c r="K547" s="202">
        <v>45838</v>
      </c>
      <c r="L547" s="203" t="s">
        <v>678</v>
      </c>
      <c r="M547" s="10"/>
      <c r="N547" s="197"/>
      <c r="O547" s="198"/>
      <c r="P547" s="198"/>
    </row>
    <row r="548" spans="1:16">
      <c r="A548" s="10">
        <v>230</v>
      </c>
      <c r="B548" s="193" t="s">
        <v>641</v>
      </c>
      <c r="C548" s="194" t="s">
        <v>224</v>
      </c>
      <c r="D548" s="10"/>
      <c r="E548" s="202">
        <v>45832</v>
      </c>
      <c r="F548" s="23">
        <v>46.049156000000004</v>
      </c>
      <c r="G548" s="518" t="s">
        <v>196</v>
      </c>
      <c r="H548" s="518"/>
      <c r="I548" s="518"/>
      <c r="J548" s="518"/>
      <c r="K548" s="202">
        <v>45843</v>
      </c>
      <c r="L548" s="203" t="s">
        <v>674</v>
      </c>
      <c r="M548" s="10"/>
      <c r="N548" s="197"/>
      <c r="O548" s="198"/>
      <c r="P548" s="198"/>
    </row>
    <row r="549" spans="1:16">
      <c r="A549" s="10">
        <v>231</v>
      </c>
      <c r="B549" s="193" t="s">
        <v>642</v>
      </c>
      <c r="C549" s="194" t="s">
        <v>224</v>
      </c>
      <c r="D549" s="10"/>
      <c r="E549" s="202">
        <v>45839</v>
      </c>
      <c r="F549" s="23">
        <v>46.049156000000004</v>
      </c>
      <c r="G549" s="518" t="s">
        <v>196</v>
      </c>
      <c r="H549" s="518"/>
      <c r="I549" s="518"/>
      <c r="J549" s="518"/>
      <c r="K549" s="202">
        <v>45845</v>
      </c>
      <c r="L549" s="203" t="s">
        <v>672</v>
      </c>
      <c r="M549" s="10"/>
      <c r="N549" s="197"/>
      <c r="O549" s="198"/>
      <c r="P549" s="198"/>
    </row>
    <row r="550" spans="1:16">
      <c r="A550" s="10">
        <v>232</v>
      </c>
      <c r="B550" s="193" t="s">
        <v>643</v>
      </c>
      <c r="C550" s="194" t="s">
        <v>227</v>
      </c>
      <c r="D550" s="10"/>
      <c r="E550" s="202">
        <v>45839</v>
      </c>
      <c r="F550" s="23">
        <v>55.338726999999999</v>
      </c>
      <c r="G550" s="518" t="s">
        <v>196</v>
      </c>
      <c r="H550" s="518"/>
      <c r="I550" s="518"/>
      <c r="J550" s="518"/>
      <c r="K550" s="202">
        <v>45850</v>
      </c>
      <c r="L550" s="203" t="s">
        <v>422</v>
      </c>
      <c r="M550" s="10"/>
      <c r="N550" s="197"/>
      <c r="O550" s="198"/>
      <c r="P550" s="198"/>
    </row>
    <row r="551" spans="1:16">
      <c r="A551" s="10">
        <v>233</v>
      </c>
      <c r="B551" s="193" t="s">
        <v>365</v>
      </c>
      <c r="C551" s="194" t="s">
        <v>644</v>
      </c>
      <c r="D551" s="10"/>
      <c r="E551" s="202">
        <v>45843</v>
      </c>
      <c r="F551" s="23">
        <v>101.69198999999999</v>
      </c>
      <c r="G551" s="518" t="s">
        <v>196</v>
      </c>
      <c r="H551" s="518"/>
      <c r="I551" s="518"/>
      <c r="J551" s="518"/>
      <c r="K551" s="202">
        <v>45856</v>
      </c>
      <c r="L551" s="205" t="s">
        <v>677</v>
      </c>
      <c r="M551" s="10"/>
      <c r="N551" s="197"/>
      <c r="O551" s="198"/>
      <c r="P551" s="198"/>
    </row>
    <row r="552" spans="1:16">
      <c r="A552" s="10">
        <v>234</v>
      </c>
      <c r="B552" s="193" t="s">
        <v>359</v>
      </c>
      <c r="C552" s="194" t="s">
        <v>565</v>
      </c>
      <c r="D552" s="10"/>
      <c r="E552" s="202">
        <v>45836</v>
      </c>
      <c r="F552" s="23">
        <v>86.256192999999996</v>
      </c>
      <c r="G552" s="518" t="s">
        <v>196</v>
      </c>
      <c r="H552" s="518"/>
      <c r="I552" s="518"/>
      <c r="J552" s="518"/>
      <c r="K552" s="202">
        <v>45860</v>
      </c>
      <c r="L552" s="205" t="s">
        <v>685</v>
      </c>
      <c r="M552" s="10"/>
      <c r="N552" s="197"/>
      <c r="O552" s="198"/>
      <c r="P552" s="198"/>
    </row>
    <row r="553" spans="1:16">
      <c r="A553" s="10">
        <v>235</v>
      </c>
      <c r="B553" s="193" t="s">
        <v>645</v>
      </c>
      <c r="C553" s="194" t="s">
        <v>381</v>
      </c>
      <c r="D553" s="10"/>
      <c r="E553" s="202">
        <v>45846</v>
      </c>
      <c r="F553" s="23">
        <v>97.228551999999993</v>
      </c>
      <c r="G553" s="518" t="s">
        <v>196</v>
      </c>
      <c r="H553" s="518"/>
      <c r="I553" s="518"/>
      <c r="J553" s="518"/>
      <c r="K553" s="202">
        <v>45869</v>
      </c>
      <c r="L553" s="203" t="s">
        <v>422</v>
      </c>
      <c r="M553" s="10"/>
      <c r="N553" s="197"/>
      <c r="O553" s="198"/>
      <c r="P553" s="198"/>
    </row>
    <row r="554" spans="1:16">
      <c r="A554" s="10">
        <v>236</v>
      </c>
      <c r="B554" s="193" t="s">
        <v>270</v>
      </c>
      <c r="C554" s="194" t="s">
        <v>631</v>
      </c>
      <c r="D554" s="10"/>
      <c r="E554" s="202">
        <v>45858</v>
      </c>
      <c r="F554" s="23">
        <v>143.46209800000003</v>
      </c>
      <c r="G554" s="518" t="s">
        <v>196</v>
      </c>
      <c r="H554" s="518"/>
      <c r="I554" s="518"/>
      <c r="J554" s="518"/>
      <c r="K554" s="202">
        <v>45877</v>
      </c>
      <c r="L554" s="205" t="s">
        <v>677</v>
      </c>
      <c r="M554" s="10"/>
      <c r="N554" s="197"/>
      <c r="O554" s="198"/>
      <c r="P554" s="198"/>
    </row>
    <row r="555" spans="1:16">
      <c r="A555" s="10">
        <v>237</v>
      </c>
      <c r="B555" s="193" t="s">
        <v>646</v>
      </c>
      <c r="C555" s="194" t="s">
        <v>640</v>
      </c>
      <c r="D555" s="10"/>
      <c r="E555" s="202">
        <v>45847</v>
      </c>
      <c r="F555" s="23">
        <v>188.37786399999996</v>
      </c>
      <c r="G555" s="518" t="s">
        <v>196</v>
      </c>
      <c r="H555" s="518"/>
      <c r="I555" s="518"/>
      <c r="J555" s="518"/>
      <c r="K555" s="202">
        <v>45880</v>
      </c>
      <c r="L555" s="203" t="s">
        <v>678</v>
      </c>
      <c r="M555" s="10"/>
      <c r="N555" s="197"/>
      <c r="O555" s="198"/>
      <c r="P555" s="198"/>
    </row>
    <row r="556" spans="1:16">
      <c r="A556" s="10">
        <v>238</v>
      </c>
      <c r="B556" s="193" t="s">
        <v>647</v>
      </c>
      <c r="C556" s="194" t="s">
        <v>224</v>
      </c>
      <c r="D556" s="10"/>
      <c r="E556" s="202">
        <v>45865</v>
      </c>
      <c r="F556" s="23">
        <v>46.049156000000004</v>
      </c>
      <c r="G556" s="518" t="s">
        <v>196</v>
      </c>
      <c r="H556" s="518"/>
      <c r="I556" s="518"/>
      <c r="J556" s="518"/>
      <c r="K556" s="202">
        <v>45886</v>
      </c>
      <c r="L556" s="203" t="s">
        <v>686</v>
      </c>
      <c r="M556" s="10"/>
      <c r="N556" s="197"/>
      <c r="O556" s="198"/>
      <c r="P556" s="198"/>
    </row>
    <row r="557" spans="1:16">
      <c r="A557" s="10">
        <v>239</v>
      </c>
      <c r="B557" s="193" t="s">
        <v>37</v>
      </c>
      <c r="C557" s="194" t="s">
        <v>224</v>
      </c>
      <c r="D557" s="10"/>
      <c r="E557" s="202">
        <v>45883</v>
      </c>
      <c r="F557" s="23">
        <v>46.049156000000004</v>
      </c>
      <c r="G557" s="518" t="s">
        <v>196</v>
      </c>
      <c r="H557" s="518"/>
      <c r="I557" s="518"/>
      <c r="J557" s="518"/>
      <c r="K557" s="202">
        <v>45895</v>
      </c>
      <c r="L557" s="203" t="s">
        <v>687</v>
      </c>
      <c r="M557" s="10"/>
      <c r="N557" s="197"/>
      <c r="O557" s="198"/>
      <c r="P557" s="198"/>
    </row>
    <row r="558" spans="1:16">
      <c r="A558" s="10">
        <v>240</v>
      </c>
      <c r="B558" s="193" t="s">
        <v>648</v>
      </c>
      <c r="C558" s="194" t="s">
        <v>638</v>
      </c>
      <c r="D558" s="10"/>
      <c r="E558" s="202">
        <v>45864</v>
      </c>
      <c r="F558" s="23">
        <v>161.35518400000001</v>
      </c>
      <c r="G558" s="518" t="s">
        <v>196</v>
      </c>
      <c r="H558" s="518"/>
      <c r="I558" s="518"/>
      <c r="J558" s="518"/>
      <c r="K558" s="202">
        <v>45896</v>
      </c>
      <c r="L558" s="203" t="s">
        <v>688</v>
      </c>
      <c r="M558" s="10"/>
      <c r="N558" s="197"/>
      <c r="O558" s="198"/>
      <c r="P558" s="198"/>
    </row>
    <row r="559" spans="1:16">
      <c r="A559" s="10">
        <v>241</v>
      </c>
      <c r="B559" s="193" t="s">
        <v>649</v>
      </c>
      <c r="C559" s="194" t="s">
        <v>381</v>
      </c>
      <c r="D559" s="10"/>
      <c r="E559" s="202">
        <v>45871</v>
      </c>
      <c r="F559" s="23">
        <v>97.228551999999993</v>
      </c>
      <c r="G559" s="518" t="s">
        <v>196</v>
      </c>
      <c r="H559" s="518"/>
      <c r="I559" s="518"/>
      <c r="J559" s="518"/>
      <c r="K559" s="202">
        <v>45899</v>
      </c>
      <c r="L559" s="203" t="s">
        <v>689</v>
      </c>
      <c r="M559" s="10"/>
      <c r="N559" s="197"/>
      <c r="O559" s="198"/>
      <c r="P559" s="198"/>
    </row>
    <row r="560" spans="1:16">
      <c r="A560" s="10">
        <v>242</v>
      </c>
      <c r="B560" s="193" t="s">
        <v>650</v>
      </c>
      <c r="C560" s="194" t="s">
        <v>556</v>
      </c>
      <c r="D560" s="10"/>
      <c r="E560" s="202">
        <v>45873</v>
      </c>
      <c r="F560" s="23">
        <v>75.858397999999994</v>
      </c>
      <c r="G560" s="518" t="s">
        <v>196</v>
      </c>
      <c r="H560" s="518"/>
      <c r="I560" s="518"/>
      <c r="J560" s="518"/>
      <c r="K560" s="202">
        <v>45899</v>
      </c>
      <c r="L560" s="203" t="s">
        <v>690</v>
      </c>
      <c r="M560" s="10"/>
      <c r="N560" s="197"/>
      <c r="O560" s="198"/>
      <c r="P560" s="198"/>
    </row>
    <row r="561" spans="1:16">
      <c r="A561" s="10">
        <v>243</v>
      </c>
      <c r="B561" s="193" t="s">
        <v>58</v>
      </c>
      <c r="C561" s="194" t="s">
        <v>609</v>
      </c>
      <c r="D561" s="10"/>
      <c r="E561" s="202">
        <v>45878</v>
      </c>
      <c r="F561" s="23">
        <v>78.073216000000002</v>
      </c>
      <c r="G561" s="518" t="s">
        <v>196</v>
      </c>
      <c r="H561" s="518"/>
      <c r="I561" s="518"/>
      <c r="J561" s="518"/>
      <c r="K561" s="202">
        <v>45899</v>
      </c>
      <c r="L561" s="206" t="s">
        <v>691</v>
      </c>
      <c r="M561" s="10"/>
      <c r="N561" s="197"/>
      <c r="O561" s="198"/>
      <c r="P561" s="198"/>
    </row>
    <row r="562" spans="1:16">
      <c r="A562" s="10">
        <v>244</v>
      </c>
      <c r="B562" s="193" t="s">
        <v>651</v>
      </c>
      <c r="C562" s="194" t="s">
        <v>652</v>
      </c>
      <c r="D562" s="10"/>
      <c r="E562" s="202">
        <v>45881</v>
      </c>
      <c r="F562" s="23">
        <v>97.653418000000016</v>
      </c>
      <c r="G562" s="518" t="s">
        <v>196</v>
      </c>
      <c r="H562" s="518"/>
      <c r="I562" s="518"/>
      <c r="J562" s="518"/>
      <c r="K562" s="202">
        <v>45902</v>
      </c>
      <c r="L562" s="203" t="s">
        <v>678</v>
      </c>
      <c r="M562" s="10"/>
      <c r="N562" s="197"/>
      <c r="O562" s="198"/>
      <c r="P562" s="198"/>
    </row>
    <row r="563" spans="1:16">
      <c r="A563" s="10">
        <v>245</v>
      </c>
      <c r="B563" s="193" t="s">
        <v>130</v>
      </c>
      <c r="C563" s="194" t="s">
        <v>227</v>
      </c>
      <c r="D563" s="10"/>
      <c r="E563" s="202">
        <v>45887</v>
      </c>
      <c r="F563" s="23">
        <v>55.338726999999999</v>
      </c>
      <c r="G563" s="518" t="s">
        <v>196</v>
      </c>
      <c r="H563" s="518"/>
      <c r="I563" s="518"/>
      <c r="J563" s="518"/>
      <c r="K563" s="202">
        <v>45904</v>
      </c>
      <c r="L563" s="203" t="s">
        <v>686</v>
      </c>
      <c r="M563" s="10"/>
      <c r="N563" s="197"/>
      <c r="O563" s="198"/>
      <c r="P563" s="198"/>
    </row>
    <row r="564" spans="1:16">
      <c r="A564" s="10">
        <v>246</v>
      </c>
      <c r="B564" s="193" t="s">
        <v>271</v>
      </c>
      <c r="C564" s="194" t="s">
        <v>653</v>
      </c>
      <c r="D564" s="10"/>
      <c r="E564" s="202">
        <v>45879</v>
      </c>
      <c r="F564" s="23">
        <v>118.43025200000001</v>
      </c>
      <c r="G564" s="518" t="s">
        <v>196</v>
      </c>
      <c r="H564" s="518"/>
      <c r="I564" s="518"/>
      <c r="J564" s="518"/>
      <c r="K564" s="202">
        <v>45906</v>
      </c>
      <c r="L564" s="205" t="s">
        <v>677</v>
      </c>
      <c r="M564" s="10"/>
      <c r="N564" s="197"/>
      <c r="O564" s="198"/>
      <c r="P564" s="198"/>
    </row>
    <row r="565" spans="1:16">
      <c r="A565" s="10">
        <v>247</v>
      </c>
      <c r="B565" s="193" t="s">
        <v>654</v>
      </c>
      <c r="C565" s="194" t="s">
        <v>655</v>
      </c>
      <c r="D565" s="10"/>
      <c r="E565" s="202">
        <v>45885</v>
      </c>
      <c r="F565" s="23">
        <v>110.625505</v>
      </c>
      <c r="G565" s="518" t="s">
        <v>196</v>
      </c>
      <c r="H565" s="518"/>
      <c r="I565" s="518"/>
      <c r="J565" s="518"/>
      <c r="K565" s="202">
        <v>45914</v>
      </c>
      <c r="L565" s="203" t="s">
        <v>428</v>
      </c>
      <c r="M565" s="10"/>
      <c r="N565" s="197"/>
      <c r="O565" s="198"/>
      <c r="P565" s="198"/>
    </row>
    <row r="566" spans="1:16">
      <c r="A566" s="10">
        <v>248</v>
      </c>
      <c r="B566" s="193" t="s">
        <v>656</v>
      </c>
      <c r="C566" s="194" t="s">
        <v>652</v>
      </c>
      <c r="D566" s="10"/>
      <c r="E566" s="202">
        <v>45893</v>
      </c>
      <c r="F566" s="23">
        <v>97.653418000000016</v>
      </c>
      <c r="G566" s="518" t="s">
        <v>196</v>
      </c>
      <c r="H566" s="518"/>
      <c r="I566" s="518"/>
      <c r="J566" s="518"/>
      <c r="K566" s="202">
        <v>45914</v>
      </c>
      <c r="L566" s="203" t="s">
        <v>692</v>
      </c>
      <c r="M566" s="10"/>
      <c r="N566" s="197"/>
      <c r="O566" s="198"/>
      <c r="P566" s="198"/>
    </row>
    <row r="567" spans="1:16">
      <c r="A567" s="10">
        <v>249</v>
      </c>
      <c r="B567" s="193" t="s">
        <v>657</v>
      </c>
      <c r="C567" s="194" t="s">
        <v>658</v>
      </c>
      <c r="D567" s="10"/>
      <c r="E567" s="202">
        <v>45903</v>
      </c>
      <c r="F567" s="23">
        <v>89.717756999999978</v>
      </c>
      <c r="G567" s="518" t="s">
        <v>196</v>
      </c>
      <c r="H567" s="518"/>
      <c r="I567" s="518"/>
      <c r="J567" s="518"/>
      <c r="K567" s="202">
        <v>45921</v>
      </c>
      <c r="L567" s="206" t="s">
        <v>691</v>
      </c>
      <c r="M567" s="10"/>
      <c r="N567" s="197"/>
      <c r="O567" s="198"/>
      <c r="P567" s="198"/>
    </row>
    <row r="568" spans="1:16">
      <c r="A568" s="10">
        <v>250</v>
      </c>
      <c r="B568" s="193" t="s">
        <v>659</v>
      </c>
      <c r="C568" s="194" t="s">
        <v>518</v>
      </c>
      <c r="D568" s="10"/>
      <c r="E568" s="202">
        <v>45900</v>
      </c>
      <c r="F568" s="23">
        <v>73.425832</v>
      </c>
      <c r="G568" s="518" t="s">
        <v>196</v>
      </c>
      <c r="H568" s="518"/>
      <c r="I568" s="518"/>
      <c r="J568" s="518"/>
      <c r="K568" s="202">
        <v>45922</v>
      </c>
      <c r="L568" s="203" t="s">
        <v>689</v>
      </c>
      <c r="M568" s="10"/>
      <c r="N568" s="197"/>
      <c r="O568" s="198"/>
      <c r="P568" s="198"/>
    </row>
    <row r="569" spans="1:16">
      <c r="A569" s="10">
        <v>251</v>
      </c>
      <c r="B569" s="193" t="s">
        <v>361</v>
      </c>
      <c r="C569" s="194" t="s">
        <v>660</v>
      </c>
      <c r="D569" s="10"/>
      <c r="E569" s="202">
        <v>45905</v>
      </c>
      <c r="F569" s="23">
        <v>90.125158999999982</v>
      </c>
      <c r="G569" s="518" t="s">
        <v>196</v>
      </c>
      <c r="H569" s="518"/>
      <c r="I569" s="518"/>
      <c r="J569" s="518"/>
      <c r="K569" s="202">
        <v>45922</v>
      </c>
      <c r="L569" s="203" t="s">
        <v>686</v>
      </c>
      <c r="M569" s="10"/>
      <c r="N569" s="197"/>
      <c r="O569" s="198"/>
      <c r="P569" s="198"/>
    </row>
    <row r="570" spans="1:16">
      <c r="A570" s="10">
        <v>252</v>
      </c>
      <c r="B570" s="193" t="s">
        <v>372</v>
      </c>
      <c r="C570" s="194" t="s">
        <v>660</v>
      </c>
      <c r="D570" s="10"/>
      <c r="E570" s="202">
        <v>45907</v>
      </c>
      <c r="F570" s="23">
        <v>90.125158999999982</v>
      </c>
      <c r="G570" s="518" t="s">
        <v>196</v>
      </c>
      <c r="H570" s="518"/>
      <c r="I570" s="518"/>
      <c r="J570" s="518"/>
      <c r="K570" s="202">
        <v>45922</v>
      </c>
      <c r="L570" s="205" t="s">
        <v>677</v>
      </c>
      <c r="M570" s="10"/>
      <c r="N570" s="197"/>
      <c r="O570" s="198"/>
      <c r="P570" s="198"/>
    </row>
    <row r="571" spans="1:16">
      <c r="A571" s="10">
        <v>253</v>
      </c>
      <c r="B571" s="193" t="s">
        <v>661</v>
      </c>
      <c r="C571" s="194" t="s">
        <v>638</v>
      </c>
      <c r="D571" s="10"/>
      <c r="E571" s="202">
        <v>45875</v>
      </c>
      <c r="F571" s="23">
        <v>161.35518400000001</v>
      </c>
      <c r="G571" s="518" t="s">
        <v>196</v>
      </c>
      <c r="H571" s="518"/>
      <c r="I571" s="518"/>
      <c r="J571" s="518"/>
      <c r="K571" s="202">
        <v>45922</v>
      </c>
      <c r="L571" s="203" t="s">
        <v>422</v>
      </c>
      <c r="M571" s="10"/>
      <c r="N571" s="197"/>
      <c r="O571" s="198"/>
      <c r="P571" s="198"/>
    </row>
    <row r="572" spans="1:16">
      <c r="A572" s="10">
        <v>254</v>
      </c>
      <c r="B572" s="193" t="s">
        <v>662</v>
      </c>
      <c r="C572" s="194" t="s">
        <v>225</v>
      </c>
      <c r="D572" s="10"/>
      <c r="E572" s="202">
        <v>45887</v>
      </c>
      <c r="F572" s="23">
        <v>42.374236000000003</v>
      </c>
      <c r="G572" s="518" t="s">
        <v>196</v>
      </c>
      <c r="H572" s="518"/>
      <c r="I572" s="518"/>
      <c r="J572" s="518"/>
      <c r="K572" s="202">
        <v>45924</v>
      </c>
      <c r="L572" s="203" t="s">
        <v>693</v>
      </c>
      <c r="M572" s="10"/>
      <c r="N572" s="197"/>
      <c r="O572" s="198"/>
      <c r="P572" s="198"/>
    </row>
    <row r="573" spans="1:16">
      <c r="A573" s="10">
        <v>255</v>
      </c>
      <c r="B573" s="193" t="s">
        <v>8</v>
      </c>
      <c r="C573" s="194" t="s">
        <v>225</v>
      </c>
      <c r="D573" s="10"/>
      <c r="E573" s="202">
        <v>45915</v>
      </c>
      <c r="F573" s="23">
        <v>42.374236000000003</v>
      </c>
      <c r="G573" s="518" t="s">
        <v>196</v>
      </c>
      <c r="H573" s="518"/>
      <c r="I573" s="518"/>
      <c r="J573" s="518"/>
      <c r="K573" s="202">
        <v>45923</v>
      </c>
      <c r="L573" s="203" t="s">
        <v>694</v>
      </c>
      <c r="M573" s="10"/>
      <c r="N573" s="197"/>
      <c r="O573" s="198"/>
      <c r="P573" s="198"/>
    </row>
    <row r="574" spans="1:16">
      <c r="A574" s="10">
        <v>256</v>
      </c>
      <c r="B574" s="193" t="s">
        <v>663</v>
      </c>
      <c r="C574" s="194" t="s">
        <v>225</v>
      </c>
      <c r="D574" s="10"/>
      <c r="E574" s="202">
        <v>45915</v>
      </c>
      <c r="F574" s="23">
        <v>42.374236000000003</v>
      </c>
      <c r="G574" s="518" t="s">
        <v>196</v>
      </c>
      <c r="H574" s="518"/>
      <c r="I574" s="518"/>
      <c r="J574" s="518"/>
      <c r="K574" s="202">
        <v>45924</v>
      </c>
      <c r="L574" s="203" t="s">
        <v>428</v>
      </c>
      <c r="M574" s="10"/>
      <c r="N574" s="197"/>
      <c r="O574" s="198"/>
      <c r="P574" s="198"/>
    </row>
    <row r="575" spans="1:16">
      <c r="A575" s="10">
        <v>257</v>
      </c>
      <c r="B575" s="193" t="s">
        <v>664</v>
      </c>
      <c r="C575" s="194" t="s">
        <v>557</v>
      </c>
      <c r="D575" s="10"/>
      <c r="E575" s="202">
        <v>45900</v>
      </c>
      <c r="F575" s="23">
        <v>87.011570000000006</v>
      </c>
      <c r="G575" s="518" t="s">
        <v>196</v>
      </c>
      <c r="H575" s="518"/>
      <c r="I575" s="518"/>
      <c r="J575" s="518"/>
      <c r="K575" s="202">
        <v>45924</v>
      </c>
      <c r="L575" s="203" t="s">
        <v>690</v>
      </c>
      <c r="M575" s="10"/>
      <c r="N575" s="197"/>
      <c r="O575" s="198"/>
      <c r="P575" s="198"/>
    </row>
    <row r="576" spans="1:16">
      <c r="A576" s="10">
        <v>258</v>
      </c>
      <c r="B576" s="193" t="s">
        <v>665</v>
      </c>
      <c r="C576" s="194" t="s">
        <v>363</v>
      </c>
      <c r="D576" s="10"/>
      <c r="E576" s="202">
        <v>45915</v>
      </c>
      <c r="F576" s="23">
        <v>78.677549999999997</v>
      </c>
      <c r="G576" s="518" t="s">
        <v>196</v>
      </c>
      <c r="H576" s="518"/>
      <c r="I576" s="518"/>
      <c r="J576" s="518"/>
      <c r="K576" s="202">
        <v>45925</v>
      </c>
      <c r="L576" s="203" t="s">
        <v>692</v>
      </c>
      <c r="M576" s="10"/>
      <c r="N576" s="197"/>
      <c r="O576" s="198"/>
      <c r="P576" s="198"/>
    </row>
    <row r="577" spans="1:16">
      <c r="A577" s="10">
        <v>259</v>
      </c>
      <c r="B577" s="193" t="s">
        <v>666</v>
      </c>
      <c r="C577" s="194" t="s">
        <v>556</v>
      </c>
      <c r="D577" s="10"/>
      <c r="E577" s="202">
        <v>45911</v>
      </c>
      <c r="F577" s="23">
        <v>75.858397999999994</v>
      </c>
      <c r="G577" s="518" t="s">
        <v>196</v>
      </c>
      <c r="H577" s="518"/>
      <c r="I577" s="518"/>
      <c r="J577" s="518"/>
      <c r="K577" s="202">
        <v>45928</v>
      </c>
      <c r="L577" s="205" t="s">
        <v>419</v>
      </c>
      <c r="M577" s="10"/>
      <c r="N577" s="197"/>
      <c r="O577" s="198"/>
      <c r="P577" s="198"/>
    </row>
    <row r="578" spans="1:16">
      <c r="A578" s="10">
        <v>260</v>
      </c>
      <c r="B578" s="193" t="s">
        <v>667</v>
      </c>
      <c r="C578" s="194" t="s">
        <v>638</v>
      </c>
      <c r="D578" s="10"/>
      <c r="E578" s="202">
        <v>45897</v>
      </c>
      <c r="F578" s="23">
        <v>161.35518400000001</v>
      </c>
      <c r="G578" s="518" t="s">
        <v>196</v>
      </c>
      <c r="H578" s="518"/>
      <c r="I578" s="518"/>
      <c r="J578" s="518"/>
      <c r="K578" s="202">
        <v>45929</v>
      </c>
      <c r="L578" s="203" t="s">
        <v>752</v>
      </c>
      <c r="M578" s="10"/>
      <c r="N578" s="197"/>
      <c r="O578" s="198"/>
      <c r="P578" s="198"/>
    </row>
    <row r="579" spans="1:16">
      <c r="A579" s="10">
        <v>261</v>
      </c>
      <c r="B579" s="275" t="s">
        <v>438</v>
      </c>
      <c r="C579" s="425" t="s">
        <v>225</v>
      </c>
      <c r="D579" s="10"/>
      <c r="E579" s="202">
        <v>45924</v>
      </c>
      <c r="F579" s="23">
        <v>42.374000000000002</v>
      </c>
      <c r="G579" s="518" t="s">
        <v>196</v>
      </c>
      <c r="H579" s="518"/>
      <c r="I579" s="518"/>
      <c r="J579" s="518"/>
      <c r="K579" s="202">
        <v>45937</v>
      </c>
      <c r="L579" s="203" t="s">
        <v>752</v>
      </c>
      <c r="M579" s="10"/>
      <c r="N579" s="197"/>
      <c r="O579" s="198"/>
      <c r="P579" s="198"/>
    </row>
    <row r="580" spans="1:16">
      <c r="A580" s="10">
        <v>262</v>
      </c>
      <c r="B580" s="275" t="s">
        <v>376</v>
      </c>
      <c r="C580" s="425" t="s">
        <v>629</v>
      </c>
      <c r="D580" s="10"/>
      <c r="E580" s="202">
        <v>45925</v>
      </c>
      <c r="F580" s="23">
        <v>67.111999999999995</v>
      </c>
      <c r="G580" s="518" t="s">
        <v>196</v>
      </c>
      <c r="H580" s="518"/>
      <c r="I580" s="518"/>
      <c r="J580" s="518"/>
      <c r="K580" s="202">
        <v>45937</v>
      </c>
      <c r="L580" s="203" t="s">
        <v>686</v>
      </c>
      <c r="M580" s="10"/>
      <c r="N580" s="197"/>
      <c r="O580" s="198"/>
      <c r="P580" s="198"/>
    </row>
    <row r="581" spans="1:16">
      <c r="A581" s="10">
        <v>263</v>
      </c>
      <c r="B581" s="275" t="s">
        <v>276</v>
      </c>
      <c r="C581" s="425" t="s">
        <v>513</v>
      </c>
      <c r="D581" s="10"/>
      <c r="E581" s="202">
        <v>45925</v>
      </c>
      <c r="F581" s="23">
        <v>64.481662</v>
      </c>
      <c r="G581" s="518" t="s">
        <v>196</v>
      </c>
      <c r="H581" s="518"/>
      <c r="I581" s="518"/>
      <c r="J581" s="518"/>
      <c r="K581" s="202">
        <v>45938</v>
      </c>
      <c r="L581" s="203" t="s">
        <v>758</v>
      </c>
      <c r="M581" s="10"/>
      <c r="N581" s="197"/>
      <c r="O581" s="198"/>
      <c r="P581" s="198"/>
    </row>
    <row r="582" spans="1:16">
      <c r="A582" s="10">
        <v>264</v>
      </c>
      <c r="B582" s="275" t="s">
        <v>329</v>
      </c>
      <c r="C582" s="425" t="s">
        <v>609</v>
      </c>
      <c r="D582" s="10"/>
      <c r="E582" s="191">
        <v>45931</v>
      </c>
      <c r="F582" s="23">
        <v>78.073216000000002</v>
      </c>
      <c r="G582" s="518" t="s">
        <v>196</v>
      </c>
      <c r="H582" s="518"/>
      <c r="I582" s="518"/>
      <c r="J582" s="518"/>
      <c r="K582" s="202">
        <v>45942</v>
      </c>
      <c r="L582" s="203" t="s">
        <v>437</v>
      </c>
      <c r="M582" s="10"/>
      <c r="N582" s="197"/>
      <c r="O582" s="198"/>
      <c r="P582" s="198"/>
    </row>
    <row r="583" spans="1:16">
      <c r="A583" s="10">
        <v>265</v>
      </c>
      <c r="B583" s="275" t="s">
        <v>424</v>
      </c>
      <c r="C583" s="425" t="s">
        <v>644</v>
      </c>
      <c r="D583" s="10"/>
      <c r="E583" s="191">
        <v>45922</v>
      </c>
      <c r="F583" s="23">
        <v>101.69198999999999</v>
      </c>
      <c r="G583" s="518" t="s">
        <v>196</v>
      </c>
      <c r="H583" s="518"/>
      <c r="I583" s="518"/>
      <c r="J583" s="518"/>
      <c r="K583" s="202">
        <v>45942</v>
      </c>
      <c r="L583" s="203" t="s">
        <v>422</v>
      </c>
      <c r="M583" s="10"/>
      <c r="N583" s="197"/>
      <c r="O583" s="198"/>
      <c r="P583" s="198"/>
    </row>
    <row r="584" spans="1:16" ht="15.75" customHeight="1">
      <c r="A584" s="10">
        <v>266</v>
      </c>
      <c r="B584" s="275" t="s">
        <v>433</v>
      </c>
      <c r="C584" s="425" t="s">
        <v>226</v>
      </c>
      <c r="D584" s="10"/>
      <c r="E584" s="202">
        <v>45918</v>
      </c>
      <c r="F584" s="23">
        <v>53.323913999999995</v>
      </c>
      <c r="G584" s="518" t="s">
        <v>196</v>
      </c>
      <c r="H584" s="518"/>
      <c r="I584" s="518"/>
      <c r="J584" s="518"/>
      <c r="K584" s="202">
        <v>45943</v>
      </c>
      <c r="L584" s="203" t="s">
        <v>754</v>
      </c>
      <c r="M584" s="10"/>
      <c r="N584" s="197"/>
      <c r="O584" s="198"/>
      <c r="P584" s="198"/>
    </row>
    <row r="585" spans="1:16" ht="15.75" customHeight="1">
      <c r="A585" s="10">
        <v>267</v>
      </c>
      <c r="B585" s="275" t="s">
        <v>316</v>
      </c>
      <c r="C585" s="425" t="s">
        <v>631</v>
      </c>
      <c r="D585" s="10"/>
      <c r="E585" s="202">
        <v>45923</v>
      </c>
      <c r="F585" s="23">
        <v>143.46209800000003</v>
      </c>
      <c r="G585" s="518" t="s">
        <v>196</v>
      </c>
      <c r="H585" s="518"/>
      <c r="I585" s="518"/>
      <c r="J585" s="518"/>
      <c r="K585" s="202">
        <v>45944</v>
      </c>
      <c r="L585" s="203" t="s">
        <v>694</v>
      </c>
      <c r="M585" s="10"/>
      <c r="N585" s="197"/>
      <c r="O585" s="198"/>
      <c r="P585" s="198"/>
    </row>
    <row r="586" spans="1:16" ht="15.75" customHeight="1">
      <c r="A586" s="10">
        <v>268</v>
      </c>
      <c r="B586" s="275" t="s">
        <v>430</v>
      </c>
      <c r="C586" s="425" t="s">
        <v>753</v>
      </c>
      <c r="D586" s="10"/>
      <c r="E586" s="202">
        <v>45925</v>
      </c>
      <c r="F586" s="23">
        <v>110.69581699999999</v>
      </c>
      <c r="G586" s="518" t="s">
        <v>196</v>
      </c>
      <c r="H586" s="518"/>
      <c r="I586" s="518"/>
      <c r="J586" s="518"/>
      <c r="K586" s="202">
        <v>45944</v>
      </c>
      <c r="L586" s="203" t="s">
        <v>757</v>
      </c>
      <c r="M586" s="10"/>
      <c r="N586" s="197"/>
      <c r="O586" s="198"/>
      <c r="P586" s="198"/>
    </row>
    <row r="587" spans="1:16" ht="15.75" customHeight="1">
      <c r="A587" s="10">
        <v>269</v>
      </c>
      <c r="B587" s="275" t="s">
        <v>373</v>
      </c>
      <c r="C587" s="425" t="s">
        <v>518</v>
      </c>
      <c r="D587" s="10"/>
      <c r="E587" s="202">
        <v>45926</v>
      </c>
      <c r="F587" s="23">
        <v>73.425832</v>
      </c>
      <c r="G587" s="518" t="s">
        <v>196</v>
      </c>
      <c r="H587" s="518"/>
      <c r="I587" s="518"/>
      <c r="J587" s="518"/>
      <c r="K587" s="202">
        <v>45944</v>
      </c>
      <c r="L587" s="203" t="s">
        <v>690</v>
      </c>
      <c r="M587" s="10"/>
      <c r="N587" s="197"/>
      <c r="O587" s="198"/>
      <c r="P587" s="198"/>
    </row>
    <row r="588" spans="1:16" ht="15.75" customHeight="1">
      <c r="A588" s="10">
        <v>270</v>
      </c>
      <c r="B588" s="275" t="s">
        <v>131</v>
      </c>
      <c r="C588" s="425" t="s">
        <v>225</v>
      </c>
      <c r="D588" s="10"/>
      <c r="E588" s="202">
        <v>45938</v>
      </c>
      <c r="F588" s="23">
        <v>42.374236000000003</v>
      </c>
      <c r="G588" s="518" t="s">
        <v>196</v>
      </c>
      <c r="H588" s="518"/>
      <c r="I588" s="518"/>
      <c r="J588" s="518"/>
      <c r="K588" s="202">
        <v>45952</v>
      </c>
      <c r="L588" s="203" t="s">
        <v>759</v>
      </c>
      <c r="M588" s="10"/>
      <c r="N588" s="197"/>
      <c r="O588" s="198"/>
      <c r="P588" s="198"/>
    </row>
    <row r="589" spans="1:16" ht="15.75" customHeight="1">
      <c r="A589" s="10">
        <v>271</v>
      </c>
      <c r="B589" s="276" t="s">
        <v>288</v>
      </c>
      <c r="C589" s="425" t="s">
        <v>753</v>
      </c>
      <c r="D589" s="10"/>
      <c r="E589" s="202">
        <v>45923</v>
      </c>
      <c r="F589" s="23">
        <v>110.69581699999999</v>
      </c>
      <c r="G589" s="532" t="s">
        <v>220</v>
      </c>
      <c r="H589" s="533"/>
      <c r="I589" s="533"/>
      <c r="J589" s="534"/>
      <c r="K589" s="202"/>
      <c r="L589" s="203" t="s">
        <v>425</v>
      </c>
      <c r="M589" s="10"/>
      <c r="N589" s="197"/>
      <c r="O589" s="198"/>
      <c r="P589" s="198"/>
    </row>
    <row r="590" spans="1:16" ht="15.75" customHeight="1">
      <c r="A590" s="10">
        <v>272</v>
      </c>
      <c r="B590" s="276" t="s">
        <v>435</v>
      </c>
      <c r="C590" s="425" t="s">
        <v>195</v>
      </c>
      <c r="D590" s="10"/>
      <c r="E590" s="202">
        <v>45924</v>
      </c>
      <c r="F590" s="23">
        <v>43.775756000000008</v>
      </c>
      <c r="G590" s="532" t="s">
        <v>220</v>
      </c>
      <c r="H590" s="533"/>
      <c r="I590" s="533"/>
      <c r="J590" s="534"/>
      <c r="K590" s="202"/>
      <c r="L590" s="203" t="s">
        <v>755</v>
      </c>
      <c r="M590" s="10"/>
      <c r="N590" s="197"/>
      <c r="O590" s="198"/>
      <c r="P590" s="198"/>
    </row>
    <row r="591" spans="1:16" ht="15.75" customHeight="1">
      <c r="A591" s="10">
        <v>273</v>
      </c>
      <c r="B591" s="276" t="s">
        <v>299</v>
      </c>
      <c r="C591" s="425" t="s">
        <v>640</v>
      </c>
      <c r="D591" s="10"/>
      <c r="E591" s="202">
        <v>45925</v>
      </c>
      <c r="F591" s="23">
        <v>188.37786399999996</v>
      </c>
      <c r="G591" s="532" t="s">
        <v>220</v>
      </c>
      <c r="H591" s="533"/>
      <c r="I591" s="533"/>
      <c r="J591" s="534"/>
      <c r="K591" s="202"/>
      <c r="L591" s="203" t="s">
        <v>756</v>
      </c>
      <c r="M591" s="10"/>
      <c r="N591" s="197"/>
      <c r="O591" s="198"/>
      <c r="P591" s="198"/>
    </row>
    <row r="592" spans="1:16" ht="15.75" customHeight="1">
      <c r="A592" s="10">
        <v>274</v>
      </c>
      <c r="B592" s="276" t="s">
        <v>423</v>
      </c>
      <c r="C592" s="425" t="s">
        <v>655</v>
      </c>
      <c r="D592" s="10"/>
      <c r="E592" s="202">
        <v>45927</v>
      </c>
      <c r="F592" s="23">
        <v>110.625505</v>
      </c>
      <c r="G592" s="532" t="s">
        <v>220</v>
      </c>
      <c r="H592" s="533"/>
      <c r="I592" s="533"/>
      <c r="J592" s="534"/>
      <c r="K592" s="202"/>
      <c r="L592" s="203" t="s">
        <v>692</v>
      </c>
      <c r="M592" s="10"/>
      <c r="N592" s="197"/>
      <c r="O592" s="198"/>
      <c r="P592" s="198"/>
    </row>
    <row r="593" spans="1:16" ht="15.75" customHeight="1">
      <c r="A593" s="10">
        <v>275</v>
      </c>
      <c r="B593" s="276" t="s">
        <v>420</v>
      </c>
      <c r="C593" s="425" t="s">
        <v>727</v>
      </c>
      <c r="D593" s="10"/>
      <c r="E593" s="202">
        <v>45933</v>
      </c>
      <c r="F593" s="23">
        <v>97.833781999999985</v>
      </c>
      <c r="G593" s="532" t="s">
        <v>220</v>
      </c>
      <c r="H593" s="533"/>
      <c r="I593" s="533"/>
      <c r="J593" s="534"/>
      <c r="K593" s="202"/>
      <c r="L593" s="205" t="s">
        <v>419</v>
      </c>
      <c r="M593" s="10"/>
      <c r="N593" s="197"/>
      <c r="O593" s="198"/>
      <c r="P593" s="198"/>
    </row>
    <row r="594" spans="1:16" ht="15.75" customHeight="1">
      <c r="A594" s="10">
        <v>276</v>
      </c>
      <c r="B594" s="276" t="s">
        <v>427</v>
      </c>
      <c r="C594" s="425" t="s">
        <v>753</v>
      </c>
      <c r="D594" s="10"/>
      <c r="E594" s="202">
        <v>45937</v>
      </c>
      <c r="F594" s="23">
        <v>110.69581699999999</v>
      </c>
      <c r="G594" s="532" t="s">
        <v>220</v>
      </c>
      <c r="H594" s="533"/>
      <c r="I594" s="533"/>
      <c r="J594" s="534"/>
      <c r="K594" s="202"/>
      <c r="L594" s="203" t="s">
        <v>426</v>
      </c>
      <c r="M594" s="10"/>
      <c r="N594" s="197"/>
      <c r="O594" s="198"/>
      <c r="P594" s="198"/>
    </row>
    <row r="595" spans="1:16" ht="15.75" customHeight="1">
      <c r="A595" s="10">
        <v>277</v>
      </c>
      <c r="B595" s="276" t="s">
        <v>445</v>
      </c>
      <c r="C595" s="425" t="s">
        <v>381</v>
      </c>
      <c r="D595" s="10"/>
      <c r="E595" s="202">
        <v>45938</v>
      </c>
      <c r="F595" s="23">
        <v>97.228551999999993</v>
      </c>
      <c r="G595" s="532" t="s">
        <v>220</v>
      </c>
      <c r="H595" s="533"/>
      <c r="I595" s="533"/>
      <c r="J595" s="534"/>
      <c r="K595" s="202"/>
      <c r="L595" s="203" t="s">
        <v>688</v>
      </c>
      <c r="M595" s="10"/>
      <c r="N595" s="197"/>
      <c r="O595" s="198"/>
      <c r="P595" s="198"/>
    </row>
    <row r="596" spans="1:16" ht="15.75" customHeight="1">
      <c r="A596" s="10">
        <v>278</v>
      </c>
      <c r="B596" s="149" t="s">
        <v>274</v>
      </c>
      <c r="C596" s="425" t="s">
        <v>381</v>
      </c>
      <c r="D596" s="10"/>
      <c r="E596" s="202">
        <v>45939</v>
      </c>
      <c r="F596" s="23">
        <v>97.228551999999993</v>
      </c>
      <c r="G596" s="532" t="s">
        <v>220</v>
      </c>
      <c r="H596" s="533"/>
      <c r="I596" s="533"/>
      <c r="J596" s="534"/>
      <c r="K596" s="202"/>
      <c r="L596" s="203" t="s">
        <v>758</v>
      </c>
      <c r="M596" s="10"/>
      <c r="N596" s="197"/>
      <c r="O596" s="198"/>
      <c r="P596" s="198"/>
    </row>
    <row r="597" spans="1:16" ht="15.75" customHeight="1">
      <c r="A597" s="10">
        <v>279</v>
      </c>
      <c r="B597" s="276" t="s">
        <v>327</v>
      </c>
      <c r="C597" s="425" t="s">
        <v>660</v>
      </c>
      <c r="D597" s="202"/>
      <c r="E597" s="202">
        <v>45945</v>
      </c>
      <c r="F597" s="23">
        <v>90.125</v>
      </c>
      <c r="G597" s="532" t="s">
        <v>220</v>
      </c>
      <c r="H597" s="533"/>
      <c r="I597" s="533"/>
      <c r="J597" s="534"/>
      <c r="K597" s="202"/>
      <c r="L597" s="203" t="s">
        <v>757</v>
      </c>
      <c r="M597" s="10"/>
      <c r="N597" s="197"/>
      <c r="O597" s="198"/>
      <c r="P597" s="198"/>
    </row>
    <row r="598" spans="1:16">
      <c r="A598" s="10">
        <v>280</v>
      </c>
      <c r="B598" s="276" t="s">
        <v>317</v>
      </c>
      <c r="C598" s="425" t="s">
        <v>518</v>
      </c>
      <c r="D598" s="202"/>
      <c r="E598" s="202">
        <v>45953</v>
      </c>
      <c r="F598" s="23">
        <v>73.425832</v>
      </c>
      <c r="G598" s="532" t="s">
        <v>220</v>
      </c>
      <c r="H598" s="533"/>
      <c r="I598" s="533"/>
      <c r="J598" s="534"/>
      <c r="K598" s="202"/>
      <c r="L598" s="203" t="s">
        <v>759</v>
      </c>
      <c r="M598" s="10"/>
      <c r="N598" s="197"/>
      <c r="O598" s="198"/>
      <c r="P598" s="198"/>
    </row>
    <row r="599" spans="1:16">
      <c r="A599" s="10">
        <v>281</v>
      </c>
      <c r="B599" s="193"/>
      <c r="C599" s="194"/>
      <c r="D599" s="10"/>
      <c r="E599" s="202"/>
      <c r="F599" s="23"/>
      <c r="G599" s="272"/>
      <c r="H599" s="273"/>
      <c r="I599" s="273"/>
      <c r="J599" s="274"/>
      <c r="K599" s="202"/>
      <c r="L599" s="203"/>
      <c r="M599" s="10"/>
      <c r="N599" s="197"/>
      <c r="O599" s="198"/>
      <c r="P599" s="198"/>
    </row>
    <row r="600" spans="1:16">
      <c r="A600" s="10">
        <v>282</v>
      </c>
      <c r="B600" s="193"/>
      <c r="C600" s="194"/>
      <c r="D600" s="10"/>
      <c r="E600" s="202"/>
      <c r="F600" s="23"/>
      <c r="G600" s="272"/>
      <c r="H600" s="273"/>
      <c r="I600" s="273"/>
      <c r="J600" s="274"/>
      <c r="K600" s="202"/>
      <c r="L600" s="203"/>
      <c r="M600" s="10"/>
      <c r="N600" s="197"/>
      <c r="O600" s="198"/>
      <c r="P600" s="198"/>
    </row>
    <row r="601" spans="1:16">
      <c r="A601" s="10">
        <v>283</v>
      </c>
      <c r="B601" s="193"/>
      <c r="C601" s="194"/>
      <c r="D601" s="10"/>
      <c r="E601" s="202"/>
      <c r="F601" s="23"/>
      <c r="G601" s="272"/>
      <c r="H601" s="273"/>
      <c r="I601" s="273"/>
      <c r="J601" s="274"/>
      <c r="K601" s="202"/>
      <c r="L601" s="203"/>
      <c r="M601" s="10"/>
      <c r="N601" s="197"/>
      <c r="O601" s="198"/>
      <c r="P601" s="198"/>
    </row>
    <row r="602" spans="1:16">
      <c r="A602" s="10">
        <v>284</v>
      </c>
      <c r="B602" s="193"/>
      <c r="C602" s="194"/>
      <c r="D602" s="10"/>
      <c r="E602" s="202"/>
      <c r="F602" s="23"/>
      <c r="G602" s="272"/>
      <c r="H602" s="273"/>
      <c r="I602" s="273"/>
      <c r="J602" s="274"/>
      <c r="K602" s="202"/>
      <c r="L602" s="203"/>
      <c r="M602" s="10"/>
      <c r="N602" s="197"/>
      <c r="O602" s="198"/>
      <c r="P602" s="198"/>
    </row>
    <row r="603" spans="1:16">
      <c r="A603" s="10">
        <v>285</v>
      </c>
      <c r="B603" s="193"/>
      <c r="C603" s="194"/>
      <c r="D603" s="10"/>
      <c r="E603" s="202"/>
      <c r="F603" s="23"/>
      <c r="G603" s="272"/>
      <c r="H603" s="273"/>
      <c r="I603" s="273"/>
      <c r="J603" s="274"/>
      <c r="K603" s="202"/>
      <c r="L603" s="203"/>
      <c r="M603" s="10"/>
      <c r="N603" s="197"/>
      <c r="O603" s="198"/>
      <c r="P603" s="198"/>
    </row>
    <row r="604" spans="1:16" ht="28.5">
      <c r="A604" s="10">
        <v>286</v>
      </c>
      <c r="B604" s="193"/>
      <c r="C604" s="194"/>
      <c r="D604" s="10"/>
      <c r="E604" s="191"/>
      <c r="F604" s="192"/>
      <c r="G604" s="199"/>
      <c r="H604" s="200"/>
      <c r="I604" s="200"/>
      <c r="J604" s="201"/>
      <c r="K604" s="196"/>
      <c r="L604" s="10"/>
      <c r="M604" s="10"/>
      <c r="N604" s="197"/>
      <c r="O604" s="198"/>
      <c r="P604" s="198"/>
    </row>
    <row r="610" spans="1:10" ht="21">
      <c r="A610" s="549" t="s">
        <v>65</v>
      </c>
      <c r="B610" s="550"/>
      <c r="C610" s="550"/>
      <c r="D610" s="550"/>
      <c r="E610" s="550"/>
      <c r="F610" s="550"/>
      <c r="G610" s="550"/>
      <c r="H610" s="550"/>
      <c r="I610" s="550"/>
      <c r="J610" s="551"/>
    </row>
    <row r="611" spans="1:10" ht="26.5" thickBot="1">
      <c r="A611" s="30" t="s">
        <v>188</v>
      </c>
      <c r="B611" s="30" t="s">
        <v>70</v>
      </c>
      <c r="C611" s="424" t="s">
        <v>198</v>
      </c>
      <c r="D611" s="552" t="s">
        <v>71</v>
      </c>
      <c r="E611" s="553"/>
      <c r="F611" s="553"/>
      <c r="G611" s="554"/>
      <c r="H611" s="30" t="s">
        <v>192</v>
      </c>
      <c r="I611" s="30" t="s">
        <v>193</v>
      </c>
      <c r="J611" s="30" t="s">
        <v>73</v>
      </c>
    </row>
    <row r="612" spans="1:10">
      <c r="A612" s="10">
        <v>1</v>
      </c>
      <c r="B612" s="277" t="s">
        <v>762</v>
      </c>
      <c r="C612" s="447">
        <v>4.8187499999999996</v>
      </c>
      <c r="D612" s="555" t="s">
        <v>196</v>
      </c>
      <c r="E612" s="555"/>
      <c r="F612" s="555"/>
      <c r="G612" s="555"/>
      <c r="H612" s="283" t="s">
        <v>784</v>
      </c>
      <c r="I612" s="10"/>
      <c r="J612" s="28"/>
    </row>
    <row r="613" spans="1:10">
      <c r="A613" s="10">
        <v>2</v>
      </c>
      <c r="B613" s="277" t="s">
        <v>763</v>
      </c>
      <c r="C613" s="447">
        <v>1.23428</v>
      </c>
      <c r="D613" s="555" t="s">
        <v>196</v>
      </c>
      <c r="E613" s="555"/>
      <c r="F613" s="555"/>
      <c r="G613" s="555"/>
      <c r="H613" s="283" t="s">
        <v>784</v>
      </c>
      <c r="I613" s="10"/>
      <c r="J613" s="28"/>
    </row>
    <row r="614" spans="1:10">
      <c r="A614" s="10">
        <v>3</v>
      </c>
      <c r="B614" s="277" t="s">
        <v>764</v>
      </c>
      <c r="C614" s="447">
        <v>3.9570500000000002</v>
      </c>
      <c r="D614" s="555" t="s">
        <v>196</v>
      </c>
      <c r="E614" s="555"/>
      <c r="F614" s="555"/>
      <c r="G614" s="555"/>
      <c r="H614" s="283" t="s">
        <v>785</v>
      </c>
      <c r="I614" s="10"/>
      <c r="J614" s="28"/>
    </row>
    <row r="615" spans="1:10">
      <c r="A615" s="10">
        <v>4</v>
      </c>
      <c r="B615" s="277" t="s">
        <v>765</v>
      </c>
      <c r="C615" s="447">
        <v>2.0167199999999998</v>
      </c>
      <c r="D615" s="555" t="s">
        <v>196</v>
      </c>
      <c r="E615" s="555"/>
      <c r="F615" s="555"/>
      <c r="G615" s="555"/>
      <c r="H615" s="283" t="s">
        <v>784</v>
      </c>
      <c r="I615" s="10"/>
      <c r="J615" s="28"/>
    </row>
    <row r="616" spans="1:10">
      <c r="A616" s="10">
        <v>5</v>
      </c>
      <c r="B616" s="278" t="s">
        <v>766</v>
      </c>
      <c r="C616" s="448">
        <v>4.2836699999999999</v>
      </c>
      <c r="D616" s="555" t="s">
        <v>196</v>
      </c>
      <c r="E616" s="555"/>
      <c r="F616" s="555"/>
      <c r="G616" s="555"/>
      <c r="H616" s="283" t="s">
        <v>785</v>
      </c>
      <c r="I616" s="10"/>
      <c r="J616" s="28"/>
    </row>
    <row r="617" spans="1:10">
      <c r="A617" s="10">
        <v>6</v>
      </c>
      <c r="B617" s="279" t="s">
        <v>767</v>
      </c>
      <c r="C617" s="449">
        <v>0.22361</v>
      </c>
      <c r="D617" s="555" t="s">
        <v>196</v>
      </c>
      <c r="E617" s="555"/>
      <c r="F617" s="555"/>
      <c r="G617" s="555"/>
      <c r="H617" s="283" t="s">
        <v>784</v>
      </c>
      <c r="I617" s="10"/>
      <c r="J617" s="28"/>
    </row>
    <row r="618" spans="1:10">
      <c r="A618" s="10">
        <v>7</v>
      </c>
      <c r="B618" s="279" t="s">
        <v>768</v>
      </c>
      <c r="C618" s="449">
        <v>0.40717000000000003</v>
      </c>
      <c r="D618" s="555" t="s">
        <v>196</v>
      </c>
      <c r="E618" s="555"/>
      <c r="F618" s="555"/>
      <c r="G618" s="555"/>
      <c r="H618" s="283" t="s">
        <v>785</v>
      </c>
      <c r="I618" s="10"/>
      <c r="J618" s="28"/>
    </row>
    <row r="619" spans="1:10">
      <c r="A619" s="10">
        <v>8</v>
      </c>
      <c r="B619" s="277" t="s">
        <v>769</v>
      </c>
      <c r="C619" s="448">
        <v>2.2262199999999996</v>
      </c>
      <c r="D619" s="555" t="s">
        <v>196</v>
      </c>
      <c r="E619" s="555"/>
      <c r="F619" s="555"/>
      <c r="G619" s="555"/>
      <c r="H619" s="283" t="s">
        <v>784</v>
      </c>
      <c r="I619" s="10"/>
      <c r="J619" s="28"/>
    </row>
    <row r="620" spans="1:10">
      <c r="A620" s="10">
        <v>9</v>
      </c>
      <c r="B620" s="277" t="s">
        <v>770</v>
      </c>
      <c r="C620" s="448">
        <v>4.7815000000000003</v>
      </c>
      <c r="D620" s="555" t="s">
        <v>196</v>
      </c>
      <c r="E620" s="555"/>
      <c r="F620" s="555"/>
      <c r="G620" s="555"/>
      <c r="H620" s="283" t="s">
        <v>785</v>
      </c>
      <c r="I620" s="10"/>
      <c r="J620" s="28"/>
    </row>
    <row r="621" spans="1:10">
      <c r="A621" s="10">
        <v>10</v>
      </c>
      <c r="B621" s="277" t="s">
        <v>771</v>
      </c>
      <c r="C621" s="448">
        <v>0.72357000000000005</v>
      </c>
      <c r="D621" s="555" t="s">
        <v>196</v>
      </c>
      <c r="E621" s="555"/>
      <c r="F621" s="555"/>
      <c r="G621" s="555"/>
      <c r="H621" s="283" t="s">
        <v>784</v>
      </c>
      <c r="I621" s="10"/>
      <c r="J621" s="28"/>
    </row>
    <row r="622" spans="1:10">
      <c r="A622" s="10">
        <v>11</v>
      </c>
      <c r="B622" s="279" t="s">
        <v>772</v>
      </c>
      <c r="C622" s="450">
        <v>0.28343000000000002</v>
      </c>
      <c r="D622" s="555" t="s">
        <v>196</v>
      </c>
      <c r="E622" s="555"/>
      <c r="F622" s="555"/>
      <c r="G622" s="555"/>
      <c r="H622" s="283" t="s">
        <v>784</v>
      </c>
      <c r="I622" s="10"/>
      <c r="J622" s="28"/>
    </row>
    <row r="623" spans="1:10">
      <c r="A623" s="10">
        <v>12</v>
      </c>
      <c r="B623" s="277" t="s">
        <v>773</v>
      </c>
      <c r="C623" s="448">
        <v>3.1932300000000002</v>
      </c>
      <c r="D623" s="555" t="s">
        <v>196</v>
      </c>
      <c r="E623" s="555"/>
      <c r="F623" s="555"/>
      <c r="G623" s="555"/>
      <c r="H623" s="283" t="s">
        <v>785</v>
      </c>
      <c r="I623" s="10"/>
      <c r="J623" s="28"/>
    </row>
    <row r="624" spans="1:10">
      <c r="A624" s="10">
        <v>13</v>
      </c>
      <c r="B624" s="277" t="s">
        <v>774</v>
      </c>
      <c r="C624" s="448">
        <v>4.4157450000000003</v>
      </c>
      <c r="D624" s="555" t="s">
        <v>196</v>
      </c>
      <c r="E624" s="555"/>
      <c r="F624" s="555"/>
      <c r="G624" s="555"/>
      <c r="H624" s="283" t="s">
        <v>784</v>
      </c>
      <c r="I624" s="10"/>
      <c r="J624" s="28"/>
    </row>
    <row r="625" spans="1:12">
      <c r="A625" s="10">
        <v>14</v>
      </c>
      <c r="B625" s="277" t="s">
        <v>775</v>
      </c>
      <c r="C625" s="448">
        <v>3.6110000000000002</v>
      </c>
      <c r="D625" s="555" t="s">
        <v>196</v>
      </c>
      <c r="E625" s="555"/>
      <c r="F625" s="555"/>
      <c r="G625" s="555"/>
      <c r="H625" s="283" t="s">
        <v>784</v>
      </c>
      <c r="I625" s="10"/>
      <c r="J625" s="28"/>
    </row>
    <row r="626" spans="1:12">
      <c r="A626" s="10">
        <v>15</v>
      </c>
      <c r="B626" s="279" t="s">
        <v>776</v>
      </c>
      <c r="C626" s="451">
        <v>0.28000000000000003</v>
      </c>
      <c r="D626" s="555" t="s">
        <v>196</v>
      </c>
      <c r="E626" s="555"/>
      <c r="F626" s="555"/>
      <c r="G626" s="555"/>
      <c r="H626" s="283" t="s">
        <v>784</v>
      </c>
      <c r="I626" s="282"/>
      <c r="J626" s="28"/>
    </row>
    <row r="627" spans="1:12">
      <c r="A627" s="10">
        <v>16</v>
      </c>
      <c r="B627" s="277" t="s">
        <v>777</v>
      </c>
      <c r="C627" s="452" t="s">
        <v>780</v>
      </c>
      <c r="D627" s="555" t="s">
        <v>196</v>
      </c>
      <c r="E627" s="555"/>
      <c r="F627" s="555"/>
      <c r="G627" s="555"/>
      <c r="H627" s="283" t="s">
        <v>785</v>
      </c>
      <c r="I627" s="282"/>
      <c r="J627" s="29"/>
    </row>
    <row r="628" spans="1:12">
      <c r="A628" s="11">
        <v>17</v>
      </c>
      <c r="B628" s="280" t="s">
        <v>778</v>
      </c>
      <c r="C628" s="453" t="s">
        <v>781</v>
      </c>
      <c r="D628" s="555" t="s">
        <v>196</v>
      </c>
      <c r="E628" s="555"/>
      <c r="F628" s="555"/>
      <c r="G628" s="555"/>
      <c r="H628" s="284" t="s">
        <v>786</v>
      </c>
      <c r="I628" s="282"/>
      <c r="J628" s="76"/>
    </row>
    <row r="629" spans="1:12">
      <c r="A629" s="11">
        <v>18</v>
      </c>
      <c r="B629" s="280" t="s">
        <v>779</v>
      </c>
      <c r="C629" s="453" t="s">
        <v>782</v>
      </c>
      <c r="D629" s="556" t="s">
        <v>783</v>
      </c>
      <c r="E629" s="557"/>
      <c r="F629" s="557"/>
      <c r="G629" s="558"/>
      <c r="H629" s="283" t="s">
        <v>785</v>
      </c>
      <c r="I629" s="282"/>
      <c r="J629" s="76"/>
    </row>
    <row r="630" spans="1:12">
      <c r="A630" s="11">
        <v>19</v>
      </c>
      <c r="B630" s="280" t="s">
        <v>1027</v>
      </c>
      <c r="C630" s="453" t="s">
        <v>1030</v>
      </c>
      <c r="D630" s="556" t="s">
        <v>783</v>
      </c>
      <c r="E630" s="557"/>
      <c r="F630" s="557"/>
      <c r="G630" s="558"/>
      <c r="H630" s="283" t="s">
        <v>784</v>
      </c>
      <c r="I630" s="282"/>
      <c r="J630" s="76"/>
    </row>
    <row r="631" spans="1:12">
      <c r="A631" s="11">
        <v>20</v>
      </c>
      <c r="B631" s="280" t="s">
        <v>1028</v>
      </c>
      <c r="C631" s="453" t="s">
        <v>1031</v>
      </c>
      <c r="D631" s="556" t="s">
        <v>1033</v>
      </c>
      <c r="E631" s="557"/>
      <c r="F631" s="557"/>
      <c r="G631" s="558"/>
      <c r="H631" s="284" t="s">
        <v>786</v>
      </c>
      <c r="I631" s="282"/>
      <c r="J631" s="76"/>
    </row>
    <row r="632" spans="1:12" ht="15.75" customHeight="1">
      <c r="A632" s="11">
        <v>21</v>
      </c>
      <c r="B632" s="280" t="s">
        <v>1029</v>
      </c>
      <c r="C632" s="453" t="s">
        <v>1032</v>
      </c>
      <c r="D632" s="556" t="s">
        <v>783</v>
      </c>
      <c r="E632" s="557"/>
      <c r="F632" s="557"/>
      <c r="G632" s="558"/>
      <c r="H632" s="283" t="s">
        <v>785</v>
      </c>
      <c r="I632" s="282"/>
      <c r="J632" s="76"/>
    </row>
    <row r="633" spans="1:12">
      <c r="A633" s="11">
        <v>22</v>
      </c>
      <c r="B633" s="277"/>
      <c r="C633" s="452"/>
      <c r="D633" s="546"/>
      <c r="E633" s="547"/>
      <c r="F633" s="547"/>
      <c r="G633" s="548"/>
      <c r="H633" s="76"/>
      <c r="I633" s="76"/>
      <c r="J633" s="76"/>
    </row>
    <row r="634" spans="1:12">
      <c r="A634" s="76"/>
      <c r="B634" s="277"/>
      <c r="C634" s="452"/>
      <c r="D634" s="546"/>
      <c r="E634" s="547"/>
      <c r="F634" s="547"/>
      <c r="G634" s="548"/>
      <c r="H634" s="76"/>
      <c r="I634" s="76"/>
      <c r="J634" s="76"/>
    </row>
    <row r="635" spans="1:12" ht="21">
      <c r="A635" s="549" t="s">
        <v>199</v>
      </c>
      <c r="B635" s="550"/>
      <c r="C635" s="550"/>
      <c r="D635" s="550"/>
      <c r="E635" s="550"/>
      <c r="F635" s="550"/>
      <c r="G635" s="550"/>
      <c r="H635" s="550"/>
      <c r="I635" s="550"/>
      <c r="J635" s="551"/>
    </row>
    <row r="636" spans="1:12" ht="31.5" thickBot="1">
      <c r="A636" s="30" t="s">
        <v>188</v>
      </c>
      <c r="B636" s="30" t="s">
        <v>70</v>
      </c>
      <c r="C636" s="424" t="s">
        <v>1040</v>
      </c>
      <c r="D636" s="552" t="s">
        <v>71</v>
      </c>
      <c r="E636" s="553"/>
      <c r="F636" s="553"/>
      <c r="G636" s="554"/>
      <c r="H636" s="30" t="s">
        <v>192</v>
      </c>
      <c r="I636" s="30" t="s">
        <v>193</v>
      </c>
      <c r="J636" s="30" t="s">
        <v>73</v>
      </c>
    </row>
    <row r="637" spans="1:12" ht="26">
      <c r="A637" s="211">
        <v>1</v>
      </c>
      <c r="B637" s="226" t="s">
        <v>1039</v>
      </c>
      <c r="C637" s="454">
        <v>4415.75</v>
      </c>
      <c r="D637" s="555" t="s">
        <v>196</v>
      </c>
      <c r="E637" s="555"/>
      <c r="F637" s="555"/>
      <c r="G637" s="555"/>
      <c r="H637" s="455" t="s">
        <v>1041</v>
      </c>
      <c r="I637" s="211">
        <v>14</v>
      </c>
      <c r="J637" s="456"/>
      <c r="K637" s="461">
        <v>45944</v>
      </c>
      <c r="L637" s="461">
        <v>45948</v>
      </c>
    </row>
    <row r="638" spans="1:12" ht="14.5">
      <c r="A638" s="211"/>
      <c r="B638" s="226"/>
      <c r="C638" s="454"/>
      <c r="D638" s="559"/>
      <c r="E638" s="560"/>
      <c r="F638" s="560"/>
      <c r="G638" s="561"/>
      <c r="H638" s="455"/>
      <c r="I638" s="211"/>
      <c r="J638" s="456"/>
    </row>
    <row r="639" spans="1:12" ht="14.5">
      <c r="A639" s="211"/>
      <c r="B639" s="226"/>
      <c r="C639" s="454"/>
      <c r="D639" s="559"/>
      <c r="E639" s="560"/>
      <c r="F639" s="560"/>
      <c r="G639" s="561"/>
      <c r="H639" s="455"/>
      <c r="I639" s="211"/>
      <c r="J639" s="456"/>
    </row>
    <row r="640" spans="1:12" ht="14.5">
      <c r="A640" s="211"/>
      <c r="B640" s="227"/>
      <c r="C640" s="457"/>
      <c r="D640" s="559"/>
      <c r="E640" s="560"/>
      <c r="F640" s="560"/>
      <c r="G640" s="561"/>
      <c r="H640" s="458"/>
      <c r="I640" s="459"/>
      <c r="J640" s="460"/>
    </row>
  </sheetData>
  <mergeCells count="703">
    <mergeCell ref="D640:G640"/>
    <mergeCell ref="G579:J579"/>
    <mergeCell ref="G580:J580"/>
    <mergeCell ref="G584:J584"/>
    <mergeCell ref="G588:J588"/>
    <mergeCell ref="G585:J585"/>
    <mergeCell ref="G589:J589"/>
    <mergeCell ref="G590:J590"/>
    <mergeCell ref="G586:J586"/>
    <mergeCell ref="D627:G627"/>
    <mergeCell ref="A635:J635"/>
    <mergeCell ref="D636:G636"/>
    <mergeCell ref="D637:G637"/>
    <mergeCell ref="D638:G638"/>
    <mergeCell ref="D639:G639"/>
    <mergeCell ref="D629:G629"/>
    <mergeCell ref="D620:G620"/>
    <mergeCell ref="D621:G621"/>
    <mergeCell ref="D622:G622"/>
    <mergeCell ref="D623:G623"/>
    <mergeCell ref="D624:G624"/>
    <mergeCell ref="D625:G625"/>
    <mergeCell ref="G593:J593"/>
    <mergeCell ref="D630:G630"/>
    <mergeCell ref="D633:G633"/>
    <mergeCell ref="D634:G634"/>
    <mergeCell ref="G578:J578"/>
    <mergeCell ref="A610:J610"/>
    <mergeCell ref="D611:G611"/>
    <mergeCell ref="D612:G612"/>
    <mergeCell ref="D613:G613"/>
    <mergeCell ref="D626:G626"/>
    <mergeCell ref="G587:J587"/>
    <mergeCell ref="G591:J591"/>
    <mergeCell ref="G592:J592"/>
    <mergeCell ref="G596:J596"/>
    <mergeCell ref="D631:G631"/>
    <mergeCell ref="D632:G632"/>
    <mergeCell ref="D628:G628"/>
    <mergeCell ref="D614:G614"/>
    <mergeCell ref="D615:G615"/>
    <mergeCell ref="D616:G616"/>
    <mergeCell ref="D617:G617"/>
    <mergeCell ref="D618:G618"/>
    <mergeCell ref="D619:G619"/>
    <mergeCell ref="G594:J594"/>
    <mergeCell ref="G595:J595"/>
    <mergeCell ref="G582:J582"/>
    <mergeCell ref="G572:J572"/>
    <mergeCell ref="G573:J573"/>
    <mergeCell ref="G574:J574"/>
    <mergeCell ref="G575:J575"/>
    <mergeCell ref="G576:J576"/>
    <mergeCell ref="G577:J577"/>
    <mergeCell ref="G566:J566"/>
    <mergeCell ref="G567:J567"/>
    <mergeCell ref="G568:J568"/>
    <mergeCell ref="G569:J569"/>
    <mergeCell ref="G570:J570"/>
    <mergeCell ref="G571:J571"/>
    <mergeCell ref="G560:J560"/>
    <mergeCell ref="G561:J561"/>
    <mergeCell ref="G562:J562"/>
    <mergeCell ref="G563:J563"/>
    <mergeCell ref="G564:J564"/>
    <mergeCell ref="G565:J565"/>
    <mergeCell ref="G554:J554"/>
    <mergeCell ref="G555:J555"/>
    <mergeCell ref="G556:J556"/>
    <mergeCell ref="G557:J557"/>
    <mergeCell ref="G558:J558"/>
    <mergeCell ref="G559:J559"/>
    <mergeCell ref="G548:J548"/>
    <mergeCell ref="G549:J549"/>
    <mergeCell ref="G550:J550"/>
    <mergeCell ref="G551:J551"/>
    <mergeCell ref="G552:J552"/>
    <mergeCell ref="G553:J553"/>
    <mergeCell ref="G542:J542"/>
    <mergeCell ref="G543:J543"/>
    <mergeCell ref="G544:J544"/>
    <mergeCell ref="G545:J545"/>
    <mergeCell ref="G546:J546"/>
    <mergeCell ref="G547:J547"/>
    <mergeCell ref="G536:J536"/>
    <mergeCell ref="G537:J537"/>
    <mergeCell ref="G538:J538"/>
    <mergeCell ref="G539:J539"/>
    <mergeCell ref="G540:J540"/>
    <mergeCell ref="G541:J541"/>
    <mergeCell ref="G530:J530"/>
    <mergeCell ref="G531:J531"/>
    <mergeCell ref="G532:J532"/>
    <mergeCell ref="G533:J533"/>
    <mergeCell ref="G534:J534"/>
    <mergeCell ref="G535:J535"/>
    <mergeCell ref="G524:J524"/>
    <mergeCell ref="G525:J525"/>
    <mergeCell ref="G526:J526"/>
    <mergeCell ref="G527:J527"/>
    <mergeCell ref="G528:J528"/>
    <mergeCell ref="G529:J529"/>
    <mergeCell ref="G518:J518"/>
    <mergeCell ref="G519:J519"/>
    <mergeCell ref="G520:J520"/>
    <mergeCell ref="G521:J521"/>
    <mergeCell ref="G522:J522"/>
    <mergeCell ref="G523:J523"/>
    <mergeCell ref="G512:J512"/>
    <mergeCell ref="G513:J513"/>
    <mergeCell ref="G514:J514"/>
    <mergeCell ref="G515:J515"/>
    <mergeCell ref="G516:J516"/>
    <mergeCell ref="G517:J517"/>
    <mergeCell ref="G506:J506"/>
    <mergeCell ref="G507:J507"/>
    <mergeCell ref="G508:J508"/>
    <mergeCell ref="G509:J509"/>
    <mergeCell ref="G510:J510"/>
    <mergeCell ref="G511:J511"/>
    <mergeCell ref="G500:J500"/>
    <mergeCell ref="G501:J501"/>
    <mergeCell ref="G502:J502"/>
    <mergeCell ref="G503:J503"/>
    <mergeCell ref="G504:J504"/>
    <mergeCell ref="G505:J505"/>
    <mergeCell ref="G494:J494"/>
    <mergeCell ref="G495:J495"/>
    <mergeCell ref="G496:J496"/>
    <mergeCell ref="G497:J497"/>
    <mergeCell ref="G498:J498"/>
    <mergeCell ref="G499:J499"/>
    <mergeCell ref="G488:J488"/>
    <mergeCell ref="G489:J489"/>
    <mergeCell ref="G490:J490"/>
    <mergeCell ref="G491:J491"/>
    <mergeCell ref="G492:J492"/>
    <mergeCell ref="G493:J493"/>
    <mergeCell ref="G482:J482"/>
    <mergeCell ref="G483:J483"/>
    <mergeCell ref="G484:J484"/>
    <mergeCell ref="G485:J485"/>
    <mergeCell ref="G486:J486"/>
    <mergeCell ref="G487:J487"/>
    <mergeCell ref="G476:J476"/>
    <mergeCell ref="G477:J477"/>
    <mergeCell ref="G478:J478"/>
    <mergeCell ref="G479:J479"/>
    <mergeCell ref="G480:J480"/>
    <mergeCell ref="G481:J481"/>
    <mergeCell ref="G470:J470"/>
    <mergeCell ref="G471:J471"/>
    <mergeCell ref="G472:J472"/>
    <mergeCell ref="G473:J473"/>
    <mergeCell ref="G474:J474"/>
    <mergeCell ref="G475:J475"/>
    <mergeCell ref="G464:J464"/>
    <mergeCell ref="G465:J465"/>
    <mergeCell ref="G466:J466"/>
    <mergeCell ref="G467:J467"/>
    <mergeCell ref="G468:J468"/>
    <mergeCell ref="G469:J469"/>
    <mergeCell ref="G458:J458"/>
    <mergeCell ref="G459:J459"/>
    <mergeCell ref="G460:J460"/>
    <mergeCell ref="G461:J461"/>
    <mergeCell ref="G462:J462"/>
    <mergeCell ref="G463:J463"/>
    <mergeCell ref="G452:J452"/>
    <mergeCell ref="G453:J453"/>
    <mergeCell ref="G454:J454"/>
    <mergeCell ref="G455:J455"/>
    <mergeCell ref="G456:J456"/>
    <mergeCell ref="G457:J457"/>
    <mergeCell ref="G446:J446"/>
    <mergeCell ref="G447:J447"/>
    <mergeCell ref="G448:J448"/>
    <mergeCell ref="G449:J449"/>
    <mergeCell ref="G450:J450"/>
    <mergeCell ref="G451:J451"/>
    <mergeCell ref="G440:J440"/>
    <mergeCell ref="G441:J441"/>
    <mergeCell ref="G442:J442"/>
    <mergeCell ref="G443:J443"/>
    <mergeCell ref="G444:J444"/>
    <mergeCell ref="G445:J445"/>
    <mergeCell ref="G434:J434"/>
    <mergeCell ref="G435:J435"/>
    <mergeCell ref="G436:J436"/>
    <mergeCell ref="G437:J437"/>
    <mergeCell ref="G438:J438"/>
    <mergeCell ref="G439:J439"/>
    <mergeCell ref="G428:J428"/>
    <mergeCell ref="G429:J429"/>
    <mergeCell ref="G430:J430"/>
    <mergeCell ref="G431:J431"/>
    <mergeCell ref="G432:J432"/>
    <mergeCell ref="G433:J433"/>
    <mergeCell ref="G422:J422"/>
    <mergeCell ref="G423:J423"/>
    <mergeCell ref="G424:J424"/>
    <mergeCell ref="G425:J425"/>
    <mergeCell ref="G426:J426"/>
    <mergeCell ref="G427:J427"/>
    <mergeCell ref="G416:J416"/>
    <mergeCell ref="G417:J417"/>
    <mergeCell ref="G418:J418"/>
    <mergeCell ref="G419:J419"/>
    <mergeCell ref="G420:J420"/>
    <mergeCell ref="G421:J421"/>
    <mergeCell ref="G410:J410"/>
    <mergeCell ref="G411:J411"/>
    <mergeCell ref="G412:J412"/>
    <mergeCell ref="G413:J413"/>
    <mergeCell ref="G414:J414"/>
    <mergeCell ref="G415:J415"/>
    <mergeCell ref="G405:J405"/>
    <mergeCell ref="N405:P405"/>
    <mergeCell ref="G406:J406"/>
    <mergeCell ref="G407:J407"/>
    <mergeCell ref="G408:J408"/>
    <mergeCell ref="G409:J409"/>
    <mergeCell ref="G402:J402"/>
    <mergeCell ref="N402:P402"/>
    <mergeCell ref="G403:J403"/>
    <mergeCell ref="N403:P403"/>
    <mergeCell ref="G404:J404"/>
    <mergeCell ref="N404:P404"/>
    <mergeCell ref="G397:J397"/>
    <mergeCell ref="N397:P397"/>
    <mergeCell ref="G398:J398"/>
    <mergeCell ref="G399:J399"/>
    <mergeCell ref="G400:J400"/>
    <mergeCell ref="G401:J401"/>
    <mergeCell ref="G392:J392"/>
    <mergeCell ref="G393:J393"/>
    <mergeCell ref="G394:J394"/>
    <mergeCell ref="G395:J395"/>
    <mergeCell ref="G396:J396"/>
    <mergeCell ref="N396:P396"/>
    <mergeCell ref="G388:J388"/>
    <mergeCell ref="G389:J389"/>
    <mergeCell ref="G390:J390"/>
    <mergeCell ref="N390:P390"/>
    <mergeCell ref="G391:J391"/>
    <mergeCell ref="N391:P391"/>
    <mergeCell ref="G385:J385"/>
    <mergeCell ref="N385:P385"/>
    <mergeCell ref="G386:J386"/>
    <mergeCell ref="N386:P386"/>
    <mergeCell ref="G387:J387"/>
    <mergeCell ref="N387:P387"/>
    <mergeCell ref="G382:J382"/>
    <mergeCell ref="N382:P382"/>
    <mergeCell ref="G383:J383"/>
    <mergeCell ref="N383:P383"/>
    <mergeCell ref="G384:J384"/>
    <mergeCell ref="N384:P384"/>
    <mergeCell ref="G379:J379"/>
    <mergeCell ref="N379:P379"/>
    <mergeCell ref="G380:J380"/>
    <mergeCell ref="N380:P380"/>
    <mergeCell ref="G381:J381"/>
    <mergeCell ref="N381:P381"/>
    <mergeCell ref="G376:J376"/>
    <mergeCell ref="N376:P376"/>
    <mergeCell ref="G377:J377"/>
    <mergeCell ref="N377:P377"/>
    <mergeCell ref="G378:J378"/>
    <mergeCell ref="N378:P378"/>
    <mergeCell ref="G373:J373"/>
    <mergeCell ref="N373:P373"/>
    <mergeCell ref="G374:J374"/>
    <mergeCell ref="N374:P374"/>
    <mergeCell ref="G375:J375"/>
    <mergeCell ref="N375:P375"/>
    <mergeCell ref="G370:J370"/>
    <mergeCell ref="N370:P370"/>
    <mergeCell ref="G371:J371"/>
    <mergeCell ref="N371:P371"/>
    <mergeCell ref="G372:J372"/>
    <mergeCell ref="N372:P372"/>
    <mergeCell ref="G367:J367"/>
    <mergeCell ref="N367:P367"/>
    <mergeCell ref="G368:J368"/>
    <mergeCell ref="N368:P368"/>
    <mergeCell ref="G369:J369"/>
    <mergeCell ref="N369:P369"/>
    <mergeCell ref="G364:J364"/>
    <mergeCell ref="N364:P364"/>
    <mergeCell ref="G365:J365"/>
    <mergeCell ref="N365:P365"/>
    <mergeCell ref="G366:J366"/>
    <mergeCell ref="N366:P366"/>
    <mergeCell ref="G361:J361"/>
    <mergeCell ref="N361:P361"/>
    <mergeCell ref="G362:J362"/>
    <mergeCell ref="N362:P362"/>
    <mergeCell ref="G363:J363"/>
    <mergeCell ref="N363:P363"/>
    <mergeCell ref="G358:J358"/>
    <mergeCell ref="N358:P358"/>
    <mergeCell ref="G359:J359"/>
    <mergeCell ref="N359:P359"/>
    <mergeCell ref="G360:J360"/>
    <mergeCell ref="N360:P360"/>
    <mergeCell ref="G355:J355"/>
    <mergeCell ref="N355:P355"/>
    <mergeCell ref="G356:J356"/>
    <mergeCell ref="N356:P356"/>
    <mergeCell ref="G357:J357"/>
    <mergeCell ref="N357:P357"/>
    <mergeCell ref="G352:J352"/>
    <mergeCell ref="N352:P352"/>
    <mergeCell ref="G353:J353"/>
    <mergeCell ref="N353:P353"/>
    <mergeCell ref="G354:J354"/>
    <mergeCell ref="N354:P354"/>
    <mergeCell ref="G349:J349"/>
    <mergeCell ref="N349:P349"/>
    <mergeCell ref="G350:J350"/>
    <mergeCell ref="N350:P350"/>
    <mergeCell ref="G351:J351"/>
    <mergeCell ref="N351:P351"/>
    <mergeCell ref="G346:J346"/>
    <mergeCell ref="N346:P346"/>
    <mergeCell ref="G347:J347"/>
    <mergeCell ref="N347:P347"/>
    <mergeCell ref="G348:J348"/>
    <mergeCell ref="N348:P348"/>
    <mergeCell ref="G343:J343"/>
    <mergeCell ref="N343:P343"/>
    <mergeCell ref="G344:J344"/>
    <mergeCell ref="N344:P344"/>
    <mergeCell ref="G345:J345"/>
    <mergeCell ref="N345:P345"/>
    <mergeCell ref="G340:J340"/>
    <mergeCell ref="N340:P340"/>
    <mergeCell ref="G341:J341"/>
    <mergeCell ref="N341:P341"/>
    <mergeCell ref="G342:J342"/>
    <mergeCell ref="N342:P342"/>
    <mergeCell ref="G337:J337"/>
    <mergeCell ref="N337:P337"/>
    <mergeCell ref="G338:J338"/>
    <mergeCell ref="N338:P338"/>
    <mergeCell ref="G339:J339"/>
    <mergeCell ref="N339:P339"/>
    <mergeCell ref="G334:J334"/>
    <mergeCell ref="N334:P334"/>
    <mergeCell ref="G335:J335"/>
    <mergeCell ref="N335:P335"/>
    <mergeCell ref="G336:J336"/>
    <mergeCell ref="N336:P336"/>
    <mergeCell ref="G331:J331"/>
    <mergeCell ref="N331:P331"/>
    <mergeCell ref="G332:J332"/>
    <mergeCell ref="N332:P332"/>
    <mergeCell ref="G333:J333"/>
    <mergeCell ref="N333:P333"/>
    <mergeCell ref="G328:J328"/>
    <mergeCell ref="N328:P328"/>
    <mergeCell ref="G329:J329"/>
    <mergeCell ref="N329:P329"/>
    <mergeCell ref="G330:J330"/>
    <mergeCell ref="N330:P330"/>
    <mergeCell ref="G325:J325"/>
    <mergeCell ref="N325:P325"/>
    <mergeCell ref="G326:J326"/>
    <mergeCell ref="N326:P326"/>
    <mergeCell ref="G327:J327"/>
    <mergeCell ref="N327:P327"/>
    <mergeCell ref="G257:J257"/>
    <mergeCell ref="G258:J258"/>
    <mergeCell ref="G247:J247"/>
    <mergeCell ref="G248:J248"/>
    <mergeCell ref="G322:J322"/>
    <mergeCell ref="N322:P322"/>
    <mergeCell ref="G323:J323"/>
    <mergeCell ref="N323:P323"/>
    <mergeCell ref="G324:J324"/>
    <mergeCell ref="N324:P324"/>
    <mergeCell ref="G319:J319"/>
    <mergeCell ref="N319:P319"/>
    <mergeCell ref="G320:J320"/>
    <mergeCell ref="N320:P320"/>
    <mergeCell ref="G321:J321"/>
    <mergeCell ref="N321:P321"/>
    <mergeCell ref="G318:J318"/>
    <mergeCell ref="N318:P318"/>
    <mergeCell ref="G311:J311"/>
    <mergeCell ref="G312:J312"/>
    <mergeCell ref="G313:J313"/>
    <mergeCell ref="G314:J314"/>
    <mergeCell ref="G315:J315"/>
    <mergeCell ref="G316:J316"/>
    <mergeCell ref="G299:J299"/>
    <mergeCell ref="G300:J300"/>
    <mergeCell ref="G301:J301"/>
    <mergeCell ref="G302:J302"/>
    <mergeCell ref="G303:J303"/>
    <mergeCell ref="G304:J304"/>
    <mergeCell ref="G310:J310"/>
    <mergeCell ref="G305:J305"/>
    <mergeCell ref="G306:J306"/>
    <mergeCell ref="A1:L1"/>
    <mergeCell ref="A7:N7"/>
    <mergeCell ref="M8:N8"/>
    <mergeCell ref="M9:N9"/>
    <mergeCell ref="M10:N10"/>
    <mergeCell ref="G191:J191"/>
    <mergeCell ref="G192:J192"/>
    <mergeCell ref="G193:J193"/>
    <mergeCell ref="G194:J194"/>
    <mergeCell ref="G143:J143"/>
    <mergeCell ref="G144:J144"/>
    <mergeCell ref="G145:J145"/>
    <mergeCell ref="G146:J146"/>
    <mergeCell ref="G147:J147"/>
    <mergeCell ref="G148:J148"/>
    <mergeCell ref="G149:J149"/>
    <mergeCell ref="G150:J150"/>
    <mergeCell ref="G179:J179"/>
    <mergeCell ref="G167:J167"/>
    <mergeCell ref="G168:J168"/>
    <mergeCell ref="G169:J169"/>
    <mergeCell ref="G170:J170"/>
    <mergeCell ref="G171:J171"/>
    <mergeCell ref="G172:J172"/>
    <mergeCell ref="G195:J195"/>
    <mergeCell ref="G196:J196"/>
    <mergeCell ref="G197:J197"/>
    <mergeCell ref="G198:J198"/>
    <mergeCell ref="G227:J227"/>
    <mergeCell ref="G215:J215"/>
    <mergeCell ref="G216:J216"/>
    <mergeCell ref="G217:J217"/>
    <mergeCell ref="G218:J218"/>
    <mergeCell ref="G222:J222"/>
    <mergeCell ref="G211:J211"/>
    <mergeCell ref="G212:J212"/>
    <mergeCell ref="G213:J213"/>
    <mergeCell ref="G214:J214"/>
    <mergeCell ref="G209:J209"/>
    <mergeCell ref="G210:J210"/>
    <mergeCell ref="G199:J199"/>
    <mergeCell ref="G223:J223"/>
    <mergeCell ref="G220:J220"/>
    <mergeCell ref="G221:J221"/>
    <mergeCell ref="G219:J219"/>
    <mergeCell ref="G173:J173"/>
    <mergeCell ref="G174:J174"/>
    <mergeCell ref="G163:J163"/>
    <mergeCell ref="G164:J164"/>
    <mergeCell ref="G165:J165"/>
    <mergeCell ref="G166:J166"/>
    <mergeCell ref="G161:J161"/>
    <mergeCell ref="G162:J162"/>
    <mergeCell ref="G151:J151"/>
    <mergeCell ref="G152:J152"/>
    <mergeCell ref="G153:J153"/>
    <mergeCell ref="G154:J154"/>
    <mergeCell ref="G155:J155"/>
    <mergeCell ref="G156:J156"/>
    <mergeCell ref="G157:J157"/>
    <mergeCell ref="G158:J158"/>
    <mergeCell ref="G159:J159"/>
    <mergeCell ref="G160:J160"/>
    <mergeCell ref="G95:J95"/>
    <mergeCell ref="G96:J96"/>
    <mergeCell ref="G97:J97"/>
    <mergeCell ref="G98:J98"/>
    <mergeCell ref="G99:J99"/>
    <mergeCell ref="G100:J100"/>
    <mergeCell ref="G101:J101"/>
    <mergeCell ref="G102:J102"/>
    <mergeCell ref="G131:J131"/>
    <mergeCell ref="G119:J119"/>
    <mergeCell ref="G120:J120"/>
    <mergeCell ref="G121:J121"/>
    <mergeCell ref="G122:J122"/>
    <mergeCell ref="G123:J123"/>
    <mergeCell ref="G124:J124"/>
    <mergeCell ref="G125:J125"/>
    <mergeCell ref="G126:J126"/>
    <mergeCell ref="G115:J115"/>
    <mergeCell ref="G116:J116"/>
    <mergeCell ref="G117:J117"/>
    <mergeCell ref="G118:J118"/>
    <mergeCell ref="G113:J113"/>
    <mergeCell ref="G114:J114"/>
    <mergeCell ref="G103:J103"/>
    <mergeCell ref="G47:J47"/>
    <mergeCell ref="G48:J48"/>
    <mergeCell ref="G49:J49"/>
    <mergeCell ref="G50:J50"/>
    <mergeCell ref="G51:J51"/>
    <mergeCell ref="G52:J52"/>
    <mergeCell ref="G53:J53"/>
    <mergeCell ref="G54:J54"/>
    <mergeCell ref="G83:J83"/>
    <mergeCell ref="G66:J66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64:J64"/>
    <mergeCell ref="G71:J71"/>
    <mergeCell ref="G72:J72"/>
    <mergeCell ref="G73:J73"/>
    <mergeCell ref="G74:J74"/>
    <mergeCell ref="G35:J35"/>
    <mergeCell ref="G36:J36"/>
    <mergeCell ref="G37:J37"/>
    <mergeCell ref="G38:J38"/>
    <mergeCell ref="G39:J39"/>
    <mergeCell ref="G40:J40"/>
    <mergeCell ref="G23:J23"/>
    <mergeCell ref="G24:J24"/>
    <mergeCell ref="G25:J25"/>
    <mergeCell ref="G26:J26"/>
    <mergeCell ref="G27:J27"/>
    <mergeCell ref="G28:J28"/>
    <mergeCell ref="G29:J29"/>
    <mergeCell ref="G30:J30"/>
    <mergeCell ref="G70:J70"/>
    <mergeCell ref="G65:J65"/>
    <mergeCell ref="G256:J256"/>
    <mergeCell ref="G13:J13"/>
    <mergeCell ref="G14:J14"/>
    <mergeCell ref="G15:J15"/>
    <mergeCell ref="G16:J16"/>
    <mergeCell ref="G17:J17"/>
    <mergeCell ref="G18:J18"/>
    <mergeCell ref="G200:J200"/>
    <mergeCell ref="G201:J201"/>
    <mergeCell ref="G202:J202"/>
    <mergeCell ref="G203:J203"/>
    <mergeCell ref="G204:J204"/>
    <mergeCell ref="G205:J205"/>
    <mergeCell ref="G206:J206"/>
    <mergeCell ref="G207:J207"/>
    <mergeCell ref="G208:J208"/>
    <mergeCell ref="G235:J235"/>
    <mergeCell ref="G236:J236"/>
    <mergeCell ref="G237:J237"/>
    <mergeCell ref="G238:J238"/>
    <mergeCell ref="G233:J233"/>
    <mergeCell ref="G234:J234"/>
    <mergeCell ref="G307:J307"/>
    <mergeCell ref="G308:J308"/>
    <mergeCell ref="G283:J283"/>
    <mergeCell ref="G284:J284"/>
    <mergeCell ref="G285:J285"/>
    <mergeCell ref="G286:J286"/>
    <mergeCell ref="G281:J281"/>
    <mergeCell ref="G282:J282"/>
    <mergeCell ref="G271:J271"/>
    <mergeCell ref="G272:J272"/>
    <mergeCell ref="G273:J273"/>
    <mergeCell ref="G274:J274"/>
    <mergeCell ref="G292:J292"/>
    <mergeCell ref="G275:J275"/>
    <mergeCell ref="G276:J276"/>
    <mergeCell ref="G277:J277"/>
    <mergeCell ref="G278:J278"/>
    <mergeCell ref="G279:J279"/>
    <mergeCell ref="G280:J280"/>
    <mergeCell ref="G287:J287"/>
    <mergeCell ref="G288:J288"/>
    <mergeCell ref="G289:J289"/>
    <mergeCell ref="G290:J290"/>
    <mergeCell ref="G291:J291"/>
    <mergeCell ref="G259:J259"/>
    <mergeCell ref="G260:J260"/>
    <mergeCell ref="G261:J261"/>
    <mergeCell ref="G295:J295"/>
    <mergeCell ref="G296:J296"/>
    <mergeCell ref="G297:J297"/>
    <mergeCell ref="G298:J298"/>
    <mergeCell ref="G293:J293"/>
    <mergeCell ref="G294:J294"/>
    <mergeCell ref="G263:J263"/>
    <mergeCell ref="G264:J264"/>
    <mergeCell ref="G265:J265"/>
    <mergeCell ref="G266:J266"/>
    <mergeCell ref="G267:J267"/>
    <mergeCell ref="G268:J268"/>
    <mergeCell ref="G269:J269"/>
    <mergeCell ref="G270:J270"/>
    <mergeCell ref="G262:J262"/>
    <mergeCell ref="G309:J309"/>
    <mergeCell ref="G224:J224"/>
    <mergeCell ref="G225:J225"/>
    <mergeCell ref="G226:J226"/>
    <mergeCell ref="G228:J228"/>
    <mergeCell ref="G229:J229"/>
    <mergeCell ref="G230:J230"/>
    <mergeCell ref="G231:J231"/>
    <mergeCell ref="G232:J232"/>
    <mergeCell ref="G255:J255"/>
    <mergeCell ref="G239:J239"/>
    <mergeCell ref="G240:J240"/>
    <mergeCell ref="G241:J241"/>
    <mergeCell ref="G242:J242"/>
    <mergeCell ref="G243:J243"/>
    <mergeCell ref="G244:J244"/>
    <mergeCell ref="G249:J249"/>
    <mergeCell ref="G250:J250"/>
    <mergeCell ref="G245:J245"/>
    <mergeCell ref="G246:J246"/>
    <mergeCell ref="G251:J251"/>
    <mergeCell ref="G252:J252"/>
    <mergeCell ref="G253:J253"/>
    <mergeCell ref="G254:J254"/>
    <mergeCell ref="G187:J187"/>
    <mergeCell ref="G188:J188"/>
    <mergeCell ref="G189:J189"/>
    <mergeCell ref="G190:J190"/>
    <mergeCell ref="G185:J185"/>
    <mergeCell ref="G186:J186"/>
    <mergeCell ref="G175:J175"/>
    <mergeCell ref="G176:J176"/>
    <mergeCell ref="G177:J177"/>
    <mergeCell ref="G178:J178"/>
    <mergeCell ref="G180:J180"/>
    <mergeCell ref="G181:J181"/>
    <mergeCell ref="G182:J182"/>
    <mergeCell ref="G183:J183"/>
    <mergeCell ref="G184:J184"/>
    <mergeCell ref="G106:J106"/>
    <mergeCell ref="G109:J109"/>
    <mergeCell ref="G110:J110"/>
    <mergeCell ref="G111:J111"/>
    <mergeCell ref="G112:J112"/>
    <mergeCell ref="G139:J139"/>
    <mergeCell ref="G140:J140"/>
    <mergeCell ref="G141:J141"/>
    <mergeCell ref="G142:J142"/>
    <mergeCell ref="G137:J137"/>
    <mergeCell ref="G138:J138"/>
    <mergeCell ref="G127:J127"/>
    <mergeCell ref="G128:J128"/>
    <mergeCell ref="G129:J129"/>
    <mergeCell ref="G130:J130"/>
    <mergeCell ref="G132:J132"/>
    <mergeCell ref="G133:J133"/>
    <mergeCell ref="G134:J134"/>
    <mergeCell ref="G135:J135"/>
    <mergeCell ref="G136:J136"/>
    <mergeCell ref="G108:J108"/>
    <mergeCell ref="G597:J597"/>
    <mergeCell ref="G583:J583"/>
    <mergeCell ref="G19:J19"/>
    <mergeCell ref="G20:J20"/>
    <mergeCell ref="G21:J21"/>
    <mergeCell ref="G22:J22"/>
    <mergeCell ref="G91:J91"/>
    <mergeCell ref="G92:J92"/>
    <mergeCell ref="G93:J93"/>
    <mergeCell ref="G94:J94"/>
    <mergeCell ref="G89:J89"/>
    <mergeCell ref="G90:J90"/>
    <mergeCell ref="G79:J79"/>
    <mergeCell ref="G80:J80"/>
    <mergeCell ref="G81:J81"/>
    <mergeCell ref="G82:J82"/>
    <mergeCell ref="G84:J84"/>
    <mergeCell ref="G85:J85"/>
    <mergeCell ref="G86:J86"/>
    <mergeCell ref="G87:J87"/>
    <mergeCell ref="G88:J88"/>
    <mergeCell ref="G104:J104"/>
    <mergeCell ref="G105:J105"/>
    <mergeCell ref="G598:J598"/>
    <mergeCell ref="G12:J12"/>
    <mergeCell ref="N12:P12"/>
    <mergeCell ref="A271:A272"/>
    <mergeCell ref="A299:A300"/>
    <mergeCell ref="G581:J581"/>
    <mergeCell ref="G43:J43"/>
    <mergeCell ref="G44:J44"/>
    <mergeCell ref="G45:J45"/>
    <mergeCell ref="G46:J46"/>
    <mergeCell ref="G41:J41"/>
    <mergeCell ref="G42:J42"/>
    <mergeCell ref="G31:J31"/>
    <mergeCell ref="G32:J32"/>
    <mergeCell ref="G33:J33"/>
    <mergeCell ref="G34:J34"/>
    <mergeCell ref="G67:J67"/>
    <mergeCell ref="G68:J68"/>
    <mergeCell ref="G69:J69"/>
    <mergeCell ref="G75:J75"/>
    <mergeCell ref="G76:J76"/>
    <mergeCell ref="G77:J77"/>
    <mergeCell ref="G78:J78"/>
    <mergeCell ref="G107:J107"/>
  </mergeCells>
  <phoneticPr fontId="83" type="noConversion"/>
  <conditionalFormatting sqref="B13:B51 B56:B59 B63:B83 B88:B90 B195 B197 B199:B240 B243:B244 B247 B249:B252 B257 B263">
    <cfRule type="expression" dxfId="609" priority="3762" stopIfTrue="1">
      <formula>AND(COUNTIF($D$608:$D$65523, B13)+COUNTIF($D$563:$D$564, B13)+COUNTIF($D$525:$D$526, B13)+COUNTIF($D$483:$D$486, B13)+COUNTIF($D$460:$D$461, B13)+COUNTIF($D$433:$D$434, B13)+COUNTIF($D$412:$D$412, B13)+COUNTIF($D$397:$D$398, B13)+COUNTIF($D$372:$D$372, B13)+COUNTIF($D$361:$D$362, B13)+COUNTIF($D$342:$D$343, B13)+COUNTIF($D$316:$D$325, B13)+COUNTIF($D$327:$D$329, B13)+COUNTIF($D$1:$D$315, B13)&gt;1,NOT(ISBLANK(B13)))</formula>
    </cfRule>
    <cfRule type="expression" dxfId="608" priority="3761" stopIfTrue="1">
      <formula>AND(COUNTIF($D$191:$D$65523, B13)+COUNTIF($D$1:$D$79, B13)&gt;1,NOT(ISBLANK(B13)))</formula>
    </cfRule>
  </conditionalFormatting>
  <conditionalFormatting sqref="B13:B51 B56:B59 B63:B94 B100:B287 B292:B294 B297:B316">
    <cfRule type="expression" dxfId="607" priority="3797" stopIfTrue="1">
      <formula>AND(COUNTIF($D$1:$D$313, B13)+COUNTIF($D$314:$D$65523, B13)&gt;1,NOT(ISBLANK(B13)))</formula>
    </cfRule>
    <cfRule type="expression" dxfId="606" priority="3798" stopIfTrue="1">
      <formula>AND(COUNTIF($D$1:$D$313, B13)+COUNTIF($D$314:$D$65523, B13)&gt;1,NOT(ISBLANK(B13)))</formula>
    </cfRule>
    <cfRule type="expression" dxfId="605" priority="3796" stopIfTrue="1">
      <formula>AND(COUNTIF($D$1:$D$313, B13)+COUNTIF($D$314:$D$65523, B13)&gt;1,NOT(ISBLANK(B13)))</formula>
    </cfRule>
    <cfRule type="expression" dxfId="604" priority="3795" stopIfTrue="1">
      <formula>AND(COUNTIF($D$1:$D$313, B13)+COUNTIF($D$314:$D$65523, B13)&gt;1,NOT(ISBLANK(B13)))</formula>
    </cfRule>
  </conditionalFormatting>
  <conditionalFormatting sqref="B13:B51 B56:B59 B63:B94 B174:B240 B243:B244 B247 B249:B252 B257 B263 B100:B126">
    <cfRule type="expression" dxfId="603" priority="3785" stopIfTrue="1">
      <formula>AND(COUNTIF($D$171:$D$65523, B13)+COUNTIF($D$1:$D$122, B13)&gt;1,NOT(ISBLANK(B13)))</formula>
    </cfRule>
  </conditionalFormatting>
  <conditionalFormatting sqref="B13:B287 B293:B294 B297:B316">
    <cfRule type="duplicateValues" dxfId="602" priority="584"/>
  </conditionalFormatting>
  <conditionalFormatting sqref="B52">
    <cfRule type="expression" dxfId="601" priority="3823" stopIfTrue="1">
      <formula>AND(COUNTIF($E$314:$E$65366, B52)+COUNTIF($E$279:$E$299, B52)+COUNTIF($E$219:$E$220, B52)+COUNTIF($E$174:$E$177, B52)+COUNTIF($E$152:$E$153, B52)+COUNTIF($E$125:$E$126, B52)+COUNTIF($E$104:$E$104, B52)+COUNTIF($E$84:$E$85, B52)+COUNTIF($E$66:$E$66, B52)+COUNTIF($E$52:$E$59, B52)+COUNTIF(#REF!, B52)+COUNTIF($E$4:$E$27, B52)+COUNTIF(#REF!, B52)+COUNTIF($E$1:$E$3, B52)&gt;1,NOT(ISBLANK(B52)))</formula>
    </cfRule>
    <cfRule type="expression" dxfId="600" priority="3822" stopIfTrue="1">
      <formula>AND(COUNTIF($E$1:$E$65376, B52)+COUNTIF(#REF!, B52)&gt;1,NOT(ISBLANK(B52)))</formula>
    </cfRule>
    <cfRule type="expression" dxfId="599" priority="3821" stopIfTrue="1">
      <formula>AND(COUNTIF($E$314:$E$65376, B52)+COUNTIF($E$306:$E$307, B52)+COUNTIF(#REF!, B52)+COUNTIF($E$184:$E$187, B52)+COUNTIF($E$162:$E$163, B52)+COUNTIF($E$135:$E$136, B52)+COUNTIF($E$114:$E$114, B52)+COUNTIF($E$99:$E$100, B52)+COUNTIF($E$74:$E$74, B52)+COUNTIF($E$65:$E$66, B52)+COUNTIF($E$46:$E$47, B52)+COUNTIF($E$6:$E$44, B52)+COUNTIF(#REF!, B52)+COUNTIF($E$1:$E$39, B52)&gt;1,NOT(ISBLANK(B52)))</formula>
    </cfRule>
    <cfRule type="expression" dxfId="598" priority="3820" stopIfTrue="1">
      <formula>AND(COUNTIF($E$1:$E$65366, B52)+COUNTIF(#REF!, B52)&gt;1,NOT(ISBLANK(B52)))</formula>
    </cfRule>
    <cfRule type="duplicateValues" dxfId="597" priority="3819"/>
  </conditionalFormatting>
  <conditionalFormatting sqref="B53:B54">
    <cfRule type="expression" dxfId="596" priority="3826" stopIfTrue="1">
      <formula>AND(COUNTIF($C$1:$C$65372, B53)+COUNTIF(#REF!, B53)&gt;1,NOT(ISBLANK(B53)))</formula>
    </cfRule>
    <cfRule type="expression" dxfId="595" priority="3825" stopIfTrue="1">
      <formula>AND(COUNTIF($C$249:$C$65372, B53)+COUNTIF($C$219:$C$220, B53)+COUNTIF($C$178:$C$179, B53)+COUNTIF($C$137:$C$140, B53)+COUNTIF($C$114:$C$115, B53)+COUNTIF($C$89:$C$90, B53)+COUNTIF($C$68:$C$68, B53)+COUNTIF($C$57:$C$58, B53)+COUNTIF(#REF!, B53)+COUNTIF($C$26:$C$27, B53)+COUNTIF($C$6:$C$6, B53)+COUNTIF($C$4:$C$29, B53)+COUNTIF(#REF!, B53)+COUNTIF($C$1:$C$2, B53)&gt;1,NOT(ISBLANK(B53)))</formula>
    </cfRule>
    <cfRule type="duplicateValues" dxfId="594" priority="3824"/>
  </conditionalFormatting>
  <conditionalFormatting sqref="B54 B60">
    <cfRule type="expression" dxfId="593" priority="3827" stopIfTrue="1">
      <formula>AND(COUNTIF($C$249:$C$65372, B54)+COUNTIF($C$219:$C$220, B54)+COUNTIF($C$178:$C$179, B54)+COUNTIF($C$137:$C$140, B54)+COUNTIF($C$114:$C$115, B54)+COUNTIF($C$89:$C$90, B54)+COUNTIF($C$68:$C$68, B54)+COUNTIF($C$57:$C$58, B54)+COUNTIF(#REF!, B54)+COUNTIF($C$26:$C$27, B54)+COUNTIF($C$6:$C$6, B54)+COUNTIF($C$4:$C$29, B54)+COUNTIF(#REF!, B54)+COUNTIF($C$1:$C$2, B54)&gt;1,NOT(ISBLANK(B54)))</formula>
    </cfRule>
    <cfRule type="expression" dxfId="592" priority="3830" stopIfTrue="1">
      <formula>AND(COUNTIF($E$314:$E$65366, B54)+COUNTIF($E$279:$E$299, B54)+COUNTIF($E$219:$E$220, B54)+COUNTIF($E$174:$E$177, B54)+COUNTIF($E$152:$E$153, B54)+COUNTIF($E$125:$E$126, B54)+COUNTIF($E$104:$E$104, B54)+COUNTIF($E$84:$E$85, B54)+COUNTIF($E$66:$E$66, B54)+COUNTIF($E$52:$E$59, B54)+COUNTIF(#REF!, B54)+COUNTIF($E$4:$E$27, B54)+COUNTIF(#REF!, B54)+COUNTIF($E$1:$E$3, B54)&gt;1,NOT(ISBLANK(B54)))</formula>
    </cfRule>
    <cfRule type="expression" dxfId="591" priority="3829" stopIfTrue="1">
      <formula>AND(COUNTIF($E$1:$E$65366, B54)+COUNTIF(#REF!, B54)&gt;1,NOT(ISBLANK(B54)))</formula>
    </cfRule>
    <cfRule type="expression" dxfId="590" priority="3828" stopIfTrue="1">
      <formula>AND(COUNTIF($C$1:$C$65372, B54)+COUNTIF(#REF!, B54)&gt;1,NOT(ISBLANK(B54)))</formula>
    </cfRule>
  </conditionalFormatting>
  <conditionalFormatting sqref="B55:B60">
    <cfRule type="expression" dxfId="589" priority="3836" stopIfTrue="1">
      <formula>AND(COUNTIF($C$1:$C$65391, B55)+COUNTIF(#REF!, B55)&gt;1,NOT(ISBLANK(B55)))</formula>
    </cfRule>
    <cfRule type="expression" dxfId="588" priority="3835" stopIfTrue="1">
      <formula>AND(COUNTIF($C$308:$C$65391, B55)+COUNTIF($C$248:$C$249, B55)+COUNTIF($C$197:$C$198, B55)+COUNTIF($C$156:$C$159, B55)+COUNTIF($C$133:$C$134, B55)+COUNTIF($C$106:$C$107, B55)+COUNTIF($C$87:$C$87, B55)+COUNTIF($C$72:$C$73, B55)+COUNTIF($C$47:$C$47, B55)+COUNTIF($C$39:$C$39, B55)+COUNTIF($C$27:$C$27, B55)+COUNTIF($C$6:$C$6, B55)+COUNTIF($B$8:$B$22, B55)+COUNTIF($C$1:$C$5, B55)&gt;1,NOT(ISBLANK(B55)))</formula>
    </cfRule>
  </conditionalFormatting>
  <conditionalFormatting sqref="B56:B59 B13:B51 B63:B94 B100:B132 B134:B240 B243:B244 B247 B249:B252 B257 B263">
    <cfRule type="expression" dxfId="587" priority="3837" stopIfTrue="1">
      <formula>AND(COUNTIF($D$130:$D$65523, B13)+COUNTIF($D$1:$D$128, B13)&gt;1,NOT(ISBLANK(B13)))</formula>
    </cfRule>
  </conditionalFormatting>
  <conditionalFormatting sqref="B60 B54">
    <cfRule type="duplicateValues" dxfId="586" priority="652"/>
  </conditionalFormatting>
  <conditionalFormatting sqref="B84:B87 B91:B94 B100:B126 B174:B194 B196 B198">
    <cfRule type="expression" dxfId="585" priority="3847" stopIfTrue="1">
      <formula>AND(COUNTIF($D$575:$D$65523, B84)+COUNTIF($D$555:$D$556, B84)+COUNTIF($D$517:$D$518, B84)+COUNTIF($D$475:$D$478, B84)+COUNTIF($D$452:$D$453, B84)+COUNTIF($D$425:$D$426, B84)+COUNTIF($D$404:$D$404, B84)+COUNTIF($D$389:$D$390, B84)+COUNTIF($D$364:$D$364, B84)+COUNTIF($D$353:$D$354, B84)+COUNTIF($D$334:$D$335, B84)+COUNTIF($D$204:$D$318, B84)+COUNTIF($D$319:$D$321, B84)+COUNTIF($D$1:$D$202, B84)&gt;1,NOT(ISBLANK(B84)))</formula>
    </cfRule>
  </conditionalFormatting>
  <conditionalFormatting sqref="B127">
    <cfRule type="duplicateValues" dxfId="584" priority="566"/>
    <cfRule type="duplicateValues" dxfId="583" priority="565"/>
  </conditionalFormatting>
  <conditionalFormatting sqref="B127:B132 B134:B145 B147:B148">
    <cfRule type="expression" dxfId="582" priority="564" stopIfTrue="1">
      <formula>AND(COUNTIF($D$130:$D$144, B127)+COUNTIF($D$123:$D$128, B127)&gt;1,NOT(ISBLANK(B127)))</formula>
    </cfRule>
  </conditionalFormatting>
  <conditionalFormatting sqref="B127:B132 B134:B157 B159:B172">
    <cfRule type="expression" dxfId="581" priority="563" stopIfTrue="1">
      <formula>AND(COUNTIF($B$8:$B$38, B127)+COUNTIF($B$41:$B$57, B127)&gt;1,NOT(ISBLANK(B127)))</formula>
    </cfRule>
    <cfRule type="expression" dxfId="580" priority="515" stopIfTrue="1">
      <formula>AND(COUNTIF($B$8:$B$38, B127)+COUNTIF($B$41:$B$57, B127)&gt;1,NOT(ISBLANK(B127)))</formula>
    </cfRule>
  </conditionalFormatting>
  <conditionalFormatting sqref="B127:B132 B134:B174">
    <cfRule type="expression" dxfId="579" priority="562" stopIfTrue="1">
      <formula>AND(COUNTIF($D$130:$D$170, B127)+COUNTIF($D$123:$D$128, B127)&gt;1,NOT(ISBLANK(B127)))</formula>
    </cfRule>
  </conditionalFormatting>
  <conditionalFormatting sqref="B127:B157 B159:B172">
    <cfRule type="expression" dxfId="578" priority="3853" stopIfTrue="1">
      <formula>AND(COUNTIF($C$502:$C$65523, B127)+COUNTIF($C$482:$C$483, B127)+COUNTIF($C$444:$C$445, B127)+COUNTIF($C$402:$C$405, B127)+COUNTIF($C$379:$C$380, B127)+COUNTIF($C$352:$C$353, B127)+COUNTIF($C$331:$C$331, B127)+COUNTIF(#REF!, B127)+COUNTIF(#REF!, B127)+COUNTIF($C$318:$C$318, B127)+COUNTIF($C$204:$C$205, B127)+COUNTIF($C$132:$C$187, B127)+COUNTIF($C$189:$C$191, B127)+COUNTIF($C$1:$C$131, B127)&gt;1,NOT(ISBLANK(B127)))</formula>
    </cfRule>
  </conditionalFormatting>
  <conditionalFormatting sqref="B128">
    <cfRule type="duplicateValues" dxfId="577" priority="559"/>
    <cfRule type="duplicateValues" dxfId="576" priority="560"/>
  </conditionalFormatting>
  <conditionalFormatting sqref="B129">
    <cfRule type="duplicateValues" dxfId="575" priority="558"/>
  </conditionalFormatting>
  <conditionalFormatting sqref="B129:B130">
    <cfRule type="duplicateValues" dxfId="574" priority="557"/>
    <cfRule type="duplicateValues" dxfId="573" priority="556"/>
  </conditionalFormatting>
  <conditionalFormatting sqref="B129:B132 B134:B155">
    <cfRule type="expression" dxfId="572" priority="555" stopIfTrue="1">
      <formula>AND(COUNTIF($B$36:$B$36, B129)+COUNTIF($B$10:$B$34, B129)&gt;1,NOT(ISBLANK(B129)))</formula>
    </cfRule>
  </conditionalFormatting>
  <conditionalFormatting sqref="B130">
    <cfRule type="duplicateValues" dxfId="571" priority="553"/>
    <cfRule type="duplicateValues" dxfId="570" priority="554"/>
  </conditionalFormatting>
  <conditionalFormatting sqref="B131 B134">
    <cfRule type="expression" dxfId="569" priority="552" stopIfTrue="1">
      <formula>AND(COUNTIF($B$16:$B$16, B131)+COUNTIF($B$12:$B$16, B131)&gt;1,NOT(ISBLANK(B131)))</formula>
    </cfRule>
  </conditionalFormatting>
  <conditionalFormatting sqref="B131 B134:B155">
    <cfRule type="expression" dxfId="568" priority="551" stopIfTrue="1">
      <formula>AND(COUNTIF($B$12:$B$12, B131)+COUNTIF($B$36:$B$36, B131)+COUNTIF($B$14:$B$34, B131)&gt;1,NOT(ISBLANK(B131)))</formula>
    </cfRule>
  </conditionalFormatting>
  <conditionalFormatting sqref="B131">
    <cfRule type="duplicateValues" dxfId="567" priority="549"/>
    <cfRule type="duplicateValues" dxfId="566" priority="550"/>
  </conditionalFormatting>
  <conditionalFormatting sqref="B131:B132 B134:B135 B142">
    <cfRule type="expression" dxfId="565" priority="548" stopIfTrue="1">
      <formula>AND(COUNTIF($B$24:$B$24, B131)+COUNTIF(#REF!, B131)&gt;1,NOT(ISBLANK(B131)))</formula>
    </cfRule>
  </conditionalFormatting>
  <conditionalFormatting sqref="B131:B132 B134:B135">
    <cfRule type="expression" dxfId="564" priority="547" stopIfTrue="1">
      <formula>AND(COUNTIF($D$130:$D$131, B131)+COUNTIF($D$127:$D$128, B131)&gt;1,NOT(ISBLANK(B131)))</formula>
    </cfRule>
  </conditionalFormatting>
  <conditionalFormatting sqref="B131:B132 B134:B145 B147:B148">
    <cfRule type="expression" dxfId="563" priority="546" stopIfTrue="1">
      <formula>AND(COUNTIF($D$130:$D$144, B131)+COUNTIF($D$127:$D$128, B131)&gt;1,NOT(ISBLANK(B131)))</formula>
    </cfRule>
  </conditionalFormatting>
  <conditionalFormatting sqref="B131:B132">
    <cfRule type="duplicateValues" dxfId="562" priority="545"/>
  </conditionalFormatting>
  <conditionalFormatting sqref="B132 B127:B130 B159:B172">
    <cfRule type="expression" dxfId="561" priority="543" stopIfTrue="1">
      <formula>AND(COUNTIF($B$13:$B$59, B127)+COUNTIF($B$8:$B$11, B127)&gt;1,NOT(ISBLANK(B127)))</formula>
    </cfRule>
  </conditionalFormatting>
  <conditionalFormatting sqref="B132 B134:B135">
    <cfRule type="expression" dxfId="560" priority="544" stopIfTrue="1">
      <formula>AND(COUNTIF($D$130:$D$131, B132)+COUNTIF($D$128:$D$128, B132)&gt;1,NOT(ISBLANK(B132)))</formula>
    </cfRule>
  </conditionalFormatting>
  <conditionalFormatting sqref="B132 B134:B157 B159:B172">
    <cfRule type="expression" dxfId="559" priority="514" stopIfTrue="1">
      <formula>AND(COUNTIF(#REF!, B132)+COUNTIF($B$13:$B$59, B132)&gt;1,NOT(ISBLANK(B132)))</formula>
    </cfRule>
  </conditionalFormatting>
  <conditionalFormatting sqref="B132 B142 B135">
    <cfRule type="expression" dxfId="558" priority="493" stopIfTrue="1">
      <formula>AND(COUNTIF($B$24:$B$24, B132)+COUNTIF($B$13:$B$14, B132)+COUNTIF($B$17:$B$17, B132)&gt;1,NOT(ISBLANK(B132)))</formula>
    </cfRule>
  </conditionalFormatting>
  <conditionalFormatting sqref="B132">
    <cfRule type="duplicateValues" dxfId="557" priority="542"/>
    <cfRule type="duplicateValues" dxfId="556" priority="541"/>
  </conditionalFormatting>
  <conditionalFormatting sqref="B133">
    <cfRule type="duplicateValues" dxfId="555" priority="537"/>
    <cfRule type="duplicateValues" dxfId="554" priority="538"/>
    <cfRule type="duplicateValues" dxfId="553" priority="539"/>
    <cfRule type="duplicateValues" dxfId="552" priority="540"/>
    <cfRule type="expression" dxfId="551" priority="527" stopIfTrue="1">
      <formula>AND(COUNTIF($B$24:$B$24, B133)+COUNTIF($B$14:$B$14, B133)+COUNTIF(#REF!, B133)&gt;1,NOT(ISBLANK(B133)))</formula>
    </cfRule>
    <cfRule type="expression" dxfId="550" priority="528" stopIfTrue="1">
      <formula>AND(COUNTIF($B$24:$B$24, B133)+COUNTIF($B$13:$B$14, B133)+COUNTIF($B$17:$B$17, B133)&gt;1,NOT(ISBLANK(B133)))</formula>
    </cfRule>
    <cfRule type="expression" dxfId="549" priority="530" stopIfTrue="1">
      <formula>AND(COUNTIF(#REF!, B133)+COUNTIF($B$13:$B$59, B133)&gt;1,NOT(ISBLANK(B133)))</formula>
    </cfRule>
    <cfRule type="expression" dxfId="548" priority="529" stopIfTrue="1">
      <formula>AND(COUNTIF($B$24:$B$24, B133)+COUNTIF(#REF!, B133)&gt;1,NOT(ISBLANK(B133)))</formula>
    </cfRule>
    <cfRule type="expression" dxfId="547" priority="532" stopIfTrue="1">
      <formula>AND(COUNTIF($B$8:$B$38, B133)+COUNTIF($B$41:$B$57, B133)&gt;1,NOT(ISBLANK(B133)))</formula>
    </cfRule>
    <cfRule type="expression" dxfId="546" priority="533" stopIfTrue="1">
      <formula>AND(COUNTIF($B$8:$B$38, B133)+COUNTIF($B$41:$B$57, B133)&gt;1,NOT(ISBLANK(B133)))</formula>
    </cfRule>
    <cfRule type="expression" dxfId="545" priority="534" stopIfTrue="1">
      <formula>AND(COUNTIF($B$12:$B$12, B133)+COUNTIF($B$36:$B$36, B133)+COUNTIF($B$14:$B$34, B133)&gt;1,NOT(ISBLANK(B133)))</formula>
    </cfRule>
    <cfRule type="expression" dxfId="544" priority="535" stopIfTrue="1">
      <formula>AND(COUNTIF($B$36:$B$36, B133)+COUNTIF($B$10:$B$34, B133)&gt;1,NOT(ISBLANK(B133)))</formula>
    </cfRule>
    <cfRule type="duplicateValues" dxfId="543" priority="536"/>
    <cfRule type="duplicateValues" dxfId="542" priority="520" stopIfTrue="1"/>
    <cfRule type="duplicateValues" dxfId="541" priority="521" stopIfTrue="1"/>
    <cfRule type="duplicateValues" dxfId="540" priority="522"/>
    <cfRule type="duplicateValues" dxfId="539" priority="523"/>
    <cfRule type="duplicateValues" dxfId="538" priority="524"/>
    <cfRule type="duplicateValues" dxfId="537" priority="525"/>
    <cfRule type="expression" dxfId="536" priority="526" stopIfTrue="1">
      <formula>AND(COUNTIF($B$24:$B$24, B133)+COUNTIF($B$13:$B$14, B133)+COUNTIF(#REF!, B133)&gt;1,NOT(ISBLANK(B133)))</formula>
    </cfRule>
  </conditionalFormatting>
  <conditionalFormatting sqref="B133:B157">
    <cfRule type="expression" dxfId="535" priority="531" stopIfTrue="1">
      <formula>AND(COUNTIF($B$13:$B$59, B133)+COUNTIF($B$8:$B$11, B133)&gt;1,NOT(ISBLANK(B133)))</formula>
    </cfRule>
  </conditionalFormatting>
  <conditionalFormatting sqref="B134">
    <cfRule type="duplicateValues" dxfId="534" priority="519"/>
  </conditionalFormatting>
  <conditionalFormatting sqref="B134:B135">
    <cfRule type="expression" dxfId="533" priority="516" stopIfTrue="1">
      <formula>AND(COUNTIF(#REF!, B134)+COUNTIF($B$16:$B$17, B134)&gt;1,NOT(ISBLANK(B134)))</formula>
    </cfRule>
    <cfRule type="duplicateValues" dxfId="532" priority="518"/>
    <cfRule type="duplicateValues" dxfId="531" priority="517"/>
  </conditionalFormatting>
  <conditionalFormatting sqref="B135 B132">
    <cfRule type="expression" dxfId="530" priority="513" stopIfTrue="1">
      <formula>AND(COUNTIF(#REF!, B132)+COUNTIF($B$17:$B$17, B132)+COUNTIF($B$13:$B$13, B132)&gt;1,NOT(ISBLANK(B132)))</formula>
    </cfRule>
  </conditionalFormatting>
  <conditionalFormatting sqref="B135">
    <cfRule type="expression" dxfId="529" priority="512" stopIfTrue="1">
      <formula>AND(COUNTIF(#REF!, B135)+COUNTIF($B$17:$B$17, B135)&gt;1,NOT(ISBLANK(B135)))</formula>
    </cfRule>
  </conditionalFormatting>
  <conditionalFormatting sqref="B136">
    <cfRule type="duplicateValues" dxfId="528" priority="511"/>
  </conditionalFormatting>
  <conditionalFormatting sqref="B136:B137 B142">
    <cfRule type="expression" dxfId="527" priority="510" stopIfTrue="1">
      <formula>AND(COUNTIF(#REF!, B136)+COUNTIF($B$18:$B$24, B136)&gt;1,NOT(ISBLANK(B136)))</formula>
    </cfRule>
  </conditionalFormatting>
  <conditionalFormatting sqref="B136:B137">
    <cfRule type="duplicateValues" dxfId="526" priority="507"/>
    <cfRule type="duplicateValues" dxfId="525" priority="508"/>
    <cfRule type="duplicateValues" dxfId="524" priority="509"/>
  </conditionalFormatting>
  <conditionalFormatting sqref="B136:B145 B147:B148">
    <cfRule type="duplicateValues" dxfId="523" priority="506"/>
  </conditionalFormatting>
  <conditionalFormatting sqref="B137">
    <cfRule type="duplicateValues" dxfId="522" priority="505"/>
  </conditionalFormatting>
  <conditionalFormatting sqref="B138">
    <cfRule type="duplicateValues" dxfId="521" priority="504"/>
  </conditionalFormatting>
  <conditionalFormatting sqref="B138:B140">
    <cfRule type="duplicateValues" dxfId="520" priority="502"/>
    <cfRule type="duplicateValues" dxfId="519" priority="503"/>
  </conditionalFormatting>
  <conditionalFormatting sqref="B138:B146">
    <cfRule type="expression" dxfId="518" priority="501" stopIfTrue="1">
      <formula>AND(COUNTIF($B$26:$B$26, B138)+COUNTIF($B$20:$B$23, B138)&gt;1,NOT(ISBLANK(B138)))</formula>
    </cfRule>
  </conditionalFormatting>
  <conditionalFormatting sqref="B138:B147">
    <cfRule type="expression" dxfId="517" priority="500" stopIfTrue="1">
      <formula>AND(COUNTIF($B$26:$B$27, B138)+COUNTIF($B$20:$B$23, B138)&gt;1,NOT(ISBLANK(B138)))</formula>
    </cfRule>
  </conditionalFormatting>
  <conditionalFormatting sqref="B138:B148">
    <cfRule type="expression" dxfId="516" priority="499" stopIfTrue="1">
      <formula>AND(COUNTIF($B$25:$B$28, B138)+COUNTIF($B$20:$B$23, B138)&gt;1,NOT(ISBLANK(B138)))</formula>
    </cfRule>
  </conditionalFormatting>
  <conditionalFormatting sqref="B138:B155">
    <cfRule type="expression" dxfId="515" priority="498" stopIfTrue="1">
      <formula>AND(COUNTIF($B$36:$B$36, B138)+COUNTIF($B$20:$B$34, B138)&gt;1,NOT(ISBLANK(B138)))</formula>
    </cfRule>
  </conditionalFormatting>
  <conditionalFormatting sqref="B139:B140">
    <cfRule type="duplicateValues" dxfId="514" priority="496"/>
    <cfRule type="duplicateValues" dxfId="513" priority="497"/>
  </conditionalFormatting>
  <conditionalFormatting sqref="B140:B141">
    <cfRule type="duplicateValues" dxfId="512" priority="494"/>
    <cfRule type="duplicateValues" dxfId="511" priority="495"/>
  </conditionalFormatting>
  <conditionalFormatting sqref="B142 B132">
    <cfRule type="expression" dxfId="510" priority="492" stopIfTrue="1">
      <formula>AND(COUNTIF($B$24:$B$24, B132)+COUNTIF($B$13:$B$14, B132)+COUNTIF(#REF!, B132)&gt;1,NOT(ISBLANK(B132)))</formula>
    </cfRule>
  </conditionalFormatting>
  <conditionalFormatting sqref="B142">
    <cfRule type="expression" dxfId="509" priority="491" stopIfTrue="1">
      <formula>AND(COUNTIF($B$24:$B$24, B142)+COUNTIF($B$14:$B$14, B142)+COUNTIF(#REF!, B142)&gt;1,NOT(ISBLANK(B142)))</formula>
    </cfRule>
  </conditionalFormatting>
  <conditionalFormatting sqref="B142:B144">
    <cfRule type="duplicateValues" dxfId="508" priority="490"/>
  </conditionalFormatting>
  <conditionalFormatting sqref="B142:B145 B147">
    <cfRule type="duplicateValues" dxfId="507" priority="489"/>
  </conditionalFormatting>
  <conditionalFormatting sqref="B143:B145 B147">
    <cfRule type="duplicateValues" dxfId="506" priority="486"/>
    <cfRule type="duplicateValues" dxfId="505" priority="488"/>
    <cfRule type="duplicateValues" dxfId="504" priority="487"/>
  </conditionalFormatting>
  <conditionalFormatting sqref="B145 B147">
    <cfRule type="duplicateValues" dxfId="503" priority="484"/>
    <cfRule type="duplicateValues" dxfId="502" priority="485"/>
  </conditionalFormatting>
  <conditionalFormatting sqref="B145 B147:B149">
    <cfRule type="duplicateValues" dxfId="501" priority="483"/>
  </conditionalFormatting>
  <conditionalFormatting sqref="B146 B148:B149">
    <cfRule type="duplicateValues" dxfId="500" priority="482"/>
  </conditionalFormatting>
  <conditionalFormatting sqref="B147:B148">
    <cfRule type="expression" dxfId="499" priority="480" stopIfTrue="1">
      <formula>AND(COUNTIF($B$24:$B$24, B147)+COUNTIF($B$13:$B$14, B147)+COUNTIF($B$17:$B$17, B147)&gt;1,NOT(ISBLANK(B147)))</formula>
    </cfRule>
    <cfRule type="expression" dxfId="498" priority="481" stopIfTrue="1">
      <formula>AND(COUNTIF($B$24:$B$24, B147)+COUNTIF(#REF!, B147)&gt;1,NOT(ISBLANK(B147)))</formula>
    </cfRule>
    <cfRule type="expression" dxfId="497" priority="479" stopIfTrue="1">
      <formula>AND(COUNTIF($B$24:$B$24, B147)+COUNTIF($B$14:$B$14, B147)+COUNTIF(#REF!, B147)&gt;1,NOT(ISBLANK(B147)))</formula>
    </cfRule>
    <cfRule type="expression" dxfId="496" priority="478" stopIfTrue="1">
      <formula>AND(COUNTIF($B$24:$B$24, B147)+COUNTIF($B$13:$B$14, B147)+COUNTIF(#REF!, B147)&gt;1,NOT(ISBLANK(B147)))</formula>
    </cfRule>
    <cfRule type="expression" dxfId="495" priority="477" stopIfTrue="1">
      <formula>AND(COUNTIF(#REF!, B147)+COUNTIF($B$18:$B$24, B147)&gt;1,NOT(ISBLANK(B147)))</formula>
    </cfRule>
    <cfRule type="duplicateValues" dxfId="494" priority="476"/>
  </conditionalFormatting>
  <conditionalFormatting sqref="B148:B149">
    <cfRule type="duplicateValues" dxfId="493" priority="475"/>
  </conditionalFormatting>
  <conditionalFormatting sqref="B148:B157 B159:B172 B146">
    <cfRule type="expression" dxfId="492" priority="474" stopIfTrue="1">
      <formula>AND(COUNTIF($B$29:$B$38, B146)+COUNTIF($B$41:$B$57, B146)&gt;1,NOT(ISBLANK(B146)))</formula>
    </cfRule>
  </conditionalFormatting>
  <conditionalFormatting sqref="B149:B151">
    <cfRule type="duplicateValues" dxfId="491" priority="473"/>
  </conditionalFormatting>
  <conditionalFormatting sqref="B149:B155">
    <cfRule type="expression" dxfId="490" priority="472" stopIfTrue="1">
      <formula>AND(COUNTIF($B$36:$B$36, B149)+COUNTIF($B$32:$B$38, B149)&gt;1,NOT(ISBLANK(B149)))</formula>
    </cfRule>
  </conditionalFormatting>
  <conditionalFormatting sqref="B149:B156">
    <cfRule type="expression" dxfId="489" priority="471" stopIfTrue="1">
      <formula>AND(COUNTIF($B$35:$B$37, B149)+COUNTIF($B$32:$B$38, B149)&gt;1,NOT(ISBLANK(B149)))</formula>
    </cfRule>
  </conditionalFormatting>
  <conditionalFormatting sqref="B150:B152">
    <cfRule type="duplicateValues" dxfId="488" priority="469"/>
    <cfRule type="duplicateValues" dxfId="487" priority="470"/>
  </conditionalFormatting>
  <conditionalFormatting sqref="B150:B153">
    <cfRule type="duplicateValues" dxfId="486" priority="468"/>
  </conditionalFormatting>
  <conditionalFormatting sqref="B151:B153">
    <cfRule type="duplicateValues" dxfId="485" priority="466"/>
    <cfRule type="duplicateValues" dxfId="484" priority="467"/>
  </conditionalFormatting>
  <conditionalFormatting sqref="B152:B156">
    <cfRule type="duplicateValues" dxfId="483" priority="465"/>
  </conditionalFormatting>
  <conditionalFormatting sqref="B152:B157 B159:B172">
    <cfRule type="expression" dxfId="482" priority="464" stopIfTrue="1">
      <formula>AND(COUNTIF($B$35:$B$38, B152)+COUNTIF($B$41:$B$57, B152)&gt;1,NOT(ISBLANK(B152)))</formula>
    </cfRule>
  </conditionalFormatting>
  <conditionalFormatting sqref="B153:B155">
    <cfRule type="duplicateValues" dxfId="481" priority="463"/>
  </conditionalFormatting>
  <conditionalFormatting sqref="B153:B157 B159:B160">
    <cfRule type="expression" dxfId="480" priority="462" stopIfTrue="1">
      <formula>AND(COUNTIF($B$38:$B$47, B153)+COUNTIF($B$37:$B$37, B153)&gt;1,NOT(ISBLANK(B153)))</formula>
    </cfRule>
  </conditionalFormatting>
  <conditionalFormatting sqref="B153:B157 B159:B172">
    <cfRule type="expression" dxfId="479" priority="461" stopIfTrue="1">
      <formula>AND(COUNTIF($B$38:$B$59, B153)+COUNTIF($B$37:$B$37, B153)&gt;1,NOT(ISBLANK(B153)))</formula>
    </cfRule>
  </conditionalFormatting>
  <conditionalFormatting sqref="B153:B157">
    <cfRule type="expression" dxfId="478" priority="460" stopIfTrue="1">
      <formula>AND(COUNTIF($B$38:$B$38, B153)+COUNTIF($B$37:$B$37, B153)&gt;1,NOT(ISBLANK(B153)))</formula>
    </cfRule>
  </conditionalFormatting>
  <conditionalFormatting sqref="B154:B157">
    <cfRule type="duplicateValues" dxfId="477" priority="458"/>
    <cfRule type="duplicateValues" dxfId="476" priority="459"/>
  </conditionalFormatting>
  <conditionalFormatting sqref="B159:B160">
    <cfRule type="expression" dxfId="475" priority="457" stopIfTrue="1">
      <formula>AND(COUNTIF($B$41:$B$41, B159)+COUNTIF(#REF!, B159)&gt;1,NOT(ISBLANK(B159)))</formula>
    </cfRule>
  </conditionalFormatting>
  <conditionalFormatting sqref="B159:B172 B151:B157">
    <cfRule type="expression" dxfId="474" priority="456" stopIfTrue="1">
      <formula>AND(COUNTIF($B$34:$B$38, B151)+COUNTIF($B$41:$B$57, B151)&gt;1,NOT(ISBLANK(B151)))</formula>
    </cfRule>
  </conditionalFormatting>
  <conditionalFormatting sqref="B159:B172">
    <cfRule type="expression" dxfId="473" priority="455" stopIfTrue="1">
      <formula>AND(COUNTIF($B$41:$B$59, B159)+COUNTIF(#REF!, B159)&gt;1,NOT(ISBLANK(B159)))</formula>
    </cfRule>
  </conditionalFormatting>
  <conditionalFormatting sqref="B160:B172">
    <cfRule type="expression" dxfId="472" priority="454" stopIfTrue="1">
      <formula>AND(COUNTIF($B$58:$B$59, B160)+COUNTIF(#REF!, B160)&gt;1,NOT(ISBLANK(B160)))</formula>
    </cfRule>
  </conditionalFormatting>
  <conditionalFormatting sqref="B173:B174 B171">
    <cfRule type="expression" dxfId="471" priority="453" stopIfTrue="1">
      <formula>AND(COUNTIF($B$59:$B$59, B171)+COUNTIF($B$58:$B$58, B171)&gt;1,NOT(ISBLANK(B171)))</formula>
    </cfRule>
  </conditionalFormatting>
  <conditionalFormatting sqref="B173:B174">
    <cfRule type="duplicateValues" dxfId="470" priority="452"/>
    <cfRule type="expression" dxfId="469" priority="451" stopIfTrue="1">
      <formula>AND(COUNTIF(#REF!, B173)+COUNTIF(#REF!, B173)&gt;1,NOT(ISBLANK(B173)))</formula>
    </cfRule>
  </conditionalFormatting>
  <conditionalFormatting sqref="B174:B194 B84:B87 B91:B94 B100:B126 B196 B198">
    <cfRule type="expression" dxfId="468" priority="450" stopIfTrue="1">
      <formula>AND(COUNTIF($D$171:$D$190, B84)+COUNTIF($D$80:$D$122, B84)&gt;1,NOT(ISBLANK(B84)))</formula>
    </cfRule>
  </conditionalFormatting>
  <conditionalFormatting sqref="B184:B186">
    <cfRule type="expression" dxfId="467" priority="448" stopIfTrue="1">
      <formula>AND(COUNTIF($B$59:$B$59, B184)+COUNTIF($B$58:$B$58, B184)&gt;1,NOT(ISBLANK(B184)))</formula>
    </cfRule>
    <cfRule type="expression" dxfId="466" priority="449" stopIfTrue="1">
      <formula>AND(COUNTIF($D$130:$D$170, B184)+COUNTIF($D$123:$D$128, B184)&gt;1,NOT(ISBLANK(B184)))</formula>
    </cfRule>
  </conditionalFormatting>
  <conditionalFormatting sqref="B241">
    <cfRule type="duplicateValues" dxfId="465" priority="447"/>
    <cfRule type="duplicateValues" dxfId="464" priority="446"/>
  </conditionalFormatting>
  <conditionalFormatting sqref="B241:B242 B245:B246 B248 B253:B256 B258:B262 B264:B287 B292:B294 B297:B298 B301">
    <cfRule type="expression" dxfId="463" priority="3855" stopIfTrue="1">
      <formula>AND(COUNTIF($C$8:$C$24, B241)+COUNTIF(#REF!, B241)&gt;1,NOT(ISBLANK(B241)))</formula>
    </cfRule>
    <cfRule type="expression" dxfId="462" priority="3858" stopIfTrue="1">
      <formula>AND(COUNTIF($D$415:$D$65523, B241)+COUNTIF($D$395:$D$396, B241)+COUNTIF($D$357:$D$358, B241)+COUNTIF(#REF!, B241)+COUNTIF(#REF!, B241)+COUNTIF(#REF!, B241)+COUNTIF(#REF!, B241)+COUNTIF($D$237:$D$237, B241)+COUNTIF($D$222:$D$222, B241)+COUNTIF($D$208:$D$209, B241)+COUNTIF($D$189:$D$190, B241)+COUNTIF($D$117:$D$172, B241)+COUNTIF($D$174:$D$176, B241)+COUNTIF($D$1:$D$116, B241)&gt;1,NOT(ISBLANK(B241)))</formula>
    </cfRule>
    <cfRule type="expression" dxfId="461" priority="3857" stopIfTrue="1">
      <formula>AND(COUNTIF($C$8:$C$24, B241)+COUNTIF(#REF!, B241)+COUNTIF(#REF!, B241)+COUNTIF(#REF!, B241)&gt;1,NOT(ISBLANK(B241)))</formula>
    </cfRule>
    <cfRule type="expression" dxfId="460" priority="3856" stopIfTrue="1">
      <formula>AND(COUNTIF($C$149:$C$149, B241)+COUNTIF($C$172:$C$65523, B241)+COUNTIF($C$1:$C$24, B241)+COUNTIF(#REF!, B241)+COUNTIF($C$44:$C$93, B241)+COUNTIF(#REF!, B241)&gt;1,NOT(ISBLANK(B241)))</formula>
    </cfRule>
  </conditionalFormatting>
  <conditionalFormatting sqref="B241:B242 B245:B246 B248 B253:B256 B258:B262 B264:B287 B297:B316 B292:B294">
    <cfRule type="expression" dxfId="459" priority="441" stopIfTrue="1">
      <formula>AND(COUNTIF($D$237:$D$313, B241)+COUNTIF(#REF!, B241)&gt;1,NOT(ISBLANK(B241)))</formula>
    </cfRule>
  </conditionalFormatting>
  <conditionalFormatting sqref="B242">
    <cfRule type="duplicateValues" dxfId="458" priority="440"/>
    <cfRule type="duplicateValues" dxfId="457" priority="439"/>
  </conditionalFormatting>
  <conditionalFormatting sqref="B245">
    <cfRule type="duplicateValues" dxfId="456" priority="436"/>
    <cfRule type="duplicateValues" dxfId="455" priority="438"/>
    <cfRule type="duplicateValues" dxfId="454" priority="437"/>
  </conditionalFormatting>
  <conditionalFormatting sqref="B245:B246">
    <cfRule type="expression" dxfId="453" priority="433" stopIfTrue="1">
      <formula>AND(COUNTIF($C$24:$C$24, B245)+COUNTIF(#REF!, B245)&gt;1,NOT(ISBLANK(B245)))</formula>
    </cfRule>
    <cfRule type="expression" dxfId="452" priority="432" stopIfTrue="1">
      <formula>AND(COUNTIF($C$24:$C$24, B245)+COUNTIF($C$13:$C$14, B245)+COUNTIF($C$17:$C$17, B245)&gt;1,NOT(ISBLANK(B245)))</formula>
    </cfRule>
    <cfRule type="expression" dxfId="451" priority="431" stopIfTrue="1">
      <formula>AND(COUNTIF($C$24:$C$24, B245)+COUNTIF($C$13:$C$14, B245)+COUNTIF(#REF!, B245)&gt;1,NOT(ISBLANK(B245)))</formula>
    </cfRule>
    <cfRule type="expression" dxfId="450" priority="434" stopIfTrue="1">
      <formula>AND(COUNTIF(#REF!, B245)+COUNTIF($C$17:$C$17, B245)+COUNTIF($C$13:$C$13, B245)&gt;1,NOT(ISBLANK(B245)))</formula>
    </cfRule>
    <cfRule type="expression" dxfId="449" priority="435" stopIfTrue="1">
      <formula>AND(COUNTIF($C$12:$C$24, B245)+COUNTIF(#REF!, B245)+COUNTIF(#REF!, B245)+COUNTIF(#REF!, B245)&gt;1,NOT(ISBLANK(B245)))</formula>
    </cfRule>
    <cfRule type="expression" dxfId="448" priority="430" stopIfTrue="1">
      <formula>AND(COUNTIF(#REF!, B245)+COUNTIF($C$13:$C$24, B245)&gt;1,NOT(ISBLANK(B245)))</formula>
    </cfRule>
  </conditionalFormatting>
  <conditionalFormatting sqref="B246 B248">
    <cfRule type="duplicateValues" dxfId="447" priority="427"/>
    <cfRule type="duplicateValues" dxfId="446" priority="428"/>
    <cfRule type="duplicateValues" dxfId="445" priority="429"/>
  </conditionalFormatting>
  <conditionalFormatting sqref="B253:B254 B258:B262 B264:B282 B284:B287 B297:B298 B301">
    <cfRule type="duplicateValues" dxfId="444" priority="426"/>
  </conditionalFormatting>
  <conditionalFormatting sqref="B253:B254 B259:B262 B264:B282 B284:B287 B297:B298 B301">
    <cfRule type="duplicateValues" dxfId="443" priority="425"/>
  </conditionalFormatting>
  <conditionalFormatting sqref="B253:B287 B297:B302 B241:B246 B248">
    <cfRule type="expression" dxfId="442" priority="422" stopIfTrue="1">
      <formula>AND(COUNTIF($C$13:$C$24, B241)+COUNTIF($C$8:$C$11, B241)&gt;1,NOT(ISBLANK(B241)))</formula>
    </cfRule>
  </conditionalFormatting>
  <conditionalFormatting sqref="B253:B287 B297:B302 B242:B246 B248 B293:B294">
    <cfRule type="expression" dxfId="441" priority="424" stopIfTrue="1">
      <formula>AND(COUNTIF(#REF!, B242)+COUNTIF($C$10:$C$24, B242)&gt;1,NOT(ISBLANK(B242)))</formula>
    </cfRule>
  </conditionalFormatting>
  <conditionalFormatting sqref="B253:B287 B297:B302">
    <cfRule type="expression" dxfId="440" priority="421" stopIfTrue="1">
      <formula>AND(COUNTIF($C$12:$C$12, B253)+COUNTIF(#REF!, B253)+COUNTIF($C$14:$C$24, B253)&gt;1,NOT(ISBLANK(B253)))</formula>
    </cfRule>
    <cfRule type="expression" dxfId="439" priority="423" stopIfTrue="1">
      <formula>AND(COUNTIF($C$12:$C$24, B253)+COUNTIF(#REF!, B253)+COUNTIF(#REF!, B253)+COUNTIF(#REF!, B253)&gt;1,NOT(ISBLANK(B253)))</formula>
    </cfRule>
    <cfRule type="expression" dxfId="438" priority="420" stopIfTrue="1">
      <formula>AND(COUNTIF($C$24:$C$24, B253)+COUNTIF(#REF!, B253)&gt;1,NOT(ISBLANK(B253)))</formula>
    </cfRule>
    <cfRule type="expression" dxfId="437" priority="419" stopIfTrue="1">
      <formula>AND(COUNTIF($C$24:$C$24, B253)+COUNTIF($C$13:$C$14, B253)+COUNTIF($C$17:$C$17, B253)&gt;1,NOT(ISBLANK(B253)))</formula>
    </cfRule>
    <cfRule type="expression" dxfId="436" priority="418" stopIfTrue="1">
      <formula>AND(COUNTIF($C$24:$C$24, B253)+COUNTIF($C$14:$C$14, B253)+COUNTIF(#REF!, B253)&gt;1,NOT(ISBLANK(B253)))</formula>
    </cfRule>
    <cfRule type="expression" dxfId="435" priority="417" stopIfTrue="1">
      <formula>AND(COUNTIF($C$24:$C$24, B253)+COUNTIF($C$13:$C$14, B253)+COUNTIF(#REF!, B253)&gt;1,NOT(ISBLANK(B253)))</formula>
    </cfRule>
    <cfRule type="expression" dxfId="434" priority="416" stopIfTrue="1">
      <formula>AND(COUNTIF(#REF!, B253)+COUNTIF($C$13:$C$24, B253)&gt;1,NOT(ISBLANK(B253)))</formula>
    </cfRule>
  </conditionalFormatting>
  <conditionalFormatting sqref="B255 B242">
    <cfRule type="duplicateValues" dxfId="433" priority="415"/>
    <cfRule type="duplicateValues" dxfId="432" priority="414"/>
  </conditionalFormatting>
  <conditionalFormatting sqref="B255">
    <cfRule type="duplicateValues" dxfId="431" priority="413"/>
  </conditionalFormatting>
  <conditionalFormatting sqref="B256 B253:B254 B258:B262 B264:B282 B284:B287 B297:B298 B301">
    <cfRule type="duplicateValues" dxfId="430" priority="412"/>
  </conditionalFormatting>
  <conditionalFormatting sqref="B256 B261">
    <cfRule type="expression" dxfId="429" priority="411" stopIfTrue="1">
      <formula>AND(COUNTIF($C$16:$C$16, B256)+COUNTIF($C$12:$C$16, B256)&gt;1,NOT(ISBLANK(B256)))</formula>
    </cfRule>
  </conditionalFormatting>
  <conditionalFormatting sqref="B256">
    <cfRule type="duplicateValues" dxfId="428" priority="410"/>
    <cfRule type="duplicateValues" dxfId="427" priority="409"/>
  </conditionalFormatting>
  <conditionalFormatting sqref="B258">
    <cfRule type="duplicateValues" dxfId="426" priority="407"/>
  </conditionalFormatting>
  <conditionalFormatting sqref="B258:B287 B297:B302">
    <cfRule type="expression" dxfId="425" priority="406" stopIfTrue="1">
      <formula>AND(COUNTIF(#REF!, B258)+COUNTIF($C$17:$C$17, B258)+COUNTIF($C$13:$C$13, B258)&gt;1,NOT(ISBLANK(B258)))</formula>
    </cfRule>
  </conditionalFormatting>
  <conditionalFormatting sqref="B260">
    <cfRule type="duplicateValues" dxfId="424" priority="401"/>
    <cfRule type="duplicateValues" dxfId="423" priority="403"/>
    <cfRule type="expression" dxfId="422" priority="404" stopIfTrue="1">
      <formula>AND(COUNTIF($C$24:$C$24, B260)+COUNTIF($C$13:$C$14, B260)+COUNTIF(#REF!, B260)&gt;1,NOT(ISBLANK(B260)))</formula>
    </cfRule>
    <cfRule type="expression" dxfId="421" priority="405" stopIfTrue="1">
      <formula>AND(COUNTIF($C$24:$C$24, B260)+COUNTIF($C$14:$C$14, B260)+COUNTIF(#REF!, B260)&gt;1,NOT(ISBLANK(B260)))</formula>
    </cfRule>
    <cfRule type="duplicateValues" dxfId="420" priority="400"/>
    <cfRule type="duplicateValues" dxfId="419" priority="402"/>
  </conditionalFormatting>
  <conditionalFormatting sqref="B261">
    <cfRule type="duplicateValues" dxfId="418" priority="399"/>
  </conditionalFormatting>
  <conditionalFormatting sqref="B261:B262 B264:B282 B284:B287 B297:B298">
    <cfRule type="duplicateValues" dxfId="417" priority="398"/>
  </conditionalFormatting>
  <conditionalFormatting sqref="B261:B262 B264:B287 B297:B302">
    <cfRule type="expression" dxfId="416" priority="397" stopIfTrue="1">
      <formula>AND(COUNTIF(#REF!, B261)+COUNTIF($C$16:$C$17, B261)&gt;1,NOT(ISBLANK(B261)))</formula>
    </cfRule>
  </conditionalFormatting>
  <conditionalFormatting sqref="B264:B287 B261:B262 B297:B302">
    <cfRule type="expression" dxfId="415" priority="396" stopIfTrue="1">
      <formula>AND(COUNTIF(#REF!, B261)+COUNTIF($C$17:$C$17, B261)&gt;1,NOT(ISBLANK(B261)))</formula>
    </cfRule>
  </conditionalFormatting>
  <conditionalFormatting sqref="B283">
    <cfRule type="duplicateValues" dxfId="414" priority="391"/>
    <cfRule type="duplicateValues" dxfId="413" priority="392"/>
    <cfRule type="duplicateValues" dxfId="412" priority="394"/>
    <cfRule type="expression" dxfId="411" priority="395" stopIfTrue="1">
      <formula>AND(COUNTIF(#REF!, B283)+COUNTIF($C$18:$C$24, B283)&gt;1,NOT(ISBLANK(B283)))</formula>
    </cfRule>
    <cfRule type="duplicateValues" dxfId="410" priority="393"/>
  </conditionalFormatting>
  <conditionalFormatting sqref="B292">
    <cfRule type="expression" dxfId="409" priority="389" stopIfTrue="1">
      <formula>AND(COUNTIF($C$21:$C$24, B292)+COUNTIF(#REF!, B292)+COUNTIF(#REF!, B292)+COUNTIF(#REF!, B292)&gt;1,NOT(ISBLANK(B292)))</formula>
    </cfRule>
    <cfRule type="expression" dxfId="408" priority="385" stopIfTrue="1">
      <formula>AND(COUNTIF($C$20:$C$24, B292)+COUNTIF(#REF!, B292)+COUNTIF(#REF!, B292)+COUNTIF(#REF!, B292)&gt;1,NOT(ISBLANK(B292)))</formula>
    </cfRule>
    <cfRule type="expression" dxfId="407" priority="386" stopIfTrue="1">
      <formula>AND(COUNTIF($C$18:$C$24, B292)+COUNTIF(#REF!, B292)+COUNTIF(#REF!, B292)+COUNTIF(#REF!, B292)&gt;1,NOT(ISBLANK(B292)))</formula>
    </cfRule>
    <cfRule type="expression" dxfId="406" priority="388" stopIfTrue="1">
      <formula>AND(COUNTIF($C$21:$C$24, B292)+COUNTIF(#REF!, B292)+COUNTIF(#REF!, B292)+COUNTIF(#REF!, B292)&gt;1,NOT(ISBLANK(B292)))</formula>
    </cfRule>
    <cfRule type="duplicateValues" dxfId="405" priority="383"/>
    <cfRule type="duplicateValues" dxfId="404" priority="390"/>
    <cfRule type="duplicateValues" dxfId="403" priority="381"/>
    <cfRule type="duplicateValues" dxfId="402" priority="382"/>
    <cfRule type="expression" dxfId="401" priority="384" stopIfTrue="1">
      <formula>AND(COUNTIF($C$20:$C$24, B292)+COUNTIF(#REF!, B292)+COUNTIF(#REF!, B292)+COUNTIF(#REF!, B292)&gt;1,NOT(ISBLANK(B292)))</formula>
    </cfRule>
    <cfRule type="expression" dxfId="400" priority="380" stopIfTrue="1">
      <formula>AND(COUNTIF(#REF!, B292)+COUNTIF($C$10:$C$24, B292)&gt;1,NOT(ISBLANK(B292)))</formula>
    </cfRule>
    <cfRule type="expression" dxfId="399" priority="378" stopIfTrue="1">
      <formula>AND(COUNTIF(#REF!, B292)+COUNTIF($C$20:$C$23, B292)&gt;1,NOT(ISBLANK(B292)))</formula>
    </cfRule>
    <cfRule type="expression" dxfId="398" priority="377" stopIfTrue="1">
      <formula>AND(COUNTIF(#REF!, B292)+COUNTIF($C$18:$C$24, B292)&gt;1,NOT(ISBLANK(B292)))</formula>
    </cfRule>
  </conditionalFormatting>
  <conditionalFormatting sqref="B292:B294 B264:B287 B253:B256 B258:B262 B297:B302 B241:B242 B245:B246 B248">
    <cfRule type="expression" dxfId="397" priority="376" stopIfTrue="1">
      <formula>AND(COUNTIF($C$8:$C$24, B241)+COUNTIF(#REF!, B241)&gt;1,NOT(ISBLANK(B241)))</formula>
    </cfRule>
  </conditionalFormatting>
  <conditionalFormatting sqref="B292:B294">
    <cfRule type="expression" dxfId="396" priority="372" stopIfTrue="1">
      <formula>AND(COUNTIF(#REF!, B292)+COUNTIF($C$20:$C$24, B292)&gt;1,NOT(ISBLANK(B292)))</formula>
    </cfRule>
    <cfRule type="expression" dxfId="395" priority="387" stopIfTrue="1">
      <formula>AND(COUNTIF($C$12:$C$24, B292)+COUNTIF(#REF!, B292)+COUNTIF(#REF!, B292)+COUNTIF(#REF!, B292)&gt;1,NOT(ISBLANK(B292)))</formula>
    </cfRule>
    <cfRule type="expression" dxfId="394" priority="375" stopIfTrue="1">
      <formula>AND(COUNTIF(#REF!, B292)+COUNTIF($C$20:$C$23, B292)&gt;1,NOT(ISBLANK(B292)))</formula>
    </cfRule>
    <cfRule type="expression" dxfId="393" priority="379" stopIfTrue="1">
      <formula>AND(COUNTIF($C$12:$C$12, B292)+COUNTIF(#REF!, B292)+COUNTIF($C$14:$C$24, B292)&gt;1,NOT(ISBLANK(B292)))</formula>
    </cfRule>
    <cfRule type="expression" dxfId="392" priority="374" stopIfTrue="1">
      <formula>AND(COUNTIF($C$13:$C$24, B292)+COUNTIF($C$8:$C$11, B292)&gt;1,NOT(ISBLANK(B292)))</formula>
    </cfRule>
    <cfRule type="expression" dxfId="391" priority="373" stopIfTrue="1">
      <formula>AND(COUNTIF(#REF!, B292)+COUNTIF($C$13:$C$24, B292)&gt;1,NOT(ISBLANK(B292)))</formula>
    </cfRule>
  </conditionalFormatting>
  <conditionalFormatting sqref="B293:B294 B283">
    <cfRule type="expression" dxfId="390" priority="371" stopIfTrue="1">
      <formula>AND(COUNTIF($C$18:$C$24, B283)+COUNTIF(#REF!, B283)+COUNTIF(#REF!, B283)+COUNTIF(#REF!, B283)&gt;1,NOT(ISBLANK(B283)))</formula>
    </cfRule>
  </conditionalFormatting>
  <conditionalFormatting sqref="B293:B294">
    <cfRule type="duplicateValues" dxfId="389" priority="367"/>
    <cfRule type="expression" dxfId="388" priority="369" stopIfTrue="1">
      <formula>AND(COUNTIF(#REF!, B293)+COUNTIF($C$18:$C$24, B293)&gt;1,NOT(ISBLANK(B293)))</formula>
    </cfRule>
    <cfRule type="duplicateValues" dxfId="387" priority="370"/>
    <cfRule type="duplicateValues" dxfId="386" priority="368"/>
    <cfRule type="expression" dxfId="385" priority="362" stopIfTrue="1">
      <formula>AND(COUNTIF(#REF!, B293)+COUNTIF($C$20:$C$23, B293)&gt;1,NOT(ISBLANK(B293)))</formula>
    </cfRule>
    <cfRule type="expression" dxfId="384" priority="363" stopIfTrue="1">
      <formula>AND(COUNTIF($C$20:$C$24, B293)+COUNTIF(#REF!, B293)+COUNTIF(#REF!, B293)+COUNTIF(#REF!, B293)&gt;1,NOT(ISBLANK(B293)))</formula>
    </cfRule>
    <cfRule type="expression" dxfId="383" priority="364" stopIfTrue="1">
      <formula>AND(COUNTIF($C$20:$C$24, B293)+COUNTIF(#REF!, B293)+COUNTIF(#REF!, B293)+COUNTIF(#REF!, B293)&gt;1,NOT(ISBLANK(B293)))</formula>
    </cfRule>
    <cfRule type="duplicateValues" dxfId="382" priority="365"/>
    <cfRule type="duplicateValues" dxfId="381" priority="366"/>
  </conditionalFormatting>
  <conditionalFormatting sqref="B299:B300 B302:B304 B306:B316">
    <cfRule type="expression" dxfId="380" priority="3891" stopIfTrue="1">
      <formula>AND(COUNTIF($C$25:$C$32, B299)+COUNTIF($C$34:$C$41, B299)&gt;1,NOT(ISBLANK(B299)))</formula>
    </cfRule>
    <cfRule type="expression" dxfId="379" priority="3892" stopIfTrue="1">
      <formula>AND(COUNTIF($E$505:$E$65523, B299)+COUNTIF($E$485:$E$486, B299)+COUNTIF($E$447:$E$448, B299)+COUNTIF($E$405:$E$408, B299)+COUNTIF($E$382:$E$383, B299)+COUNTIF($E$355:$E$356, B299)+COUNTIF($E$334:$E$334, B299)+COUNTIF($E$319:$E$319, B299)+COUNTIF(#REF!, B299)+COUNTIF(#REF!, B299)+COUNTIF(#REF!, B299)+COUNTIF($E$206:$E$312, B299)+COUNTIF($E$306:$E$307, B299)+COUNTIF($E$1:$E$204, B299)&gt;1,NOT(ISBLANK(B299)))</formula>
    </cfRule>
  </conditionalFormatting>
  <conditionalFormatting sqref="B301 B253:B254 B258:B259 B261">
    <cfRule type="duplicateValues" dxfId="378" priority="358"/>
    <cfRule type="duplicateValues" dxfId="377" priority="359"/>
  </conditionalFormatting>
  <conditionalFormatting sqref="B301 B256 B253:B254 B258:B259 B261">
    <cfRule type="duplicateValues" dxfId="376" priority="357"/>
  </conditionalFormatting>
  <conditionalFormatting sqref="B301 B261 B259 B253:B254">
    <cfRule type="duplicateValues" dxfId="375" priority="356"/>
  </conditionalFormatting>
  <conditionalFormatting sqref="B305">
    <cfRule type="duplicateValues" dxfId="374" priority="3897" stopIfTrue="1"/>
    <cfRule type="duplicateValues" dxfId="373" priority="3898" stopIfTrue="1"/>
    <cfRule type="duplicateValues" dxfId="372" priority="3899" stopIfTrue="1"/>
    <cfRule type="expression" dxfId="371" priority="3900" stopIfTrue="1">
      <formula>AND(COUNTIF($E$524:$E$65523, B305)+COUNTIF($E$504:$E$505, B305)+COUNTIF($E$466:$E$467, B305)+COUNTIF($E$424:$E$427, B305)+COUNTIF($E$401:$E$402, B305)+COUNTIF($E$374:$E$375, B305)+COUNTIF($E$353:$E$353, B305)+COUNTIF($E$338:$E$339, B305)+COUNTIF(#REF!, B305)+COUNTIF(#REF!, B305)+COUNTIF(#REF!, B305)+COUNTIF($E$232:$E$313, B305)+COUNTIF($E$315:$E$315, B305)+COUNTIF($E$1:$E$227, B305)&gt;1,NOT(ISBLANK(B305)))</formula>
    </cfRule>
  </conditionalFormatting>
  <conditionalFormatting sqref="B579:B580">
    <cfRule type="duplicateValues" dxfId="370" priority="3901" stopIfTrue="1"/>
    <cfRule type="duplicateValues" dxfId="369" priority="3903" stopIfTrue="1"/>
    <cfRule type="duplicateValues" dxfId="368" priority="3902" stopIfTrue="1"/>
    <cfRule type="expression" dxfId="367" priority="3910" stopIfTrue="1">
      <formula>AND(COUNTIF($D$10:$D$22, B579)+COUNTIF(#REF!, B579)&gt;1,NOT(ISBLANK(B579)))</formula>
    </cfRule>
    <cfRule type="duplicateValues" dxfId="366" priority="3909" stopIfTrue="1"/>
    <cfRule type="duplicateValues" dxfId="365" priority="3908" stopIfTrue="1"/>
    <cfRule type="duplicateValues" dxfId="364" priority="3907" stopIfTrue="1"/>
    <cfRule type="expression" dxfId="363" priority="3906" stopIfTrue="1">
      <formula>AND(COUNTIF($D$26:$D$65685, B579)+COUNTIF($D$1:$D$22, B579)+COUNTIF(#REF!, B579)+COUNTIF(#REF!, B579)+COUNTIF($D$25:$D$25, B579)+COUNTIF(#REF!, B579)+COUNTIF(#REF!, B579)&gt;1,NOT(ISBLANK(B579)))</formula>
    </cfRule>
    <cfRule type="expression" dxfId="362" priority="3905" stopIfTrue="1">
      <formula>AND(COUNTIF($D$26:$D$65685,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61" priority="3904" stopIfTrue="1">
      <formula>AND(COUNTIF($D$26:$D$65685,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</conditionalFormatting>
  <conditionalFormatting sqref="B579:B581 B584:B596">
    <cfRule type="expression" dxfId="360" priority="44" stopIfTrue="1">
      <formula>AND(COUNTIF($D$26:$D$65688,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9" priority="43" stopIfTrue="1">
      <formula>AND(COUNTIF($D$26:$D$65688, B579)+COUNTIF(#REF!, B579)+COUNTIF(#REF!, B579)+COUNTIF(#REF!, B579)+COUNTIF(#REF!, B579)+COUNTIF($D$25:$D$25, B579)+COUNTIF(#REF!, B579)+COUNTIF(#REF!, B579)+COUNTIF(#REF!, B579)+COUNTIF($D$1:$D$22, B579)+COUNTIF(#REF!, B579)+COUNTIF(#REF!, B579)+COUNTIF(#REF!, B579)+COUNTIF(#REF!, B579)&gt;1,NOT(ISBLANK(B579)))</formula>
    </cfRule>
    <cfRule type="expression" dxfId="358" priority="45" stopIfTrue="1">
      <formula>AND(COUNTIF($D$26:$D$65688, B579)+COUNTIF($D$1:$D$22, B579)+COUNTIF(#REF!, B579)+COUNTIF(#REF!, B579)+COUNTIF($D$25:$D$25, B579)+COUNTIF(#REF!, B579)+COUNTIF(#REF!, B579)&gt;1,NOT(ISBLANK(B579)))</formula>
    </cfRule>
  </conditionalFormatting>
  <conditionalFormatting sqref="B581 B584:B596">
    <cfRule type="duplicateValues" dxfId="357" priority="2772" stopIfTrue="1"/>
    <cfRule type="duplicateValues" dxfId="356" priority="2773" stopIfTrue="1"/>
    <cfRule type="duplicateValues" dxfId="355" priority="2774" stopIfTrue="1"/>
  </conditionalFormatting>
  <conditionalFormatting sqref="B581">
    <cfRule type="expression" dxfId="354" priority="3914" stopIfTrue="1">
      <formula>AND(COUNTIF($D$26:$D$65685, B581)+COUNTIF(#REF!,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expression" dxfId="353" priority="3916" stopIfTrue="1">
      <formula>AND(COUNTIF($D$26:$D$65685, B581)+COUNTIF($D$1:$D$22, B581)+COUNTIF(#REF!, B581)+COUNTIF(#REF!, B581)+COUNTIF($D$25:$D$25, B581)+COUNTIF(#REF!, B581)+COUNTIF(#REF!, B581)&gt;1,NOT(ISBLANK(B581)))</formula>
    </cfRule>
    <cfRule type="expression" dxfId="352" priority="3915" stopIfTrue="1">
      <formula>AND(COUNTIF($D$26:$D$65685, B581)+COUNTIF(#REF!, B581)+COUNTIF(#REF!, B581)+COUNTIF(#REF!, B581)+COUNTIF($D$25:$D$25, B581)+COUNTIF(#REF!, B581)+COUNTIF(#REF!, B581)+COUNTIF(#REF!, B581)+COUNTIF($D$1:$D$22, B581)+COUNTIF(#REF!, B581)+COUNTIF(#REF!, B581)+COUNTIF(#REF!, B581)+COUNTIF(#REF!, B581)&gt;1,NOT(ISBLANK(B581)))</formula>
    </cfRule>
    <cfRule type="duplicateValues" dxfId="351" priority="3913" stopIfTrue="1"/>
    <cfRule type="duplicateValues" dxfId="350" priority="3912" stopIfTrue="1"/>
    <cfRule type="duplicateValues" dxfId="349" priority="3911" stopIfTrue="1"/>
  </conditionalFormatting>
  <conditionalFormatting sqref="B582:B583">
    <cfRule type="duplicateValues" dxfId="348" priority="3924" stopIfTrue="1"/>
    <cfRule type="duplicateValues" dxfId="347" priority="3917" stopIfTrue="1"/>
    <cfRule type="duplicateValues" dxfId="346" priority="3918" stopIfTrue="1"/>
    <cfRule type="duplicateValues" dxfId="345" priority="3919" stopIfTrue="1"/>
    <cfRule type="expression" dxfId="344" priority="3920" stopIfTrue="1">
      <formula>AND(COUNTIF($D$26:$D$65670,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3" priority="3921" stopIfTrue="1">
      <formula>AND(COUNTIF($D$26:$D$65670,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42" priority="3922" stopIfTrue="1">
      <formula>AND(COUNTIF($D$26:$D$65670, B582)+COUNTIF($D$1:$D$22, B582)+COUNTIF(#REF!, B582)+COUNTIF(#REF!, B582)+COUNTIF($D$25:$D$25, B582)+COUNTIF(#REF!, B582)+COUNTIF(#REF!, B582)&gt;1,NOT(ISBLANK(B582)))</formula>
    </cfRule>
    <cfRule type="duplicateValues" dxfId="341" priority="3923" stopIfTrue="1"/>
    <cfRule type="duplicateValues" dxfId="340" priority="3925" stopIfTrue="1"/>
    <cfRule type="expression" dxfId="339" priority="3926" stopIfTrue="1">
      <formula>AND(COUNTIF($D$10:$D$22, B582)+COUNTIF(#REF!, B582)&gt;1,NOT(ISBLANK(B582)))</formula>
    </cfRule>
    <cfRule type="expression" dxfId="338" priority="3927" stopIfTrue="1">
      <formula>AND(COUNTIF($D$26:$D$65673, B582)+COUNTIF(#REF!,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37" priority="3928" stopIfTrue="1">
      <formula>AND(COUNTIF($D$26:$D$65673, B582)+COUNTIF(#REF!, B582)+COUNTIF(#REF!, B582)+COUNTIF(#REF!, B582)+COUNTIF($D$25:$D$25, B582)+COUNTIF(#REF!, B582)+COUNTIF(#REF!, B582)+COUNTIF(#REF!, B582)+COUNTIF($D$1:$D$22, B582)+COUNTIF(#REF!, B582)+COUNTIF(#REF!, B582)+COUNTIF(#REF!, B582)+COUNTIF(#REF!, B582)&gt;1,NOT(ISBLANK(B582)))</formula>
    </cfRule>
    <cfRule type="expression" dxfId="336" priority="3929" stopIfTrue="1">
      <formula>AND(COUNTIF($D$26:$D$65673, B582)+COUNTIF($D$1:$D$22, B582)+COUNTIF(#REF!, B582)+COUNTIF(#REF!, B582)+COUNTIF($D$25:$D$25, B582)+COUNTIF(#REF!, B582)+COUNTIF(#REF!, B582)&gt;1,NOT(ISBLANK(B582)))</formula>
    </cfRule>
  </conditionalFormatting>
  <conditionalFormatting sqref="B584:B596 B581">
    <cfRule type="expression" dxfId="335" priority="42" stopIfTrue="1">
      <formula>AND(COUNTIF($D$10:$D$22, B581)+COUNTIF(#REF!, B581)&gt;1,NOT(ISBLANK(B581)))</formula>
    </cfRule>
  </conditionalFormatting>
  <conditionalFormatting sqref="B585:B596">
    <cfRule type="expression" dxfId="334" priority="2747" stopIfTrue="1">
      <formula>AND(COUNTIF($D$26:$D$65685, B585)+COUNTIF($D$1:$D$22, B585)+COUNTIF(#REF!, B585)+COUNTIF(#REF!, B585)+COUNTIF($D$25:$D$25, B585)+COUNTIF(#REF!, B585)+COUNTIF(#REF!, B585)&gt;1,NOT(ISBLANK(B585)))</formula>
    </cfRule>
    <cfRule type="expression" dxfId="333" priority="2746" stopIfTrue="1">
      <formula>AND(COUNTIF($D$26:$D$65685,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expression" dxfId="332" priority="2745" stopIfTrue="1">
      <formula>AND(COUNTIF($D$26:$D$65685, B585)+COUNTIF(#REF!, B585)+COUNTIF(#REF!, B585)+COUNTIF(#REF!, B585)+COUNTIF(#REF!, B585)+COUNTIF($D$25:$D$25, B585)+COUNTIF(#REF!, B585)+COUNTIF(#REF!, B585)+COUNTIF(#REF!, B585)+COUNTIF($D$1:$D$22, B585)+COUNTIF(#REF!, B585)+COUNTIF(#REF!, B585)+COUNTIF(#REF!, B585)+COUNTIF(#REF!, B585)&gt;1,NOT(ISBLANK(B585)))</formula>
    </cfRule>
    <cfRule type="duplicateValues" dxfId="331" priority="2744" stopIfTrue="1"/>
    <cfRule type="duplicateValues" dxfId="330" priority="2743" stopIfTrue="1"/>
    <cfRule type="duplicateValues" dxfId="329" priority="2742" stopIfTrue="1"/>
  </conditionalFormatting>
  <conditionalFormatting sqref="B596:B598">
    <cfRule type="duplicateValues" dxfId="328" priority="4" stopIfTrue="1"/>
    <cfRule type="duplicateValues" dxfId="327" priority="5" stopIfTrue="1"/>
    <cfRule type="duplicateValues" dxfId="326" priority="6" stopIfTrue="1"/>
    <cfRule type="duplicateValues" dxfId="325" priority="2" stopIfTrue="1"/>
    <cfRule type="expression" dxfId="324" priority="13" stopIfTrue="1">
      <formula>AND(COUNTIF($D$26:$D$65672, B596)+COUNTIF($D$1:$D$22, B596)+COUNTIF(#REF!, B596)+COUNTIF(#REF!, B596)+COUNTIF($D$25:$D$25, B596)+COUNTIF(#REF!, B596)+COUNTIF(#REF!, B596)&gt;1,NOT(ISBLANK(B596)))</formula>
    </cfRule>
    <cfRule type="duplicateValues" dxfId="323" priority="1" stopIfTrue="1"/>
    <cfRule type="expression" dxfId="322" priority="11" stopIfTrue="1">
      <formula>AND(COUNTIF($D$26:$D$65672, B596)+COUNTIF(#REF!,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expression" dxfId="321" priority="8" stopIfTrue="1">
      <formula>AND(COUNTIF($D$26:$D$65669,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expression" dxfId="320" priority="7" stopIfTrue="1">
      <formula>AND(COUNTIF($D$26:$D$65669, B596)+COUNTIF(#REF!,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  <cfRule type="duplicateValues" dxfId="319" priority="3" stopIfTrue="1"/>
    <cfRule type="expression" dxfId="318" priority="9" stopIfTrue="1">
      <formula>AND(COUNTIF($D$26:$D$65669, B596)+COUNTIF($D$1:$D$22, B596)+COUNTIF(#REF!, B596)+COUNTIF(#REF!, B596)+COUNTIF($D$25:$D$25, B596)+COUNTIF(#REF!, B596)+COUNTIF(#REF!, B596)&gt;1,NOT(ISBLANK(B596)))</formula>
    </cfRule>
    <cfRule type="expression" dxfId="317" priority="10" stopIfTrue="1">
      <formula>AND(COUNTIF($D$10:$D$22, B596)+COUNTIF(#REF!, B596)&gt;1,NOT(ISBLANK(B596)))</formula>
    </cfRule>
    <cfRule type="expression" dxfId="316" priority="12" stopIfTrue="1">
      <formula>AND(COUNTIF($D$26:$D$65672, B596)+COUNTIF(#REF!, B596)+COUNTIF(#REF!, B596)+COUNTIF(#REF!, B596)+COUNTIF($D$25:$D$25, B596)+COUNTIF(#REF!, B596)+COUNTIF(#REF!, B596)+COUNTIF(#REF!, B596)+COUNTIF($D$1:$D$22, B596)+COUNTIF(#REF!, B596)+COUNTIF(#REF!, B596)+COUNTIF(#REF!, B596)+COUNTIF(#REF!, B596)&gt;1,NOT(ISBLANK(B596)))</formula>
    </cfRule>
  </conditionalFormatting>
  <conditionalFormatting sqref="B612:B626">
    <cfRule type="duplicateValues" dxfId="315" priority="64" stopIfTrue="1"/>
    <cfRule type="duplicateValues" dxfId="314" priority="63" stopIfTrue="1"/>
  </conditionalFormatting>
  <conditionalFormatting sqref="B626:B627">
    <cfRule type="duplicateValues" dxfId="313" priority="65" stopIfTrue="1"/>
    <cfRule type="duplicateValues" dxfId="312" priority="66" stopIfTrue="1"/>
  </conditionalFormatting>
  <conditionalFormatting sqref="B637:B639">
    <cfRule type="duplicateValues" dxfId="311" priority="60" stopIfTrue="1"/>
    <cfRule type="duplicateValues" dxfId="310" priority="59" stopIfTrue="1"/>
  </conditionalFormatting>
  <conditionalFormatting sqref="B640">
    <cfRule type="duplicateValues" dxfId="309" priority="62" stopIfTrue="1"/>
    <cfRule type="duplicateValues" dxfId="308" priority="61" stopIfTrue="1"/>
  </conditionalFormatting>
  <conditionalFormatting sqref="C13:C51 C56 C59 C68 C79:C86 C90:C94 C188 C191:C192 C196 C198 C210:C240 C243:C244 C247 C249:C252 C256:C257 C263 C97:C98 C100:C102 C104:C105 C108:C116 C118 C120 C122 C131:C132 C134 C136:C137 C140 C142:C144 C146 C148:C159 C161:C172">
    <cfRule type="expression" dxfId="307" priority="4044" stopIfTrue="1">
      <formula>AND(COUNTIF($E$642:$E$65523, C13)+COUNTIF($E$1:$E$315, C13)+COUNTIF(#REF!, C13)+COUNTIF($E$608:$E$609,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13:C51 C56 C59 C68 C79:C86 C90:C94 C188 C191:C192 C196 C198 C210:C240 C243:C244 C247 C249:C252 C256:C257 C263">
    <cfRule type="expression" dxfId="306" priority="3932" stopIfTrue="1">
      <formula>AND(COUNTIF($E$483:$E$65523, C13)+COUNTIF($E$460:$E$461,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5" priority="3933" stopIfTrue="1">
      <formula>AND(COUNTIF($E$460:$E$65523, C13)+COUNTIF($E$433:$E$434, C13)+COUNTIF($E$412:$E$412, C13)+COUNTIF($E$397:$E$398, C13)+COUNTIF($E$1:$E$315, C13)+COUNTIF(#REF!, C13)+COUNTIF($E$372:$E$372, C13)+COUNTIF($E$361:$E$362, C13)+COUNTIF(#REF!, C13)+COUNTIF($E$342:$E$343, C13)+COUNTIF($E$319:$E$319, C13)+COUNTIF($E$322:$E$329, C13)+COUNTIF(#REF!, C13)&gt;1,NOT(ISBLANK(C13)))</formula>
    </cfRule>
    <cfRule type="expression" dxfId="304" priority="3934" stopIfTrue="1">
      <formula>AND(COUNTIF($E$483:$E$65523, C13)+COUNTIF(#REF!, C13)+COUNTIF($E$1:$E$315,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3" priority="3935" stopIfTrue="1">
      <formula>AND(COUNTIF($E$608:$E$65523, C13)+COUNTIF(#REF!, C13)+COUNTIF($E$1:$E$315, C13)+COUNTIF($E$563:$E$564, C13)+COUNTIF($E$525:$E$526,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  <cfRule type="expression" dxfId="302" priority="3931" stopIfTrue="1">
      <formula>AND(COUNTIF($E$563:$E$65523, C13)+COUNTIF($E$1:$E$315, C13)+COUNTIF($E$525:$E$526,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2 C56:C60">
    <cfRule type="expression" dxfId="301" priority="345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300" priority="344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9" priority="343" stopIfTrue="1">
      <formula>AND(COUNTIF(#REF!,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8" priority="342" stopIfTrue="1">
      <formula>AND(COUNTIF(#REF!,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2:C62">
    <cfRule type="expression" dxfId="297" priority="341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6" priority="340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  <cfRule type="expression" dxfId="295" priority="339" stopIfTrue="1">
      <formula>AND(COUNTIF(#REF!, C52)+COUNTIF(#REF!, C52)+COUNTIF(#REF!, C52)+COUNTIF(#REF!, C52)+COUNTIF(#REF!, C52)+COUNTIF(#REF!, C52)+COUNTIF(#REF!, C52)+COUNTIF(#REF!, C52)+COUNTIF(#REF!, C52)+COUNTIF(#REF!, C52)+COUNTIF(#REF!, C52)+COUNTIF(#REF!, C52)+COUNTIF(#REF!, C52)+COUNTIF(#REF!, C52)+COUNTIF(#REF!, C52)&gt;1,NOT(ISBLANK(C52)))</formula>
    </cfRule>
  </conditionalFormatting>
  <conditionalFormatting sqref="C53 C61:C62 C69:C74 C88:C89">
    <cfRule type="expression" dxfId="294" priority="337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3" priority="338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 C61:C62 C70:C74 C88:C89">
    <cfRule type="expression" dxfId="292" priority="335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91" priority="336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3:C54">
    <cfRule type="expression" dxfId="290" priority="333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9" priority="328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8" priority="329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7" priority="330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6" priority="331" stopIfTrue="1">
      <formula>AND(COUNTIF(#REF!,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5" priority="332" stopIfTrue="1">
      <formula>AND(COUNTIF(#REF!, C53)+COUNTIF(#REF!, C53)+COUNTIF(#REF!, C53)+COUNTIF(#REF!, C53)+COUNTIF(#REF!, C53)+COUNTIF(#REF!, C53)+COUNTIF(#REF!, C53)+COUNTIF(#REF!, C53)+COUNTIF(#REF!, C53)+COUNTIF(#REF!, C53)+COUNTIF(#REF!, C53)&gt;1,NOT(ISBLANK(C53)))</formula>
    </cfRule>
    <cfRule type="expression" dxfId="284" priority="334" stopIfTrue="1">
      <formula>AND(COUNTIF(#REF!, C53)+COUNTIF(#REF!, C53)+COUNTIF(#REF!, C53)+COUNTIF(#REF!, C53)+COUNTIF(#REF!, C53)+COUNTIF(#REF!, C53)+COUNTIF(#REF!, C53)+COUNTIF(#REF!, C53)+COUNTIF(#REF!, C53)+COUNTIF(#REF!, C53)+COUNTIF(#REF!, C53)+COUNTIF(#REF!, C53)+COUNTIF(#REF!, C53)&gt;1,NOT(ISBLANK(C53)))</formula>
    </cfRule>
  </conditionalFormatting>
  <conditionalFormatting sqref="C54">
    <cfRule type="expression" dxfId="283" priority="326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2" priority="327" stopIfTrue="1">
      <formula>AND(COUNTIF(#REF!, C54)+COUNTIF(#REF!,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4:C59">
    <cfRule type="expression" dxfId="281" priority="324" stopIfTrue="1">
      <formula>AND(COUNTIF(#REF!, C54)+COUNTIF(#REF!, C54)+COUNTIF(#REF!, C54)+COUNTIF(#REF!, C54)+COUNTIF(#REF!, C54)+COUNTIF(#REF!, C54)+COUNTIF(#REF!, C54)+COUNTIF(#REF!, C54)+COUNTIF(#REF!, C54)+COUNTIF(#REF!, C54)+COUNTIF(#REF!, C54)+COUNTIF(#REF!, C54)&gt;1,NOT(ISBLANK(C54)))</formula>
    </cfRule>
    <cfRule type="expression" dxfId="280" priority="325" stopIfTrue="1">
      <formula>AND(COUNTIF(#REF!, C54)+COUNTIF(#REF!, C54)+COUNTIF(#REF!, C54)+COUNTIF(#REF!, C54)+COUNTIF(#REF!, C54)+COUNTIF(#REF!, C54)+COUNTIF(#REF!, C54)+COUNTIF(#REF!, C54)+COUNTIF(#REF!, C54)+COUNTIF(#REF!, C54)+COUNTIF(#REF!, C54)&gt;1,NOT(ISBLANK(C54)))</formula>
    </cfRule>
  </conditionalFormatting>
  <conditionalFormatting sqref="C55 C60 C62">
    <cfRule type="expression" dxfId="279" priority="4031" stopIfTrue="1">
      <formula>AND(COUNTIF($G$248:$G$65385, C55)+COUNTIF($G$1:$G$29,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8" priority="4030" stopIfTrue="1">
      <formula>AND(COUNTIF($G$314:$G$65385, C55)+COUNTIF($G$1:$G$29, C55)+COUNTIF($G$248:$G$249, C55)+COUNTIF(#REF!,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7" priority="4028" stopIfTrue="1">
      <formula>AND(COUNTIF($G$314:$G$65385, C55)+COUNTIF($G$1:$G$29, C55)+COUNTIF(#REF!, C55)+COUNTIF(#REF!,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6" priority="4027" stopIfTrue="1">
      <formula>AND(COUNTIF($G$170:$G$65385,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  <cfRule type="expression" dxfId="275" priority="4029" stopIfTrue="1">
      <formula>AND(COUNTIF($G$314:$G$65385, C55)+COUNTIF(#REF!, C55)+COUNTIF($G$1:$G$29, C55)+COUNTIF(#REF!, C55)+COUNTIF($G$248:$G$249, C55)+COUNTIF($G$193:$G$196, C55)+COUNTIF($G$170:$G$171, C55)+COUNTIF($G$145:$G$145, C55)+COUNTIF($G$123:$G$123, C55)+COUNTIF($G$108:$G$109, C55)+COUNTIF($G$87:$G$87, C55)+COUNTIF($G$72:$G$73, C55)+COUNTIF($G$52:$G$59, C55)+COUNTIF($G$40:$G$42, C55)&gt;1,NOT(ISBLANK(C55)))</formula>
    </cfRule>
    <cfRule type="expression" dxfId="274" priority="4087" stopIfTrue="1">
      <formula>AND(COUNTIF($G$193:$G$65385, C55)+COUNTIF(#REF!, C55)+COUNTIF($G$1:$G$29, C55)+COUNTIF($G$170:$G$171, C55)+COUNTIF($G$145:$G$145, C55)+COUNTIF($G$123:$G$123, C55)+COUNTIF($G$108:$G$109, C55)+COUNTIF($G$87:$G$87, C55)+COUNTIF($G$72:$G$73, C55)+COUNTIF($G$52:$G$59, C55)+COUNTIF($G$40:$G$42, C55)&gt;1,NOT(ISBLANK(C55)))</formula>
    </cfRule>
  </conditionalFormatting>
  <conditionalFormatting sqref="C55:C59">
    <cfRule type="expression" dxfId="273" priority="317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  <cfRule type="expression" dxfId="272" priority="316" stopIfTrue="1">
      <formula>AND(COUNTIF(#REF!, C55)+COUNTIF(#REF!, C55)+COUNTIF(#REF!, C55)+COUNTIF(#REF!, C55)+COUNTIF(#REF!, C55)+COUNTIF(#REF!, C55)+COUNTIF(#REF!, C55)+COUNTIF(#REF!, C55)+COUNTIF(#REF!, C55)+COUNTIF(#REF!, C55)+COUNTIF(#REF!, C55)+COUNTIF(#REF!, C55)+COUNTIF(#REF!, C55)+COUNTIF(#REF!, C55)&gt;1,NOT(ISBLANK(C55)))</formula>
    </cfRule>
  </conditionalFormatting>
  <conditionalFormatting sqref="C56 C59 C13:C51 C68 C79:C86 C90:C94 C188 C191:C192 C196 C198 C210:C240 C243:C244 C247 C249:C252 C256:C257 C263">
    <cfRule type="expression" dxfId="271" priority="3930" stopIfTrue="1">
      <formula>AND(COUNTIF($E$525:$E$65523, C13)+COUNTIF($E$1:$E$315, C13)+COUNTIF(#REF!, C13)+COUNTIF($E$483:$E$486, C13)+COUNTIF($E$460:$E$461, C13)+COUNTIF($E$433:$E$434, C13)+COUNTIF($E$412:$E$412, C13)+COUNTIF($E$397:$E$398, C13)+COUNTIF($E$372:$E$372, C13)+COUNTIF($E$361:$E$362, C13)+COUNTIF($E$342:$E$343, C13)+COUNTIF($E$327:$E$329, C13)&gt;1,NOT(ISBLANK(C13)))</formula>
    </cfRule>
  </conditionalFormatting>
  <conditionalFormatting sqref="C57:C58">
    <cfRule type="expression" dxfId="270" priority="4077" stopIfTrue="1">
      <formula>AND(COUNTIF($G$314:$G$65385, C57)+COUNTIF($G$1:$G$29, C57)+COUNTIF(#REF!, C57)+COUNTIF(#REF!,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9" priority="4078" stopIfTrue="1">
      <formula>AND(COUNTIF($G$314:$G$65385, C57)+COUNTIF(#REF!, C57)+COUNTIF($G$1:$G$29, C57)+COUNTIF(#REF!, C57)+COUNTIF($G$248:$G$249,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8" priority="4079" stopIfTrue="1">
      <formula>AND(COUNTIF($G$314:$G$65385, C57)+COUNTIF($G$1:$G$29, C57)+COUNTIF($G$248:$G$249,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7" priority="4085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6" priority="4084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5" priority="4083" stopIfTrue="1">
      <formula>AND(COUNTIF($G$170:$G$65385,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4" priority="4082" stopIfTrue="1">
      <formula>AND(COUNTIF($G$193:$G$65385, C57)+COUNTIF($G$170:$G$171, C57)+COUNTIF($G$145:$G$145, C57)+COUNTIF($G$123:$G$123, C57)+COUNTIF($G$108:$G$109, C57)+COUNTIF($G$1:$G$29, C57)+COUNTIF(#REF!, C57)+COUNTIF($G$87:$G$87, C57)+COUNTIF($G$72:$G$73, C57)+COUNTIF(#REF!, C57)+COUNTIF($G$52:$G$59, C57)+COUNTIF(#REF!, C57)+COUNTIF($G$38:$G$42, C57)+COUNTIF(#REF!, C57)&gt;1,NOT(ISBLANK(C57)))</formula>
    </cfRule>
    <cfRule type="expression" dxfId="263" priority="4080" stopIfTrue="1">
      <formula>AND(COUNTIF($G$248:$G$65385, C57)+COUNTIF($G$1:$G$29, C57)+COUNTIF(#REF!, C57)+COUNTIF($G$193:$G$196, C57)+COUNTIF($G$170:$G$171, C57)+COUNTIF($G$145:$G$145, C57)+COUNTIF($G$123:$G$123, C57)+COUNTIF($G$108:$G$109, C57)+COUNTIF($G$87:$G$87, C57)+COUNTIF($G$72:$G$73, C57)+COUNTIF($G$52:$G$59, C57)+COUNTIF($G$40:$G$42, C57)&gt;1,NOT(ISBLANK(C57)))</formula>
    </cfRule>
    <cfRule type="expression" dxfId="262" priority="4086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1" priority="4075" stopIfTrue="1">
      <formula>AND(COUNTIF(#REF!,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60" priority="4076" stopIfTrue="1">
      <formula>AND(COUNTIF(#REF!,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9" priority="4081" stopIfTrue="1">
      <formula>AND(COUNTIF($G$193:$G$65385, C57)+COUNTIF(#REF!, C57)+COUNTIF($G$1:$G$29, C57)+COUNTIF($G$170:$G$171, C57)+COUNTIF($G$145:$G$145, C57)+COUNTIF($G$123:$G$123, C57)+COUNTIF($G$108:$G$109, C57)+COUNTIF($G$87:$G$87, C57)+COUNTIF($G$72:$G$73, C57)+COUNTIF($G$52:$G$59, C57)+COUNTIF($G$40:$G$42, C57)&gt;1,NOT(ISBLANK(C57)))</formula>
    </cfRule>
  </conditionalFormatting>
  <conditionalFormatting sqref="C57:C59 C61 C63:C64">
    <cfRule type="expression" dxfId="258" priority="302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  <cfRule type="expression" dxfId="257" priority="301" stopIfTrue="1">
      <formula>AND(COUNTIF(#REF!, C57)+COUNTIF(#REF!, C57)+COUNTIF(#REF!, C57)+COUNTIF(#REF!, C57)+COUNTIF(#REF!, C57)+COUNTIF(#REF!, C57)+COUNTIF(#REF!, C57)+COUNTIF(#REF!, C57)+COUNTIF(#REF!, C57)+COUNTIF(#REF!, C57)+COUNTIF(#REF!, C57)+COUNTIF(#REF!, C57)+COUNTIF(#REF!, C57)+COUNTIF(#REF!, C57)&gt;1,NOT(ISBLANK(C57)))</formula>
    </cfRule>
  </conditionalFormatting>
  <conditionalFormatting sqref="C58:C59 C61 C63:C64 C69:C74 C88:C89">
    <cfRule type="expression" dxfId="256" priority="300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58:C59">
    <cfRule type="expression" dxfId="255" priority="298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4" priority="297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3" priority="296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2" priority="295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1" priority="294" stopIfTrue="1">
      <formula>AND(COUNTIF(#REF!, C58)+COUNTIF(#REF!, C58)+COUNTIF(#REF!,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50" priority="293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9" priority="292" stopIfTrue="1">
      <formula>AND(COUNTIF(#REF!, C58)+COUNTIF(#REF!, C58)+COUNTIF(#REF!, C58)+COUNTIF(#REF!, C58)+COUNTIF(#REF!, C58)+COUNTIF(#REF!, C58)+COUNTIF(#REF!, C58)+COUNTIF(#REF!, C58)+COUNTIF(#REF!, C58)+COUNTIF(#REF!, C58)+COUNTIF(#REF!, C58)+COUNTIF(#REF!, C58)&gt;1,NOT(ISBLANK(C58)))</formula>
    </cfRule>
    <cfRule type="expression" dxfId="248" priority="299" stopIfTrue="1">
      <formula>AND(COUNTIF(#REF!, C58)+COUNTIF(#REF!, C58)+COUNTIF(#REF!, C58)+COUNTIF(#REF!, C58)+COUNTIF(#REF!, C58)+COUNTIF(#REF!, C58)+COUNTIF(#REF!, C58)+COUNTIF(#REF!, C58)+COUNTIF(#REF!, C58)+COUNTIF(#REF!, C58)+COUNTIF(#REF!, C58)&gt;1,NOT(ISBLANK(C58)))</formula>
    </cfRule>
  </conditionalFormatting>
  <conditionalFormatting sqref="C60 C55 C62">
    <cfRule type="expression" dxfId="247" priority="4026" stopIfTrue="1">
      <formula>AND(COUNTIF($G$193:$G$65385, C55)+COUNTIF($G$170:$G$171, C55)+COUNTIF($G$145:$G$145, C55)+COUNTIF($G$123:$G$123, C55)+COUNTIF($G$108:$G$109, C55)+COUNTIF($G$1:$G$29, C55)+COUNTIF(#REF!, C55)+COUNTIF($G$87:$G$87, C55)+COUNTIF($G$72:$G$73, C55)+COUNTIF(#REF!, C55)+COUNTIF($G$52:$G$59, C55)+COUNTIF(#REF!, C55)+COUNTIF($G$38:$G$42, C55)+COUNTIF(#REF!, C55)&gt;1,NOT(ISBLANK(C55)))</formula>
    </cfRule>
  </conditionalFormatting>
  <conditionalFormatting sqref="C61">
    <cfRule type="expression" dxfId="246" priority="290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5" priority="289" stopIfTrue="1">
      <formula>AND(COUNTIF(#REF!, C61)+COUNTIF(#REF!, C61)+COUNTIF(#REF!,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4" priority="288" stopIfTrue="1">
      <formula>AND(COUNTIF(#REF!, C61)+COUNTIF(#REF!, C61)+COUNTIF(#REF!, C61)+COUNTIF(#REF!, C61)+COUNTIF(#REF!, C61)+COUNTIF(#REF!, C61)+COUNTIF(#REF!, C61)+COUNTIF(#REF!, C61)+COUNTIF(#REF!, C61)+COUNTIF(#REF!, C61)+COUNTIF(#REF!, C61)&gt;1,NOT(ISBLANK(C61)))</formula>
    </cfRule>
    <cfRule type="expression" dxfId="243" priority="287" stopIfTrue="1">
      <formula>AND(COUNTIF(#REF!, C61)+COUNTIF(#REF!, C61)+COUNTIF(#REF!, C61)+COUNTIF(#REF!, C61)+COUNTIF(#REF!, C61)+COUNTIF(#REF!, C61)+COUNTIF(#REF!, C61)+COUNTIF(#REF!, C61)+COUNTIF(#REF!, C61)+COUNTIF(#REF!, C61)+COUNTIF(#REF!, C61)+COUNTIF(#REF!, C61)&gt;1,NOT(ISBLANK(C61)))</formula>
    </cfRule>
  </conditionalFormatting>
  <conditionalFormatting sqref="C63">
    <cfRule type="expression" dxfId="242" priority="282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1" priority="279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40" priority="280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9" priority="281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4">
    <cfRule type="expression" dxfId="238" priority="286" stopIfTrue="1">
      <formula>AND(COUNTIF(#REF!,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7" priority="285" stopIfTrue="1">
      <formula>AND(COUNTIF(#REF!,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6" priority="284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5" priority="283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3:C65">
    <cfRule type="expression" dxfId="234" priority="276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3" priority="277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  <cfRule type="expression" dxfId="232" priority="278" stopIfTrue="1">
      <formula>AND(COUNTIF(#REF!, C63)+COUNTIF(#REF!, C63)+COUNTIF(#REF!, C63)+COUNTIF(#REF!, C63)+COUNTIF(#REF!, C63)+COUNTIF(#REF!, C63)+COUNTIF(#REF!, C63)+COUNTIF(#REF!, C63)+COUNTIF(#REF!, C63)+COUNTIF(#REF!, C63)+COUNTIF(#REF!, C63)+COUNTIF(#REF!, C63)+COUNTIF(#REF!, C63)&gt;1,NOT(ISBLANK(C63)))</formula>
    </cfRule>
  </conditionalFormatting>
  <conditionalFormatting sqref="C64:C65">
    <cfRule type="expression" dxfId="231" priority="4093" stopIfTrue="1">
      <formula>AND(COUNTIF($G$248:$G$65385, C64)+COUNTIF($G$1:$G$29,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30" priority="4092" stopIfTrue="1">
      <formula>AND(COUNTIF($G$314:$G$65385, C64)+COUNTIF($G$1:$G$29, C64)+COUNTIF($G$248:$G$249, C64)+COUNTIF(#REF!,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9" priority="4090" stopIfTrue="1">
      <formula>AND(COUNTIF($G$314:$G$65385, C64)+COUNTIF($G$1:$G$29, C64)+COUNTIF(#REF!, C64)+COUNTIF(#REF!,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8" priority="4099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7" priority="4091" stopIfTrue="1">
      <formula>AND(COUNTIF($G$314:$G$65385, C64)+COUNTIF(#REF!, C64)+COUNTIF($G$1:$G$29, C64)+COUNTIF(#REF!, C64)+COUNTIF($G$248:$G$249, C64)+COUNTIF($G$193:$G$196, C64)+COUNTIF($G$170:$G$171, C64)+COUNTIF($G$145:$G$145, C64)+COUNTIF($G$123:$G$123, C64)+COUNTIF($G$108:$G$109, C64)+COUNTIF($G$87:$G$87, C64)+COUNTIF($G$72:$G$73, C64)+COUNTIF($G$52:$G$59, C64)+COUNTIF($G$40:$G$42, C64)&gt;1,NOT(ISBLANK(C64)))</formula>
    </cfRule>
    <cfRule type="expression" dxfId="226" priority="4100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5" priority="4098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4" priority="4097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23" priority="4096" stopIfTrue="1">
      <formula>AND(COUNTIF($G$170:$G$65385,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2" priority="4095" stopIfTrue="1">
      <formula>AND(COUNTIF($G$193:$G$65385, C64)+COUNTIF($G$170:$G$171, C64)+COUNTIF($G$145:$G$145, C64)+COUNTIF($G$123:$G$123, C64)+COUNTIF($G$108:$G$109, C64)+COUNTIF($G$1:$G$29, C64)+COUNTIF(#REF!, C64)+COUNTIF($G$87:$G$87, C64)+COUNTIF($G$72:$G$73, C64)+COUNTIF(#REF!, C64)+COUNTIF($G$52:$G$59, C64)+COUNTIF(#REF!, C64)+COUNTIF($G$38:$G$42, C64)+COUNTIF(#REF!, C64)&gt;1,NOT(ISBLANK(C64)))</formula>
    </cfRule>
    <cfRule type="expression" dxfId="221" priority="4094" stopIfTrue="1">
      <formula>AND(COUNTIF($G$193:$G$65385, C64)+COUNTIF(#REF!, C64)+COUNTIF($G$1:$G$29, C64)+COUNTIF($G$170:$G$171, C64)+COUNTIF($G$145:$G$145, C64)+COUNTIF($G$123:$G$123, C64)+COUNTIF($G$108:$G$109, C64)+COUNTIF($G$87:$G$87, C64)+COUNTIF($G$72:$G$73, C64)+COUNTIF($G$52:$G$59, C64)+COUNTIF($G$40:$G$42, C64)&gt;1,NOT(ISBLANK(C64)))</formula>
    </cfRule>
  </conditionalFormatting>
  <conditionalFormatting sqref="C64:C66">
    <cfRule type="expression" dxfId="220" priority="263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9" priority="262" stopIfTrue="1">
      <formula>AND(COUNTIF(#REF!,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8" priority="261" stopIfTrue="1">
      <formula>AND(COUNTIF(#REF!,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  <cfRule type="expression" dxfId="217" priority="264" stopIfTrue="1">
      <formula>AND(COUNTIF(#REF!, C64)+COUNTIF(#REF!, C64)+COUNTIF(#REF!, C64)+COUNTIF(#REF!, C64)+COUNTIF(#REF!, C64)+COUNTIF(#REF!, C64)+COUNTIF(#REF!, C64)+COUNTIF(#REF!, C64)+COUNTIF(#REF!, C64)+COUNTIF(#REF!, C64)+COUNTIF(#REF!, C64)+COUNTIF(#REF!, C64)+COUNTIF(#REF!, C64)&gt;1,NOT(ISBLANK(C64)))</formula>
    </cfRule>
  </conditionalFormatting>
  <conditionalFormatting sqref="C65:C66">
    <cfRule type="expression" dxfId="216" priority="260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5" priority="256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4" priority="254" stopIfTrue="1">
      <formula>AND(COUNTIF(#REF!,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3" priority="255" stopIfTrue="1">
      <formula>AND(COUNTIF(#REF!,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2" priority="257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1" priority="258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10" priority="259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5:C67">
    <cfRule type="expression" dxfId="209" priority="252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8" priority="251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  <cfRule type="expression" dxfId="207" priority="253" stopIfTrue="1">
      <formula>AND(COUNTIF(#REF!, C65)+COUNTIF(#REF!, C65)+COUNTIF(#REF!, C65)+COUNTIF(#REF!, C65)+COUNTIF(#REF!, C65)+COUNTIF(#REF!, C65)+COUNTIF(#REF!, C65)+COUNTIF(#REF!, C65)+COUNTIF(#REF!, C65)+COUNTIF(#REF!, C65)+COUNTIF(#REF!, C65)+COUNTIF(#REF!, C65)+COUNTIF(#REF!, C65)&gt;1,NOT(ISBLANK(C65)))</formula>
    </cfRule>
  </conditionalFormatting>
  <conditionalFormatting sqref="C66:C67">
    <cfRule type="expression" dxfId="206" priority="241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5" priority="242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4" priority="243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3" priority="244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2" priority="245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1" priority="240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200" priority="247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9" priority="246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8" priority="248" stopIfTrue="1">
      <formula>AND(COUNTIF(#REF!, C66)+COUNTIF(#REF!,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7" priority="249" stopIfTrue="1">
      <formula>AND(COUNTIF(#REF!, C66)+COUNTIF(#REF!, C66)+COUNTIF(#REF!, C66)+COUNTIF(#REF!, C66)+COUNTIF(#REF!, C66)+COUNTIF(#REF!, C66)+COUNTIF(#REF!, C66)+COUNTIF(#REF!, C66)+COUNTIF(#REF!, C66)+COUNTIF(#REF!, C66)+COUNTIF(#REF!, C66)+COUNTIF(#REF!, C66)&gt;1,NOT(ISBLANK(C66)))</formula>
    </cfRule>
    <cfRule type="expression" dxfId="196" priority="250" stopIfTrue="1">
      <formula>AND(COUNTIF(#REF!, C66)+COUNTIF(#REF!, C66)+COUNTIF(#REF!, C66)+COUNTIF(#REF!, C66)+COUNTIF(#REF!, C66)+COUNTIF(#REF!, C66)+COUNTIF(#REF!, C66)+COUNTIF(#REF!, C66)+COUNTIF(#REF!, C66)+COUNTIF(#REF!, C66)+COUNTIF(#REF!, C66)&gt;1,NOT(ISBLANK(C66)))</formula>
    </cfRule>
  </conditionalFormatting>
  <conditionalFormatting sqref="C69">
    <cfRule type="expression" dxfId="195" priority="239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4" priority="238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3" priority="23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2" priority="23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1" priority="23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90" priority="23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9" priority="233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8" priority="232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7" priority="229" stopIfTrue="1">
      <formula>AND(COUNTIF(#REF!,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6" priority="228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5" priority="227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4" priority="231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3" priority="22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2" priority="22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1" priority="224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80" priority="230" stopIfTrue="1">
      <formula>AND(COUNTIF(#REF!,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69:C76 C78">
    <cfRule type="expression" dxfId="179" priority="4107" stopIfTrue="1">
      <formula>AND(COUNTIF($G$170:$G$65385,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8" priority="4104" stopIfTrue="1">
      <formula>AND(COUNTIF($G$248:$G$65385, C69)+COUNTIF($G$1:$G$29,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7" priority="4103" stopIfTrue="1">
      <formula>AND(COUNTIF($G$314:$G$65385, C69)+COUNTIF($G$1:$G$29, C69)+COUNTIF($G$248:$G$249, C69)+COUNTIF(#REF!,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6" priority="4102" stopIfTrue="1">
      <formula>AND(COUNTIF($G$314:$G$65385, C69)+COUNTIF(#REF!, C69)+COUNTIF($G$1:$G$29,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5" priority="4101" stopIfTrue="1">
      <formula>AND(COUNTIF($G$314:$G$65385, C69)+COUNTIF($G$1:$G$29, C69)+COUNTIF(#REF!, C69)+COUNTIF(#REF!, C69)+COUNTIF(#REF!, C69)+COUNTIF($G$248:$G$249, C69)+COUNTIF($G$193:$G$196, C69)+COUNTIF($G$170:$G$171, C69)+COUNTIF($G$145:$G$145, C69)+COUNTIF($G$123:$G$123, C69)+COUNTIF($G$108:$G$109, C69)+COUNTIF($G$87:$G$87, C69)+COUNTIF($G$72:$G$73, C69)+COUNTIF($G$52:$G$59, C69)+COUNTIF($G$40:$G$42, C69)&gt;1,NOT(ISBLANK(C69)))</formula>
    </cfRule>
    <cfRule type="expression" dxfId="174" priority="4106" stopIfTrue="1">
      <formula>AND(COUNTIF($G$193:$G$65385, C69)+COUNTIF($G$170:$G$171, C69)+COUNTIF($G$145:$G$145, C69)+COUNTIF($G$123:$G$123, C69)+COUNTIF($G$108:$G$109, C69)+COUNTIF($G$1:$G$29, C69)+COUNTIF(#REF!, C69)+COUNTIF($G$87:$G$87, C69)+COUNTIF($G$72:$G$73, C69)+COUNTIF(#REF!, C69)+COUNTIF($G$52:$G$59, C69)+COUNTIF(#REF!, C69)+COUNTIF($G$38:$G$42, C69)+COUNTIF(#REF!, C69)&gt;1,NOT(ISBLANK(C69)))</formula>
    </cfRule>
    <cfRule type="expression" dxfId="173" priority="4105" stopIfTrue="1">
      <formula>AND(COUNTIF($G$193:$G$65385, C69)+COUNTIF(#REF!, C69)+COUNTIF($G$1:$G$29, C69)+COUNTIF($G$170:$G$171, C69)+COUNTIF($G$145:$G$145, C69)+COUNTIF($G$123:$G$123, C69)+COUNTIF($G$108:$G$109, C69)+COUNTIF($G$87:$G$87, C69)+COUNTIF($G$72:$G$73, C69)+COUNTIF($G$52:$G$59, C69)+COUNTIF($G$40:$G$42, C69)&gt;1,NOT(ISBLANK(C69)))</formula>
    </cfRule>
  </conditionalFormatting>
  <conditionalFormatting sqref="C69:C78">
    <cfRule type="expression" dxfId="172" priority="216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  <cfRule type="expression" dxfId="171" priority="215" stopIfTrue="1">
      <formula>AND(COUNTIF(#REF!, C69)+COUNTIF(#REF!, C69)+COUNTIF(#REF!, C69)+COUNTIF(#REF!, C69)+COUNTIF(#REF!, C69)+COUNTIF(#REF!, C69)+COUNTIF(#REF!, C69)+COUNTIF(#REF!, C69)+COUNTIF(#REF!, C69)+COUNTIF(#REF!, C69)+COUNTIF(#REF!, C69)+COUNTIF(#REF!, C69)+COUNTIF(#REF!, C69)+COUNTIF(#REF!, C69)&gt;1,NOT(ISBLANK(C69)))</formula>
    </cfRule>
  </conditionalFormatting>
  <conditionalFormatting sqref="C72:C74 C87:C89">
    <cfRule type="expression" dxfId="170" priority="211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9" priority="214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8" priority="213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7" priority="212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4 C88:C89">
    <cfRule type="expression" dxfId="166" priority="210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5 C87:C89">
    <cfRule type="expression" dxfId="165" priority="209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4" priority="208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3" priority="207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2:C78">
    <cfRule type="expression" dxfId="162" priority="206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1" priority="205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60" priority="204" stopIfTrue="1">
      <formula>AND(COUNTIF(#REF!,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9" priority="203" stopIfTrue="1">
      <formula>AND(COUNTIF(#REF!,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  <cfRule type="expression" dxfId="158" priority="202" stopIfTrue="1">
      <formula>AND(COUNTIF(#REF!, C72)+COUNTIF(#REF!, C72)+COUNTIF(#REF!, C72)+COUNTIF(#REF!, C72)+COUNTIF(#REF!, C72)+COUNTIF(#REF!, C72)+COUNTIF(#REF!, C72)+COUNTIF(#REF!, C72)+COUNTIF(#REF!, C72)+COUNTIF(#REF!, C72)+COUNTIF(#REF!, C72)+COUNTIF(#REF!, C72)+COUNTIF(#REF!, C72)+COUNTIF(#REF!, C72)+COUNTIF(#REF!, C72)&gt;1,NOT(ISBLANK(C72)))</formula>
    </cfRule>
  </conditionalFormatting>
  <conditionalFormatting sqref="C75 C78">
    <cfRule type="expression" dxfId="157" priority="198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6" priority="201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5" priority="200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4" priority="199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3" priority="197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2" priority="196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51" priority="195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5">
    <cfRule type="expression" dxfId="150" priority="194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9" priority="193" stopIfTrue="1">
      <formula>AND(COUNTIF(#REF!, C75)+COUNTIF(#REF!, C75)+COUNTIF(#REF!,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  <cfRule type="expression" dxfId="148" priority="192" stopIfTrue="1">
      <formula>AND(COUNTIF(#REF!,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 C87">
    <cfRule type="expression" dxfId="147" priority="186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6" priority="187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45" priority="188" stopIfTrue="1">
      <formula>AND(COUNTIF(#REF!,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 C87:C89">
    <cfRule type="expression" dxfId="144" priority="4117" stopIfTrue="1">
      <formula>AND(COUNTIF($G$314:$G$65385, C77)+COUNTIF(#REF!, C77)+COUNTIF($G$1:$G$29,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3" priority="4118" stopIfTrue="1">
      <formula>AND(COUNTIF($G$314:$G$65385, C77)+COUNTIF($G$1:$G$29, C77)+COUNTIF($G$248:$G$249,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2" priority="4119" stopIfTrue="1">
      <formula>AND(COUNTIF($G$248:$G$65385, C77)+COUNTIF($G$1:$G$29, C77)+COUNTIF(#REF!,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1" priority="4120" stopIfTrue="1">
      <formula>AND(COUNTIF($G$193:$G$65385, C77)+COUNTIF(#REF!, C77)+COUNTIF($G$1:$G$29, C77)+COUNTIF($G$170:$G$171, C77)+COUNTIF($G$145:$G$145, C77)+COUNTIF($G$123:$G$123, C77)+COUNTIF($G$108:$G$109, C77)+COUNTIF($G$87:$G$87, C77)+COUNTIF($G$72:$G$73, C77)+COUNTIF($G$52:$G$59, C77)+COUNTIF($G$40:$G$42, C77)&gt;1,NOT(ISBLANK(C77)))</formula>
    </cfRule>
    <cfRule type="expression" dxfId="140" priority="4122" stopIfTrue="1">
      <formula>AND(COUNTIF($G$170:$G$65385,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9" priority="4121" stopIfTrue="1">
      <formula>AND(COUNTIF($G$193:$G$65385, C77)+COUNTIF($G$170:$G$171, C77)+COUNTIF($G$145:$G$145, C77)+COUNTIF($G$123:$G$123, C77)+COUNTIF($G$108:$G$109, C77)+COUNTIF($G$1:$G$29, C77)+COUNTIF(#REF!, C77)+COUNTIF($G$87:$G$87, C77)+COUNTIF($G$72:$G$73, C77)+COUNTIF(#REF!, C77)+COUNTIF($G$52:$G$59, C77)+COUNTIF(#REF!, C77)+COUNTIF($G$38:$G$42, C77)+COUNTIF(#REF!, C77)&gt;1,NOT(ISBLANK(C77)))</formula>
    </cfRule>
    <cfRule type="expression" dxfId="138" priority="4115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7" priority="4116" stopIfTrue="1">
      <formula>AND(COUNTIF($G$314:$G$65385, C77)+COUNTIF($G$1:$G$29, C77)+COUNTIF(#REF!, C77)+COUNTIF(#REF!, C77)+COUNTIF(#REF!, C77)+COUNTIF($G$248:$G$249, C77)+COUNTIF($G$193:$G$196, C77)+COUNTIF($G$170:$G$171, C77)+COUNTIF($G$145:$G$145, C77)+COUNTIF($G$123:$G$123, C77)+COUNTIF($G$108:$G$109, C77)+COUNTIF($G$87:$G$87, C77)+COUNTIF($G$72:$G$73, C77)+COUNTIF($G$52:$G$59, C77)+COUNTIF($G$40:$G$42, C77)&gt;1,NOT(ISBLANK(C77)))</formula>
    </cfRule>
  </conditionalFormatting>
  <conditionalFormatting sqref="C77:C78 C75">
    <cfRule type="expression" dxfId="136" priority="172" stopIfTrue="1">
      <formula>AND(COUNTIF(#REF!, C75)+COUNTIF(#REF!, C75)+COUNTIF(#REF!, C75)+COUNTIF(#REF!, C75)+COUNTIF(#REF!, C75)+COUNTIF(#REF!, C75)+COUNTIF(#REF!, C75)+COUNTIF(#REF!, C75)+COUNTIF(#REF!, C75)+COUNTIF(#REF!, C75)+COUNTIF(#REF!, C75)+COUNTIF(#REF!, C75)&gt;1,NOT(ISBLANK(C75)))</formula>
    </cfRule>
  </conditionalFormatting>
  <conditionalFormatting sqref="C77:C78 C87">
    <cfRule type="expression" dxfId="135" priority="189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4" priority="19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3" priority="19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 C87:C89">
    <cfRule type="expression" dxfId="132" priority="168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77:C78">
    <cfRule type="expression" dxfId="131" priority="170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30" priority="171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 C77">
    <cfRule type="expression" dxfId="129" priority="176" stopIfTrue="1">
      <formula>AND(COUNTIF(#REF!, C77)+COUNTIF(#REF!, C77)+COUNTIF(#REF!, C77)+COUNTIF(#REF!, C77)+COUNTIF(#REF!, C77)+COUNTIF(#REF!, C77)+COUNTIF(#REF!, C77)+COUNTIF(#REF!, C77)+COUNTIF(#REF!, C77)+COUNTIF(#REF!, C77)+COUNTIF(#REF!, C77)&gt;1,NOT(ISBLANK(C77)))</formula>
    </cfRule>
    <cfRule type="expression" dxfId="128" priority="952" stopIfTrue="1">
      <formula>AND(COUNTIF(#REF!, C77)+COUNTIF(#REF!, C77)+COUNTIF(#REF!, C77)+COUNTIF(#REF!, C77)+COUNTIF(#REF!, C77)+COUNTIF(#REF!, C77)+COUNTIF(#REF!, C77)+COUNTIF(#REF!, C77)+COUNTIF(#REF!, C77)+COUNTIF(#REF!, C77)+COUNTIF(#REF!, C77)+COUNTIF(#REF!, C77)+COUNTIF(#REF!, C77)+COUNTIF(#REF!, C77)&gt;1,NOT(ISBLANK(C77)))</formula>
    </cfRule>
  </conditionalFormatting>
  <conditionalFormatting sqref="C87:C89">
    <cfRule type="expression" dxfId="127" priority="173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6" priority="175" stopIfTrue="1">
      <formula>AND(COUNTIF(#REF!,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  <cfRule type="expression" dxfId="125" priority="174" stopIfTrue="1">
      <formula>AND(COUNTIF(#REF!, C87)+COUNTIF(#REF!, C87)+COUNTIF(#REF!, C87)+COUNTIF(#REF!, C87)+COUNTIF(#REF!, C87)+COUNTIF(#REF!, C87)+COUNTIF(#REF!, C87)+COUNTIF(#REF!, C87)+COUNTIF(#REF!, C87)+COUNTIF(#REF!, C87)+COUNTIF(#REF!, C87)+COUNTIF(#REF!, C87)+COUNTIF(#REF!, C87)&gt;1,NOT(ISBLANK(C87)))</formula>
    </cfRule>
  </conditionalFormatting>
  <conditionalFormatting sqref="C95:C96 C99 C103 C106:C107 C117 C119 C121 C123:C129">
    <cfRule type="expression" dxfId="124" priority="4157" stopIfTrue="1">
      <formula>AND(COUNTIF($G$193:$G$65385, C95)+COUNTIF($G$170:$G$171,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3" priority="4158" stopIfTrue="1">
      <formula>AND(COUNTIF($G$170:$G$65385, C95)+COUNTIF($G$145:$G$145, C95)+COUNTIF($G$123:$G$123, C95)+COUNTIF($G$108:$G$109, C95)+COUNTIF($G$1:$G$29, C95)+COUNTIF(#REF!, C95)+COUNTIF($G$87:$G$87, C95)+COUNTIF($G$72:$G$73, C95)+COUNTIF(#REF!, C95)+COUNTIF($G$52:$G$59, C95)+COUNTIF(#REF!, C95)+COUNTIF($G$38:$G$42, C95)+COUNTIF(#REF!, C95)&gt;1,NOT(ISBLANK(C95)))</formula>
    </cfRule>
    <cfRule type="expression" dxfId="122" priority="413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1" priority="4132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20" priority="4133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9" priority="4134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8" priority="4135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7" priority="4136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6" priority="4137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5" priority="413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4" priority="4139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3" priority="4140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2" priority="414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1" priority="4142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10" priority="4143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9" priority="4144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8" priority="4145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7" priority="4146" stopIfTrue="1">
      <formula>AND(COUNTIF(#REF!,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6" priority="4147" stopIfTrue="1">
      <formula>AND(COUNTIF(#REF!,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5" priority="4148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4" priority="4149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3" priority="4150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2" priority="4151" stopIfTrue="1">
      <formula>AND(COUNTIF(#REF!, C95)+COUNTIF(#REF!, C95)+COUNTIF(#REF!, C95)+COUNTIF(#REF!, C95)+COUNTIF(#REF!, C95)+COUNTIF(#REF!, C95)+COUNTIF(#REF!, C95)+COUNTIF(#REF!, C95)+COUNTIF(#REF!, C95)+COUNTIF(#REF!, C95)+COUNTIF(#REF!, C95)+COUNTIF(#REF!, C95)+COUNTIF(#REF!, C95)&gt;1,NOT(ISBLANK(C95)))</formula>
    </cfRule>
    <cfRule type="expression" dxfId="101" priority="4152" stopIfTrue="1">
      <formula>AND(COUNTIF($G$314:$G$65385, C95)+COUNTIF($G$1:$G$29, C95)+COUNTIF(#REF!, C95)+COUNTIF(#REF!,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100" priority="4153" stopIfTrue="1">
      <formula>AND(COUNTIF($G$314:$G$65385, C95)+COUNTIF(#REF!, C95)+COUNTIF($G$1:$G$29, C95)+COUNTIF(#REF!, C95)+COUNTIF($G$248:$G$249,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9" priority="4154" stopIfTrue="1">
      <formula>AND(COUNTIF($G$314:$G$65385, C95)+COUNTIF($G$1:$G$29, C95)+COUNTIF($G$248:$G$249,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8" priority="4155" stopIfTrue="1">
      <formula>AND(COUNTIF($G$248:$G$65385, C95)+COUNTIF($G$1:$G$29, C95)+COUNTIF(#REF!, C95)+COUNTIF($G$193:$G$196, C95)+COUNTIF($G$170:$G$171, C95)+COUNTIF($G$145:$G$145, C95)+COUNTIF($G$123:$G$123, C95)+COUNTIF($G$108:$G$109, C95)+COUNTIF($G$87:$G$87, C95)+COUNTIF($G$72:$G$73, C95)+COUNTIF($G$52:$G$59, C95)+COUNTIF($G$40:$G$42, C95)&gt;1,NOT(ISBLANK(C95)))</formula>
    </cfRule>
    <cfRule type="expression" dxfId="97" priority="4156" stopIfTrue="1">
      <formula>AND(COUNTIF($G$193:$G$65385, C95)+COUNTIF(#REF!, C95)+COUNTIF($G$1:$G$29, C95)+COUNTIF($G$170:$G$171, C95)+COUNTIF($G$145:$G$145, C95)+COUNTIF($G$123:$G$123, C95)+COUNTIF($G$108:$G$109, C95)+COUNTIF($G$87:$G$87, C95)+COUNTIF($G$72:$G$73, C95)+COUNTIF($G$52:$G$59, C95)+COUNTIF($G$40:$G$42, C95)&gt;1,NOT(ISBLANK(C95)))</formula>
    </cfRule>
  </conditionalFormatting>
  <conditionalFormatting sqref="C97:C98 C100:C102 C104:C105 C108:C116 C118 C120 C122 C131:C132 C134 C136:C137 C140 C142:C144 C146 C148:C159 C161:C172">
    <cfRule type="expression" dxfId="96" priority="4355" stopIfTrue="1">
      <formula>AND(COUNTIF($E$608:$E$65523, C97)+COUNTIF(#REF!, C97)+COUNTIF($E$1:$E$315, C97)+COUNTIF($E$563:$E$564, C97)+COUNTIF($E$525:$E$526,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5" priority="4356" stopIfTrue="1">
      <formula>AND(COUNTIF($E$563:$E$65523, C97)+COUNTIF($E$1:$E$315, C97)+COUNTIF($E$525:$E$526,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4" priority="4357" stopIfTrue="1">
      <formula>AND(COUNTIF($E$525:$E$65523, C97)+COUNTIF($E$1:$E$315, C97)+COUNTIF(#REF!, C97)+COUNTIF($E$483:$E$486,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3" priority="4358" stopIfTrue="1">
      <formula>AND(COUNTIF($E$483:$E$65523, C97)+COUNTIF(#REF!, C97)+COUNTIF($E$1:$E$315, C97)+COUNTIF($E$460:$E$461, C97)+COUNTIF($E$433:$E$434, C97)+COUNTIF($E$412:$E$412, C97)+COUNTIF($E$397:$E$398, C97)+COUNTIF($E$372:$E$372, C97)+COUNTIF($E$361:$E$362, C97)+COUNTIF($E$342:$E$343, C97)+COUNTIF($E$327:$E$329, C97)&gt;1,NOT(ISBLANK(C97)))</formula>
    </cfRule>
    <cfRule type="expression" dxfId="92" priority="4359" stopIfTrue="1">
      <formula>AND(COUNTIF($E$483:$E$65523, C97)+COUNTIF($E$460:$E$461,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  <cfRule type="expression" dxfId="91" priority="4360" stopIfTrue="1">
      <formula>AND(COUNTIF($E$460:$E$65523, C97)+COUNTIF($E$433:$E$434, C97)+COUNTIF($E$412:$E$412, C97)+COUNTIF($E$397:$E$398, C97)+COUNTIF($E$1:$E$315, C97)+COUNTIF(#REF!, C97)+COUNTIF($E$372:$E$372, C97)+COUNTIF($E$361:$E$362, C97)+COUNTIF(#REF!, C97)+COUNTIF($E$342:$E$343, C97)+COUNTIF($E$319:$E$319, C97)+COUNTIF($E$322:$E$329, C97)+COUNTIF(#REF!, C97)&gt;1,NOT(ISBLANK(C97)))</formula>
    </cfRule>
  </conditionalFormatting>
  <conditionalFormatting sqref="C130 C133 C135 C138:C139 C141:C172 C191:C192 C196 C198">
    <cfRule type="expression" dxfId="90" priority="4454" stopIfTrue="1">
      <formula>AND(COUNTIF($D$444:$D$65523, C130)+COUNTIF($D$1:$D$131,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9" priority="4455" stopIfTrue="1">
      <formula>AND(COUNTIF($D$402:$D$65523, C130)+COUNTIF($D$132:$D$133, C130)+COUNTIF($D$1:$D$131,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8" priority="4456" stopIfTrue="1">
      <formula>AND(COUNTIF($D$402:$D$65523, C130)+COUNTIF($D$379:$D$380,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7" priority="4457" stopIfTrue="1">
      <formula>AND(COUNTIF($D$379:$D$65523, C130)+COUNTIF($D$352:$D$353, C130)+COUNTIF($D$331:$D$331, C130)+COUNTIF(#REF!, C130)+COUNTIF($D$1:$D$131, C130)+COUNTIF(#REF!, C130)+COUNTIF(#REF!, C130)+COUNTIF($D$318:$D$318, C130)+COUNTIF(#REF!, C130)+COUNTIF($D$204:$D$205, C130)+COUNTIF($D$182:$D$182, C130)+COUNTIF($D$184:$D$191, C130)+COUNTIF($D$132:$D$133, C130)&gt;1,NOT(ISBLANK(C130)))</formula>
    </cfRule>
    <cfRule type="expression" dxfId="86" priority="4458" stopIfTrue="1">
      <formula>AND(COUNTIF($D$502:$D$65523, C130)+COUNTIF($D$132:$D$133, C130)+COUNTIF($D$1:$D$131,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  <cfRule type="expression" dxfId="85" priority="4494" stopIfTrue="1">
      <formula>AND(COUNTIF($D$482:$D$65523, C130)+COUNTIF($D$1:$D$131, C130)+COUNTIF($D$444:$D$445, C130)+COUNTIF($D$132:$D$133,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41:C172 C188 C191:C192 C196 C198 C130 C133 C135 C138:C139">
    <cfRule type="expression" dxfId="84" priority="4445" stopIfTrue="1">
      <formula>AND(COUNTIF($D$519:$D$65523, C130)+COUNTIF($D$1:$D$131, C130)+COUNTIF($D$132:$D$133, C130)+COUNTIF($D$502:$D$503, C130)+COUNTIF($D$482:$D$483, C130)+COUNTIF($D$444:$D$445, C130)+COUNTIF($D$402:$D$405, C130)+COUNTIF($D$379:$D$380, C130)+COUNTIF($D$352:$D$353, C130)+COUNTIF($D$331:$D$331, C130)+COUNTIF(#REF!, C130)+COUNTIF(#REF!, C130)+COUNTIF($D$318:$D$318, C130)+COUNTIF($D$204:$D$205, C130)+COUNTIF($D$189:$D$191, C130)&gt;1,NOT(ISBLANK(C130)))</formula>
    </cfRule>
  </conditionalFormatting>
  <conditionalFormatting sqref="C174:C177">
    <cfRule type="expression" dxfId="83" priority="4503" stopIfTrue="1">
      <formula>AND(COUNTIF($E$575:$E$65523, C174)+COUNTIF($E$204:$E$205, C174)+COUNTIF($E$1:$E$202,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2" priority="4502" stopIfTrue="1">
      <formula>AND(COUNTIF($E$634:$E$65523, C174)+COUNTIF($E$1:$E$202, C174)+COUNTIF($E$204:$E$205, C174)+COUNTIF($E$575:$E$576, C174)+COUNTIF($E$555:$E$556, C174)+COUNTIF($E$517:$E$518,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1" priority="4504" stopIfTrue="1">
      <formula>AND(COUNTIF($E$555:$E$65523, C174)+COUNTIF($E$1:$E$202, C174)+COUNTIF($E$517:$E$518,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80" priority="4505" stopIfTrue="1">
      <formula>AND(COUNTIF($E$517:$E$65523, C174)+COUNTIF($E$1:$E$202, C174)+COUNTIF($E$204:$E$205, C174)+COUNTIF($E$475:$E$478,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9" priority="4506" stopIfTrue="1">
      <formula>AND(COUNTIF($E$475:$E$65523, C174)+COUNTIF($E$204:$E$205, C174)+COUNTIF($E$1:$E$202, C174)+COUNTIF($E$452:$E$453, C174)+COUNTIF($E$425:$E$426, C174)+COUNTIF($E$404:$E$404, C174)+COUNTIF($E$389:$E$390, C174)+COUNTIF($E$364:$E$364, C174)+COUNTIF($E$353:$E$354, C174)+COUNTIF($E$334:$E$335, C174)+COUNTIF($E$319:$E$321, C174)&gt;1,NOT(ISBLANK(C174)))</formula>
    </cfRule>
    <cfRule type="expression" dxfId="78" priority="4507" stopIfTrue="1">
      <formula>AND(COUNTIF($E$475:$E$65523, C174)+COUNTIF($E$452:$E$453,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  <cfRule type="expression" dxfId="77" priority="4508" stopIfTrue="1">
      <formula>AND(COUNTIF($E$452:$E$65523, C174)+COUNTIF($E$425:$E$426, C174)+COUNTIF($E$404:$E$404, C174)+COUNTIF($E$389:$E$390, C174)+COUNTIF($E$1:$E$202, C174)+COUNTIF(#REF!, C174)+COUNTIF($E$364:$E$364, C174)+COUNTIF($E$353:$E$354, C174)+COUNTIF(#REF!, C174)+COUNTIF($E$334:$E$335, C174)+COUNTIF(#REF!, C174)+COUNTIF($E$319:$E$321, C174)+COUNTIF($E$204:$E$205, C174)&gt;1,NOT(ISBLANK(C174)))</formula>
    </cfRule>
  </conditionalFormatting>
  <conditionalFormatting sqref="C174:C187 C189:C190 C193:C196 C198:C200 C203:C205 C208:C209">
    <cfRule type="expression" dxfId="76" priority="4514" stopIfTrue="1">
      <formula>AND(COUNTIF($D$371:$D$65523, C174)+COUNTIF($D$348:$D$349,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  <cfRule type="expression" dxfId="75" priority="4545" stopIfTrue="1">
      <formula>AND(COUNTIF($D$348:$D$65523, C174)+COUNTIF($D$321:$D$322, C174)+COUNTIF(#REF!, C174)+COUNTIF(#REF!, C174)+COUNTIF($D$1:$D$100, C174)+COUNTIF(#REF!, C174)+COUNTIF($D$201:$D$201, C174)+COUNTIF($D$192:$D$193, C174)+COUNTIF(#REF!, C174)+COUNTIF($D$173:$D$174, C174)+COUNTIF($D$152:$D$152, C174)+COUNTIF($D$154:$D$161, C174)+COUNTIF($D$101:$D$102, C174)&gt;1,NOT(ISBLANK(C174)))</formula>
    </cfRule>
    <cfRule type="expression" dxfId="74" priority="4510" stopIfTrue="1">
      <formula>AND(COUNTIF($D$471:$D$65523, C174)+COUNTIF($D$101:$D$102, C174)+COUNTIF($D$1:$D$100,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3" priority="4511" stopIfTrue="1">
      <formula>AND(COUNTIF($D$451:$D$65523, C174)+COUNTIF($D$1:$D$100, C174)+COUNTIF($D$413:$D$414,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2" priority="4512" stopIfTrue="1">
      <formula>AND(COUNTIF($D$413:$D$65523, C174)+COUNTIF($D$1:$D$100, C174)+COUNTIF($D$101:$D$102,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  <cfRule type="expression" dxfId="71" priority="4513" stopIfTrue="1">
      <formula>AND(COUNTIF($D$371:$D$65523, C174)+COUNTIF($D$101:$D$102, C174)+COUNTIF($D$1:$D$100, C174)+COUNTIF($D$348:$D$349, C174)+COUNTIF($D$321:$D$322, C174)+COUNTIF(#REF!, C174)+COUNTIF(#REF!, C174)+COUNTIF($D$201:$D$201, C174)+COUNTIF($D$192:$D$193, C174)+COUNTIF($D$173:$D$174, C174)+COUNTIF($D$159:$D$161, C174)&gt;1,NOT(ISBLANK(C174)))</formula>
    </cfRule>
  </conditionalFormatting>
  <conditionalFormatting sqref="C174:C187 C193:C196 C198:C200 C189:C190 C203:C205 C208:C209">
    <cfRule type="expression" dxfId="70" priority="4509" stopIfTrue="1">
      <formula>AND(COUNTIF($D$488:$D$65523, C174)+COUNTIF($D$1:$D$100, C174)+COUNTIF($D$101:$D$102, C174)+COUNTIF($D$471:$D$472, C174)+COUNTIF($D$451:$D$452, C174)+COUNTIF($D$413:$D$414, C174)+COUNTIF($D$371:$D$374, C174)+COUNTIF($D$348:$D$349, C174)+COUNTIF($D$321:$D$322, C174)+COUNTIF(#REF!, C174)+COUNTIF(#REF!, C174)+COUNTIF($D$201:$D$201, C174)+COUNTIF($D$192:$D$193, C174)+COUNTIF($D$173:$D$174, C174)+COUNTIF($D$159:$D$161, C174)&gt;1,NOT(ISBLANK(C174)))</formula>
    </cfRule>
  </conditionalFormatting>
  <conditionalFormatting sqref="C175:C187 C189:C190 C193 C196:C199 C201:C202">
    <cfRule type="expression" dxfId="69" priority="4556" stopIfTrue="1">
      <formula>AND(COUNTIF($D$469:$D$65523, C175)+COUNTIF($D$99:$D$100, C175)+COUNTIF($D$1:$D$98,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8" priority="4557" stopIfTrue="1">
      <formula>AND(COUNTIF($D$486:$D$65523, C175)+COUNTIF($D$1:$D$98, C175)+COUNTIF($D$99:$D$100, C175)+COUNTIF($D$469:$D$470, C175)+COUNTIF($D$449:$D$450, C175)+COUNTIF($D$411:$D$412,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7" priority="4551" stopIfTrue="1">
      <formula>AND(COUNTIF($D$449:$D$65523, C175)+COUNTIF($D$1:$D$98, C175)+COUNTIF($D$411:$D$412,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6" priority="4552" stopIfTrue="1">
      <formula>AND(COUNTIF($D$411:$D$65523, C175)+COUNTIF($D$1:$D$98, C175)+COUNTIF($D$99:$D$100, C175)+COUNTIF($D$369:$D$372,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5" priority="4553" stopIfTrue="1">
      <formula>AND(COUNTIF($D$369:$D$65523, C175)+COUNTIF($D$99:$D$100, C175)+COUNTIF($D$1:$D$98, C175)+COUNTIF($D$346:$D$347, C175)+COUNTIF($D$319:$D$319, C175)+COUNTIF(#REF!, C175)+COUNTIF(#REF!, C175)+COUNTIF($D$200:$D$200, C175)+COUNTIF($D$190:$D$191, C175)+COUNTIF($D$171:$D$172, C175)+COUNTIF($D$157:$D$159, C175)&gt;1,NOT(ISBLANK(C175)))</formula>
    </cfRule>
    <cfRule type="expression" dxfId="64" priority="4554" stopIfTrue="1">
      <formula>AND(COUNTIF($D$369:$D$65523, C175)+COUNTIF($D$346:$D$347,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  <cfRule type="expression" dxfId="63" priority="4555" stopIfTrue="1">
      <formula>AND(COUNTIF($D$346:$D$65523, C175)+COUNTIF($D$319:$D$319, C175)+COUNTIF(#REF!, C175)+COUNTIF(#REF!, C175)+COUNTIF($D$1:$D$98, C175)+COUNTIF(#REF!, C175)+COUNTIF($D$200:$D$200, C175)+COUNTIF($D$190:$D$191, C175)+COUNTIF(#REF!, C175)+COUNTIF($D$171:$D$172, C175)+COUNTIF($D$150:$D$150, C175)+COUNTIF($D$152:$D$159, C175)+COUNTIF($D$99:$D$100, C175)&gt;1,NOT(ISBLANK(C175)))</formula>
    </cfRule>
  </conditionalFormatting>
  <conditionalFormatting sqref="C188">
    <cfRule type="expression" dxfId="62" priority="4586" stopIfTrue="1">
      <formula>AND(COUNTIF($D$502:$D$65523, C188)+COUNTIF($D$132:$D$133, C188)+COUNTIF($D$1:$D$131, C188)+COUNTIF($D$482:$D$483, C188)+COUNTIF($D$444:$D$445,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1" priority="4587" stopIfTrue="1">
      <formula>AND(COUNTIF($D$482:$D$65523, C188)+COUNTIF($D$1:$D$131, C188)+COUNTIF($D$444:$D$445,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60" priority="4588" stopIfTrue="1">
      <formula>AND(COUNTIF($D$444:$D$65523, C188)+COUNTIF($D$1:$D$131, C188)+COUNTIF($D$132:$D$133, C188)+COUNTIF($D$402:$D$405,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9" priority="4589" stopIfTrue="1">
      <formula>AND(COUNTIF($D$402:$D$65523, C188)+COUNTIF($D$132:$D$133, C188)+COUNTIF($D$1:$D$131, C188)+COUNTIF($D$379:$D$380, C188)+COUNTIF($D$352:$D$353, C188)+COUNTIF($D$331:$D$331, C188)+COUNTIF(#REF!, C188)+COUNTIF(#REF!, C188)+COUNTIF($D$318:$D$318, C188)+COUNTIF($D$204:$D$205, C188)+COUNTIF($D$189:$D$191, C188)&gt;1,NOT(ISBLANK(C188)))</formula>
    </cfRule>
    <cfRule type="expression" dxfId="58" priority="4590" stopIfTrue="1">
      <formula>AND(COUNTIF($D$402:$D$65523, C188)+COUNTIF($D$379:$D$380,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  <cfRule type="expression" dxfId="57" priority="4591" stopIfTrue="1">
      <formula>AND(COUNTIF($D$379:$D$65523, C188)+COUNTIF($D$352:$D$353, C188)+COUNTIF($D$331:$D$331, C188)+COUNTIF(#REF!, C188)+COUNTIF($D$1:$D$131, C188)+COUNTIF(#REF!, C188)+COUNTIF(#REF!, C188)+COUNTIF($D$318:$D$318, C188)+COUNTIF(#REF!, C188)+COUNTIF($D$204:$D$205, C188)+COUNTIF($D$182:$D$182, C188)+COUNTIF($D$184:$D$191, C188)+COUNTIF($D$132:$D$133, C188)&gt;1,NOT(ISBLANK(C188)))</formula>
    </cfRule>
  </conditionalFormatting>
  <conditionalFormatting sqref="C206:C212 C215 C218 C222:C223 C225">
    <cfRule type="expression" dxfId="56" priority="4592" stopIfTrue="1">
      <formula>AND(COUNTIF($D$486:$D$65523, C206)+COUNTIF($D$1:$D$98, C206)+COUNTIF($D$99:$D$100, C206)+COUNTIF($D$469:$D$470,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5" priority="4593" stopIfTrue="1">
      <formula>AND(COUNTIF($D$469:$D$65523, C206)+COUNTIF($D$99:$D$100, C206)+COUNTIF($D$1:$D$98, C206)+COUNTIF($D$449:$D$450, C206)+COUNTIF($D$411:$D$412,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4" priority="4594" stopIfTrue="1">
      <formula>AND(COUNTIF($D$449:$D$65523, C206)+COUNTIF($D$1:$D$98, C206)+COUNTIF($D$411:$D$412,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3" priority="4595" stopIfTrue="1">
      <formula>AND(COUNTIF($D$411:$D$65523, C206)+COUNTIF($D$1:$D$98, C206)+COUNTIF($D$99:$D$100, C206)+COUNTIF($D$369:$D$372,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2" priority="4596" stopIfTrue="1">
      <formula>AND(COUNTIF($D$369:$D$65523, C206)+COUNTIF($D$99:$D$100, C206)+COUNTIF($D$1:$D$98, C206)+COUNTIF($D$346:$D$347, C206)+COUNTIF($D$319:$D$319, C206)+COUNTIF(#REF!, C206)+COUNTIF(#REF!, C206)+COUNTIF($D$200:$D$200, C206)+COUNTIF($D$190:$D$191, C206)+COUNTIF($D$171:$D$172, C206)+COUNTIF($D$157:$D$159, C206)&gt;1,NOT(ISBLANK(C206)))</formula>
    </cfRule>
    <cfRule type="expression" dxfId="51" priority="4597" stopIfTrue="1">
      <formula>AND(COUNTIF($D$369:$D$65523, C206)+COUNTIF($D$346:$D$347,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  <cfRule type="expression" dxfId="50" priority="4598" stopIfTrue="1">
      <formula>AND(COUNTIF($D$346:$D$65523, C206)+COUNTIF($D$319:$D$319, C206)+COUNTIF(#REF!, C206)+COUNTIF(#REF!, C206)+COUNTIF($D$1:$D$98, C206)+COUNTIF(#REF!, C206)+COUNTIF($D$200:$D$200, C206)+COUNTIF($D$190:$D$191, C206)+COUNTIF(#REF!, C206)+COUNTIF($D$171:$D$172, C206)+COUNTIF($D$150:$D$150, C206)+COUNTIF($D$152:$D$159, C206)+COUNTIF($D$99:$D$100, C206)&gt;1,NOT(ISBLANK(C206)))</formula>
    </cfRule>
  </conditionalFormatting>
  <conditionalFormatting sqref="C241:C242 C245:C246 C248 C253:C255 C258:C262 C264:C289 C297:C298 C301">
    <cfRule type="expression" dxfId="49" priority="4630" stopIfTrue="1">
      <formula>AND(COUNTIF($E$395:$E$65523, C241)+COUNTIF($E$1:$E$116, C241)+COUNTIF($E$357:$E$358,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8" priority="4631" stopIfTrue="1">
      <formula>AND(COUNTIF($E$357:$E$65523, C241)+COUNTIF($E$1:$E$116, C241)+COUNTIF($E$117:$E$118,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7" priority="4627" stopIfTrue="1">
      <formula>AND(COUNTIF($E$319:$E$65523,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  <cfRule type="expression" dxfId="46" priority="4628" stopIfTrue="1">
      <formula>AND(COUNTIF($E$432:$E$65523, C241)+COUNTIF($E$1:$E$116, C241)+COUNTIF($E$117:$E$118, C241)+COUNTIF($E$415:$E$416,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5" priority="4629" stopIfTrue="1">
      <formula>AND(COUNTIF($E$415:$E$65523, C241)+COUNTIF($E$117:$E$118, C241)+COUNTIF($E$1:$E$116, C241)+COUNTIF($E$395:$E$396, C241)+COUNTIF($E$357:$E$358, C241)+COUNTIF(#REF!,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4" priority="4632" stopIfTrue="1">
      <formula>AND(COUNTIF($E$319:$E$65523, C241)+COUNTIF($E$117:$E$118, C241)+COUNTIF($E$1:$E$116, C241)+COUNTIF(#REF!, C241)+COUNTIF(#REF!, C241)+COUNTIF(#REF!, C241)+COUNTIF($E$237:$E$237, C241)+COUNTIF($E$222:$E$222, C241)+COUNTIF($E$208:$E$209, C241)+COUNTIF($E$189:$E$190, C241)+COUNTIF($E$174:$E$176, C241)&gt;1,NOT(ISBLANK(C241)))</formula>
    </cfRule>
    <cfRule type="expression" dxfId="43" priority="4633" stopIfTrue="1">
      <formula>AND(COUNTIF($E$319:$E$65523, C241)+COUNTIF(#REF!, C241)+COUNTIF(#REF!, C241)+COUNTIF(#REF!, C241)+COUNTIF($E$237:$E$237, C241)+COUNTIF($E$1:$E$116, C241)+COUNTIF(#REF!, C241)+COUNTIF($E$222:$E$222, C241)+COUNTIF($E$208:$E$209, C241)+COUNTIF(#REF!, C241)+COUNTIF($E$189:$E$190, C241)+COUNTIF($E$167:$E$167, C241)+COUNTIF($E$169:$E$176, C241)+COUNTIF($E$117:$E$118, C241)&gt;1,NOT(ISBLANK(C241)))</formula>
    </cfRule>
  </conditionalFormatting>
  <conditionalFormatting sqref="C299:C300 C302:C304 C306:C316">
    <cfRule type="expression" dxfId="42" priority="4683" stopIfTrue="1">
      <formula>AND(COUNTIF($F$522:$F$65523, C299)+COUNTIF($F$1:$F$204, C299)+COUNTIF($F$206:$F$207, C299)+COUNTIF($F$505:$F$506,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1" priority="4684" stopIfTrue="1">
      <formula>AND(COUNTIF($F$505:$F$65523, C299)+COUNTIF($F$206:$F$207, C299)+COUNTIF($F$1:$F$204, C299)+COUNTIF($F$485:$F$486, C299)+COUNTIF($F$447:$F$448,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40" priority="4685" stopIfTrue="1">
      <formula>AND(COUNTIF($F$485:$F$65523, C299)+COUNTIF($F$1:$F$204, C299)+COUNTIF($F$447:$F$448,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9" priority="4686" stopIfTrue="1">
      <formula>AND(COUNTIF($F$447:$F$65523, C299)+COUNTIF($F$1:$F$204, C299)+COUNTIF($F$206:$F$207, C299)+COUNTIF($F$405:$F$408,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8" priority="4687" stopIfTrue="1">
      <formula>AND(COUNTIF($F$405:$F$65523, C299)+COUNTIF($F$206:$F$207, C299)+COUNTIF($F$1:$F$204, C299)+COUNTIF($F$382:$F$383, C299)+COUNTIF($F$355:$F$356, C299)+COUNTIF($F$334:$F$334, C299)+COUNTIF($F$319:$F$319, C299)+COUNTIF(#REF!, C299)+COUNTIF(#REF!, C299)+COUNTIF(#REF!, C299)+COUNTIF($F$306:$F$307, C299)&gt;1,NOT(ISBLANK(C299)))</formula>
    </cfRule>
    <cfRule type="expression" dxfId="37" priority="4688" stopIfTrue="1">
      <formula>AND(COUNTIF($F$405:$F$65523, C299)+COUNTIF($F$382:$F$383,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  <cfRule type="expression" dxfId="36" priority="4689" stopIfTrue="1">
      <formula>AND(COUNTIF($F$382:$F$65523, C299)+COUNTIF($F$355:$F$356, C299)+COUNTIF($F$334:$F$334, C299)+COUNTIF($F$319:$F$319, C299)+COUNTIF($F$1:$F$204, C299)+COUNTIF(#REF!, C299)+COUNTIF(#REF!, C299)+COUNTIF(#REF!, C299)+COUNTIF(#REF!, C299)+COUNTIF(#REF!, C299)+COUNTIF($F$290:$F$290, C299)+COUNTIF($F$298:$F$312, C299)+COUNTIF($F$206:$F$207, C299)&gt;1,NOT(ISBLANK(C299)))</formula>
    </cfRule>
  </conditionalFormatting>
  <conditionalFormatting sqref="C305">
    <cfRule type="expression" dxfId="35" priority="4710" stopIfTrue="1">
      <formula>AND(COUNTIF($F$401:$F$65523,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  <cfRule type="expression" dxfId="34" priority="4704" stopIfTrue="1">
      <formula>AND(COUNTIF($F$541:$F$65523, C305)+COUNTIF($F$1:$F$227, C305)+COUNTIF($F$232:$F$232, C305)+COUNTIF($F$524:$F$525,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3" priority="4705" stopIfTrue="1">
      <formula>AND(COUNTIF($F$524:$F$65523, C305)+COUNTIF($F$232:$F$232, C305)+COUNTIF($F$1:$F$227, C305)+COUNTIF($F$504:$F$505, C305)+COUNTIF($F$466:$F$467,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2" priority="4706" stopIfTrue="1">
      <formula>AND(COUNTIF($F$504:$F$65523, C305)+COUNTIF($F$1:$F$227, C305)+COUNTIF($F$466:$F$467,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1" priority="4707" stopIfTrue="1">
      <formula>AND(COUNTIF($F$466:$F$65523, C305)+COUNTIF($F$1:$F$227, C305)+COUNTIF($F$232:$F$232, C305)+COUNTIF($F$424:$F$427,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30" priority="4708" stopIfTrue="1">
      <formula>AND(COUNTIF($F$424:$F$65523, C305)+COUNTIF($F$232:$F$232, C305)+COUNTIF($F$1:$F$227, C305)+COUNTIF($F$401:$F$402, C305)+COUNTIF($F$374:$F$375, C305)+COUNTIF($F$353:$F$353, C305)+COUNTIF($F$338:$F$339, C305)+COUNTIF(#REF!, C305)+COUNTIF(#REF!, C305)+COUNTIF(#REF!, C305)+COUNTIF($F$315:$F$315, C305)&gt;1,NOT(ISBLANK(C305)))</formula>
    </cfRule>
    <cfRule type="expression" dxfId="29" priority="4709" stopIfTrue="1">
      <formula>AND(COUNTIF($F$424:$F$65523, C305)+COUNTIF($F$401:$F$402, C305)+COUNTIF($F$374:$F$375, C305)+COUNTIF($F$353:$F$353, C305)+COUNTIF($F$338:$F$339, C305)+COUNTIF($F$1:$F$227, C305)+COUNTIF(#REF!, C305)+COUNTIF(#REF!, C305)+COUNTIF(#REF!, C305)+COUNTIF(#REF!, C305)+COUNTIF(#REF!, C305)+COUNTIF(#REF!, C305)+COUNTIF($F$314:$F$315, C305)+COUNTIF($F$232:$F$232, C305)&gt;1,NOT(ISBLANK(C305)))</formula>
    </cfRule>
  </conditionalFormatting>
  <conditionalFormatting sqref="C3:K4">
    <cfRule type="cellIs" dxfId="28" priority="67" stopIfTrue="1" operator="greaterThan">
      <formula>600</formula>
    </cfRule>
  </conditionalFormatting>
  <conditionalFormatting sqref="D6">
    <cfRule type="cellIs" dxfId="27" priority="68" stopIfTrue="1" operator="greaterThan">
      <formula>600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0A0DB-FA02-4FE4-912F-6B9F3378ABBA}">
  <dimension ref="A1:BD367"/>
  <sheetViews>
    <sheetView topLeftCell="A203" zoomScale="80" zoomScaleNormal="80" workbookViewId="0">
      <selection activeCell="BA268" sqref="BA268"/>
    </sheetView>
  </sheetViews>
  <sheetFormatPr defaultRowHeight="14.5"/>
  <cols>
    <col min="1" max="48" width="3.7265625" customWidth="1"/>
    <col min="49" max="49" width="11.54296875" customWidth="1"/>
    <col min="50" max="115" width="3.7265625" customWidth="1"/>
  </cols>
  <sheetData>
    <row r="1" spans="1:46" ht="23.5">
      <c r="A1" s="562" t="s">
        <v>787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  <c r="T1" s="563"/>
      <c r="U1" s="563"/>
      <c r="V1" s="563"/>
      <c r="W1" s="563"/>
      <c r="X1" s="563"/>
      <c r="Y1" s="563"/>
      <c r="Z1" s="563"/>
      <c r="AA1" s="563"/>
      <c r="AB1" s="563"/>
      <c r="AC1" s="563"/>
      <c r="AD1" s="563"/>
      <c r="AE1" s="563"/>
      <c r="AF1" s="563"/>
      <c r="AG1" s="563"/>
      <c r="AH1" s="563"/>
      <c r="AI1" s="563"/>
      <c r="AJ1" s="563"/>
      <c r="AK1" s="563"/>
      <c r="AL1" s="563"/>
      <c r="AM1" s="563"/>
      <c r="AN1" s="563"/>
      <c r="AO1" s="563"/>
      <c r="AP1" s="563"/>
      <c r="AQ1" s="563"/>
      <c r="AR1" s="563"/>
      <c r="AS1" s="563"/>
      <c r="AT1" s="564"/>
    </row>
    <row r="2" spans="1:46">
      <c r="A2" s="285"/>
      <c r="AT2" s="286"/>
    </row>
    <row r="3" spans="1:46" ht="15.5">
      <c r="A3" s="287"/>
      <c r="B3" s="288"/>
      <c r="C3" s="288"/>
      <c r="D3" s="288"/>
      <c r="E3" s="288"/>
      <c r="F3" s="288"/>
      <c r="G3" s="288"/>
      <c r="I3" s="289" t="s">
        <v>788</v>
      </c>
      <c r="J3" s="288"/>
      <c r="K3" s="288"/>
      <c r="L3" s="290"/>
      <c r="AM3" s="565" t="s">
        <v>789</v>
      </c>
      <c r="AN3" s="565"/>
      <c r="AO3" s="566">
        <f ca="1">TODAY()</f>
        <v>45954</v>
      </c>
      <c r="AP3" s="567"/>
      <c r="AQ3" s="567"/>
      <c r="AR3" s="567"/>
      <c r="AS3" s="567"/>
      <c r="AT3" s="568"/>
    </row>
    <row r="4" spans="1:46" ht="15.5">
      <c r="A4" s="285"/>
      <c r="G4" s="290"/>
      <c r="I4" s="291"/>
      <c r="J4" s="291"/>
      <c r="K4" s="292"/>
      <c r="M4" s="290"/>
      <c r="AT4" s="286"/>
    </row>
    <row r="5" spans="1:46" ht="15.5">
      <c r="A5" s="287"/>
      <c r="B5" s="291"/>
      <c r="C5" s="291"/>
      <c r="D5" s="292"/>
      <c r="E5" s="293"/>
      <c r="F5" s="293"/>
      <c r="G5" s="293"/>
      <c r="H5" s="293"/>
      <c r="I5" s="293"/>
      <c r="J5" s="288"/>
      <c r="K5" s="288"/>
      <c r="L5" s="288"/>
      <c r="AT5" s="286"/>
    </row>
    <row r="6" spans="1:46" ht="16" thickBot="1">
      <c r="A6" s="287"/>
      <c r="B6" s="291"/>
      <c r="C6" s="291"/>
      <c r="D6" s="294"/>
      <c r="E6" s="293"/>
      <c r="F6" s="293"/>
      <c r="G6" s="293"/>
      <c r="H6" s="293"/>
      <c r="I6" s="293"/>
      <c r="AT6" s="286"/>
    </row>
    <row r="7" spans="1:46" ht="15.75" customHeight="1" thickBot="1">
      <c r="A7" s="285"/>
      <c r="L7" s="569" t="s">
        <v>790</v>
      </c>
      <c r="M7" s="570"/>
      <c r="N7" s="570"/>
      <c r="O7" s="571"/>
      <c r="R7" t="s">
        <v>199</v>
      </c>
      <c r="AA7" s="572" t="s">
        <v>791</v>
      </c>
      <c r="AB7" s="573"/>
      <c r="AC7" s="573"/>
      <c r="AD7" s="573"/>
      <c r="AE7" s="573"/>
      <c r="AF7" s="574"/>
      <c r="AG7" s="581" t="s">
        <v>792</v>
      </c>
      <c r="AH7" s="582"/>
      <c r="AI7" s="583"/>
      <c r="AJ7" s="590" t="s">
        <v>793</v>
      </c>
      <c r="AK7" s="582"/>
      <c r="AL7" s="591"/>
      <c r="AM7" s="581" t="s">
        <v>794</v>
      </c>
      <c r="AN7" s="582"/>
      <c r="AO7" s="591"/>
      <c r="AP7" s="590" t="s">
        <v>795</v>
      </c>
      <c r="AQ7" s="582"/>
      <c r="AR7" s="591"/>
      <c r="AT7" s="286"/>
    </row>
    <row r="8" spans="1:46" ht="15" customHeight="1">
      <c r="A8" s="285"/>
      <c r="E8" t="s">
        <v>796</v>
      </c>
      <c r="S8" t="s">
        <v>59</v>
      </c>
      <c r="AA8" s="575"/>
      <c r="AB8" s="576"/>
      <c r="AC8" s="576"/>
      <c r="AD8" s="576"/>
      <c r="AE8" s="576"/>
      <c r="AF8" s="577"/>
      <c r="AG8" s="584"/>
      <c r="AH8" s="585"/>
      <c r="AI8" s="586"/>
      <c r="AJ8" s="592"/>
      <c r="AK8" s="585"/>
      <c r="AL8" s="593"/>
      <c r="AM8" s="584"/>
      <c r="AN8" s="585"/>
      <c r="AO8" s="593"/>
      <c r="AP8" s="592"/>
      <c r="AQ8" s="585"/>
      <c r="AR8" s="593"/>
      <c r="AT8" s="286"/>
    </row>
    <row r="9" spans="1:46" ht="15" thickBot="1">
      <c r="A9" s="285"/>
      <c r="L9" s="295"/>
      <c r="M9" s="296"/>
      <c r="N9" s="296"/>
      <c r="O9" s="596"/>
      <c r="P9" s="597"/>
      <c r="AA9" s="578"/>
      <c r="AB9" s="579"/>
      <c r="AC9" s="579"/>
      <c r="AD9" s="579"/>
      <c r="AE9" s="579"/>
      <c r="AF9" s="580"/>
      <c r="AG9" s="587"/>
      <c r="AH9" s="588"/>
      <c r="AI9" s="589"/>
      <c r="AJ9" s="594"/>
      <c r="AK9" s="588"/>
      <c r="AL9" s="595"/>
      <c r="AM9" s="587"/>
      <c r="AN9" s="588"/>
      <c r="AO9" s="595"/>
      <c r="AP9" s="594"/>
      <c r="AQ9" s="588"/>
      <c r="AR9" s="595"/>
      <c r="AT9" s="286"/>
    </row>
    <row r="10" spans="1:46" ht="15" customHeight="1">
      <c r="A10" s="285"/>
      <c r="C10" t="s">
        <v>797</v>
      </c>
      <c r="U10" t="s">
        <v>798</v>
      </c>
      <c r="AA10" s="614" t="s">
        <v>62</v>
      </c>
      <c r="AB10" s="615"/>
      <c r="AC10" s="615"/>
      <c r="AD10" s="615"/>
      <c r="AE10" s="615"/>
      <c r="AF10" s="616"/>
      <c r="AG10" s="617">
        <v>302</v>
      </c>
      <c r="AH10" s="602"/>
      <c r="AI10" s="618"/>
      <c r="AJ10" s="619">
        <f>[14]Progress!J2</f>
        <v>302</v>
      </c>
      <c r="AK10" s="620"/>
      <c r="AL10" s="621"/>
      <c r="AM10" s="622">
        <f>[14]Progress!K2</f>
        <v>0</v>
      </c>
      <c r="AN10" s="623"/>
      <c r="AO10" s="624"/>
      <c r="AP10" s="601">
        <f t="shared" ref="AP10:AP15" si="0">AG10-AJ10</f>
        <v>0</v>
      </c>
      <c r="AQ10" s="602"/>
      <c r="AR10" s="603"/>
      <c r="AT10" s="286"/>
    </row>
    <row r="11" spans="1:46" ht="18" customHeight="1">
      <c r="A11" s="285"/>
      <c r="N11" t="s">
        <v>67</v>
      </c>
      <c r="S11" t="s">
        <v>797</v>
      </c>
      <c r="AA11" s="604" t="s">
        <v>63</v>
      </c>
      <c r="AB11" s="605"/>
      <c r="AC11" s="605"/>
      <c r="AD11" s="605"/>
      <c r="AE11" s="605"/>
      <c r="AF11" s="606"/>
      <c r="AG11" s="548">
        <v>302</v>
      </c>
      <c r="AH11" s="607"/>
      <c r="AI11" s="546"/>
      <c r="AJ11" s="608">
        <f>[14]Progress!L2</f>
        <v>302</v>
      </c>
      <c r="AK11" s="609"/>
      <c r="AL11" s="610"/>
      <c r="AM11" s="598"/>
      <c r="AN11" s="599"/>
      <c r="AO11" s="600"/>
      <c r="AP11" s="601">
        <f t="shared" si="0"/>
        <v>0</v>
      </c>
      <c r="AQ11" s="602"/>
      <c r="AR11" s="603"/>
      <c r="AT11" s="286"/>
    </row>
    <row r="12" spans="1:46" ht="15" customHeight="1">
      <c r="A12" s="285"/>
      <c r="C12" t="s">
        <v>799</v>
      </c>
      <c r="I12" s="611"/>
      <c r="J12" s="612"/>
      <c r="K12" s="299" t="s">
        <v>800</v>
      </c>
      <c r="L12" s="299" t="s">
        <v>801</v>
      </c>
      <c r="M12" s="613" t="s">
        <v>802</v>
      </c>
      <c r="N12" s="612"/>
      <c r="O12" s="297" t="s">
        <v>800</v>
      </c>
      <c r="P12" s="297" t="s">
        <v>801</v>
      </c>
      <c r="Q12" s="613"/>
      <c r="R12" s="611"/>
      <c r="AA12" s="604" t="s">
        <v>64</v>
      </c>
      <c r="AB12" s="605"/>
      <c r="AC12" s="605"/>
      <c r="AD12" s="605"/>
      <c r="AE12" s="605"/>
      <c r="AF12" s="606"/>
      <c r="AG12" s="548">
        <v>302</v>
      </c>
      <c r="AH12" s="607"/>
      <c r="AI12" s="546"/>
      <c r="AJ12" s="608">
        <f>[14]Progress!N2</f>
        <v>270</v>
      </c>
      <c r="AK12" s="609"/>
      <c r="AL12" s="610"/>
      <c r="AM12" s="598">
        <f>[14]Progress!O2</f>
        <v>10</v>
      </c>
      <c r="AN12" s="599"/>
      <c r="AO12" s="600"/>
      <c r="AP12" s="601">
        <f t="shared" si="0"/>
        <v>32</v>
      </c>
      <c r="AQ12" s="602"/>
      <c r="AR12" s="603"/>
      <c r="AT12" s="286"/>
    </row>
    <row r="13" spans="1:46" ht="16.5" customHeight="1">
      <c r="A13" s="285"/>
      <c r="K13" s="299" t="s">
        <v>803</v>
      </c>
      <c r="L13" s="299" t="s">
        <v>804</v>
      </c>
      <c r="O13" s="297" t="s">
        <v>803</v>
      </c>
      <c r="P13" s="297" t="s">
        <v>804</v>
      </c>
      <c r="S13" t="s">
        <v>799</v>
      </c>
      <c r="AA13" s="604" t="s">
        <v>805</v>
      </c>
      <c r="AB13" s="605"/>
      <c r="AC13" s="605"/>
      <c r="AD13" s="605"/>
      <c r="AE13" s="605"/>
      <c r="AF13" s="606"/>
      <c r="AG13" s="548">
        <v>302</v>
      </c>
      <c r="AH13" s="607"/>
      <c r="AI13" s="546"/>
      <c r="AJ13" s="608">
        <f>[14]Progress!Q2</f>
        <v>158</v>
      </c>
      <c r="AK13" s="609"/>
      <c r="AL13" s="610"/>
      <c r="AM13" s="598"/>
      <c r="AN13" s="599"/>
      <c r="AO13" s="600"/>
      <c r="AP13" s="601">
        <f t="shared" si="0"/>
        <v>144</v>
      </c>
      <c r="AQ13" s="602"/>
      <c r="AR13" s="603"/>
      <c r="AT13" s="286"/>
    </row>
    <row r="14" spans="1:46" ht="15" customHeight="1">
      <c r="A14" s="285"/>
      <c r="C14" t="s">
        <v>806</v>
      </c>
      <c r="K14" s="647"/>
      <c r="L14" s="647"/>
      <c r="O14" s="607"/>
      <c r="P14" s="607"/>
      <c r="R14" s="301"/>
      <c r="S14" s="301"/>
      <c r="T14" s="301"/>
      <c r="U14" s="301"/>
      <c r="W14" t="s">
        <v>807</v>
      </c>
      <c r="AA14" s="604" t="s">
        <v>808</v>
      </c>
      <c r="AB14" s="605"/>
      <c r="AC14" s="605"/>
      <c r="AD14" s="605"/>
      <c r="AE14" s="605"/>
      <c r="AF14" s="606"/>
      <c r="AG14" s="648">
        <f>114.985</f>
        <v>114.985</v>
      </c>
      <c r="AH14" s="649"/>
      <c r="AI14" s="650"/>
      <c r="AJ14" s="651">
        <f>[14]Progress!S2</f>
        <v>57.491166</v>
      </c>
      <c r="AK14" s="652"/>
      <c r="AL14" s="653"/>
      <c r="AM14" s="598">
        <v>9</v>
      </c>
      <c r="AN14" s="599"/>
      <c r="AO14" s="600"/>
      <c r="AP14" s="628">
        <f t="shared" si="0"/>
        <v>57.493834</v>
      </c>
      <c r="AQ14" s="629"/>
      <c r="AR14" s="630"/>
      <c r="AT14" s="286"/>
    </row>
    <row r="15" spans="1:46" ht="17.25" customHeight="1" thickBot="1">
      <c r="A15" s="285"/>
      <c r="K15" s="631"/>
      <c r="L15" s="631"/>
      <c r="O15" s="2"/>
      <c r="P15" s="2"/>
      <c r="AA15" s="632" t="s">
        <v>223</v>
      </c>
      <c r="AB15" s="633"/>
      <c r="AC15" s="633"/>
      <c r="AD15" s="633"/>
      <c r="AE15" s="633"/>
      <c r="AF15" s="634"/>
      <c r="AG15" s="635">
        <v>114.985</v>
      </c>
      <c r="AH15" s="636"/>
      <c r="AI15" s="637"/>
      <c r="AJ15" s="638">
        <f>[14]Progress!T2</f>
        <v>44.163359</v>
      </c>
      <c r="AK15" s="639"/>
      <c r="AL15" s="640"/>
      <c r="AM15" s="641"/>
      <c r="AN15" s="642"/>
      <c r="AO15" s="643"/>
      <c r="AP15" s="644">
        <f t="shared" si="0"/>
        <v>70.821641</v>
      </c>
      <c r="AQ15" s="645"/>
      <c r="AR15" s="646"/>
      <c r="AT15" s="286"/>
    </row>
    <row r="16" spans="1:46">
      <c r="A16" s="285"/>
      <c r="F16" t="s">
        <v>14</v>
      </c>
      <c r="K16" s="625" t="s">
        <v>809</v>
      </c>
      <c r="L16" s="625"/>
      <c r="M16" s="625"/>
      <c r="N16" s="625"/>
      <c r="O16" s="625"/>
      <c r="P16" s="625"/>
      <c r="AT16" s="286"/>
    </row>
    <row r="17" spans="1:56">
      <c r="A17" s="285"/>
      <c r="AT17" s="286"/>
    </row>
    <row r="18" spans="1:56">
      <c r="A18" s="285"/>
      <c r="AT18" s="286"/>
    </row>
    <row r="19" spans="1:56" ht="15" customHeight="1">
      <c r="A19" s="285"/>
      <c r="C19" s="302"/>
      <c r="D19" s="302"/>
      <c r="G19" s="302"/>
      <c r="H19" s="302"/>
      <c r="I19" s="303"/>
      <c r="J19" s="302"/>
      <c r="M19" s="302"/>
      <c r="N19" s="304"/>
      <c r="O19" s="304"/>
      <c r="P19" s="302"/>
      <c r="Q19" s="302"/>
      <c r="R19" s="302"/>
      <c r="S19" s="302"/>
      <c r="T19" s="302"/>
      <c r="AT19" s="286"/>
    </row>
    <row r="20" spans="1:56" ht="15" customHeight="1">
      <c r="A20" s="285"/>
      <c r="C20" s="302"/>
      <c r="D20" s="302"/>
      <c r="G20" s="302"/>
      <c r="H20" s="302"/>
      <c r="I20" s="304"/>
      <c r="J20" s="304"/>
      <c r="M20" s="302"/>
      <c r="N20" s="304"/>
      <c r="O20" s="304"/>
      <c r="P20" s="302"/>
      <c r="Q20" s="302"/>
      <c r="R20" s="302"/>
      <c r="S20" s="302"/>
      <c r="T20" s="302"/>
      <c r="AT20" s="286"/>
    </row>
    <row r="21" spans="1:56">
      <c r="A21" s="285"/>
      <c r="C21" s="302"/>
      <c r="D21" s="302"/>
      <c r="G21" s="302"/>
      <c r="H21" s="302"/>
      <c r="I21" s="304"/>
      <c r="J21" s="304"/>
      <c r="M21" s="302"/>
      <c r="N21" s="302"/>
      <c r="O21" s="302"/>
      <c r="P21" s="302"/>
      <c r="Q21" s="302"/>
      <c r="R21" s="302"/>
      <c r="S21" s="302"/>
      <c r="T21" s="302"/>
      <c r="AT21" s="286"/>
    </row>
    <row r="22" spans="1:56" ht="15" customHeight="1">
      <c r="A22" s="285"/>
      <c r="C22" s="305" t="s">
        <v>810</v>
      </c>
      <c r="D22" s="305"/>
      <c r="G22" s="306" t="s">
        <v>811</v>
      </c>
      <c r="H22" s="302"/>
      <c r="I22" s="306"/>
      <c r="J22" s="306"/>
      <c r="M22" s="306"/>
      <c r="N22" s="307" t="s">
        <v>812</v>
      </c>
      <c r="O22" s="308"/>
      <c r="P22" s="308"/>
      <c r="Q22" s="308"/>
      <c r="R22" s="306" t="s">
        <v>813</v>
      </c>
      <c r="S22" s="306"/>
      <c r="T22" s="306"/>
      <c r="V22" t="s">
        <v>814</v>
      </c>
      <c r="AT22" s="286"/>
    </row>
    <row r="23" spans="1:56">
      <c r="A23" s="285"/>
      <c r="C23" s="546" t="s">
        <v>815</v>
      </c>
      <c r="D23" s="547"/>
      <c r="E23" s="547"/>
      <c r="F23" s="547"/>
      <c r="G23" s="547"/>
      <c r="H23" s="547"/>
      <c r="I23" s="547"/>
      <c r="J23" s="547"/>
      <c r="K23" s="547"/>
      <c r="L23" s="547"/>
      <c r="M23" s="547"/>
      <c r="N23" s="547"/>
      <c r="O23" s="547"/>
      <c r="P23" s="547"/>
      <c r="Q23" s="547"/>
      <c r="R23" s="547"/>
      <c r="S23" s="547"/>
      <c r="T23" s="547"/>
      <c r="U23" s="547"/>
      <c r="V23" s="547"/>
      <c r="W23" s="547"/>
      <c r="X23" s="547"/>
      <c r="Y23" s="547"/>
      <c r="Z23" s="548"/>
      <c r="AA23" s="546" t="s">
        <v>816</v>
      </c>
      <c r="AB23" s="547"/>
      <c r="AC23" s="547"/>
      <c r="AD23" s="547"/>
      <c r="AE23" s="547"/>
      <c r="AF23" s="547"/>
      <c r="AG23" s="547"/>
      <c r="AH23" s="547"/>
      <c r="AI23" s="547"/>
      <c r="AJ23" s="547"/>
      <c r="AK23" s="547"/>
      <c r="AL23" s="547"/>
      <c r="AM23" s="547"/>
      <c r="AN23" s="547"/>
      <c r="AO23" s="547"/>
      <c r="AP23" s="547"/>
      <c r="AQ23" s="547"/>
      <c r="AR23" s="548"/>
      <c r="AT23" s="286"/>
    </row>
    <row r="24" spans="1:56" ht="15.5">
      <c r="A24" s="285"/>
      <c r="B24" s="309"/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10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  <c r="AD24" s="309"/>
      <c r="AE24" s="309"/>
      <c r="AF24" s="309"/>
      <c r="AG24" s="309"/>
      <c r="AH24" s="309"/>
      <c r="AI24" s="309"/>
      <c r="AT24" s="286"/>
      <c r="AV24" s="611">
        <f>SUM(AV26:AW303)</f>
        <v>115133.98000000003</v>
      </c>
      <c r="AW24" s="611"/>
      <c r="AX24" s="311"/>
      <c r="AY24" s="626">
        <f>SUM(AY26:AZ303)</f>
        <v>301</v>
      </c>
      <c r="AZ24" s="626"/>
      <c r="BA24" s="312"/>
    </row>
    <row r="25" spans="1:56" s="7" customFormat="1">
      <c r="A25" s="313"/>
      <c r="B25" s="627" t="s">
        <v>420</v>
      </c>
      <c r="C25" s="627"/>
      <c r="F25" s="627" t="s">
        <v>623</v>
      </c>
      <c r="G25" s="627"/>
      <c r="J25" s="627" t="s">
        <v>613</v>
      </c>
      <c r="K25" s="627"/>
      <c r="N25" s="627" t="s">
        <v>619</v>
      </c>
      <c r="O25" s="627"/>
      <c r="R25" s="627" t="s">
        <v>573</v>
      </c>
      <c r="S25" s="627"/>
      <c r="V25" s="627" t="s">
        <v>58</v>
      </c>
      <c r="W25" s="627"/>
      <c r="Z25" s="627" t="s">
        <v>657</v>
      </c>
      <c r="AA25" s="627"/>
      <c r="AD25" s="656" t="s">
        <v>601</v>
      </c>
      <c r="AE25" s="656"/>
      <c r="AH25" s="657" t="s">
        <v>439</v>
      </c>
      <c r="AI25" s="657"/>
      <c r="AL25" s="657" t="s">
        <v>476</v>
      </c>
      <c r="AM25" s="657"/>
      <c r="AP25" s="657" t="s">
        <v>447</v>
      </c>
      <c r="AQ25" s="657"/>
      <c r="AT25" s="314"/>
    </row>
    <row r="26" spans="1:56">
      <c r="A26" s="285"/>
      <c r="AT26" s="286"/>
      <c r="BD26" s="7"/>
    </row>
    <row r="27" spans="1:56">
      <c r="A27" s="285"/>
      <c r="AT27" s="286"/>
    </row>
    <row r="28" spans="1:56">
      <c r="A28" s="285"/>
      <c r="B28" s="299" t="s">
        <v>800</v>
      </c>
      <c r="C28" s="299" t="s">
        <v>801</v>
      </c>
      <c r="D28" s="613">
        <f>VLOOKUP(B25,[14]Progress!$B$9:$D$310,3,FALSE)</f>
        <v>369</v>
      </c>
      <c r="E28" s="612"/>
      <c r="F28" s="299" t="s">
        <v>800</v>
      </c>
      <c r="G28" s="299" t="s">
        <v>801</v>
      </c>
      <c r="H28" s="613">
        <f>VLOOKUP(F25,[14]Progress!$B$9:$D$310,3,FALSE)</f>
        <v>367</v>
      </c>
      <c r="I28" s="612"/>
      <c r="J28" s="299" t="s">
        <v>800</v>
      </c>
      <c r="K28" s="299" t="s">
        <v>801</v>
      </c>
      <c r="L28" s="613">
        <f>VLOOKUP(J25,[14]Progress!$B$9:$D$310,3,FALSE)</f>
        <v>354</v>
      </c>
      <c r="M28" s="612"/>
      <c r="N28" s="299" t="s">
        <v>800</v>
      </c>
      <c r="O28" s="299" t="s">
        <v>801</v>
      </c>
      <c r="P28" s="613">
        <f>VLOOKUP(N25,[14]Progress!$B$9:$D$310,3,FALSE)</f>
        <v>381</v>
      </c>
      <c r="Q28" s="612"/>
      <c r="R28" s="299" t="s">
        <v>800</v>
      </c>
      <c r="S28" s="299" t="s">
        <v>801</v>
      </c>
      <c r="T28" s="613">
        <f>VLOOKUP(R25,[14]Progress!$B$9:$D$310,3,FALSE)</f>
        <v>450.56299999999999</v>
      </c>
      <c r="U28" s="612"/>
      <c r="V28" s="299" t="s">
        <v>800</v>
      </c>
      <c r="W28" s="299" t="s">
        <v>801</v>
      </c>
      <c r="X28" s="654">
        <f>VLOOKUP(V25,[14]Progress!$B$9:$D$310,3,FALSE)</f>
        <v>245.982</v>
      </c>
      <c r="Y28" s="655"/>
      <c r="Z28" s="299" t="s">
        <v>800</v>
      </c>
      <c r="AA28" s="299" t="s">
        <v>801</v>
      </c>
      <c r="AB28" s="613">
        <f>VLOOKUP(Z25,[14]Progress!$B$9:$D$310,3,FALSE)</f>
        <v>420</v>
      </c>
      <c r="AC28" s="612"/>
      <c r="AD28" s="299" t="s">
        <v>800</v>
      </c>
      <c r="AE28" s="299" t="s">
        <v>801</v>
      </c>
      <c r="AF28" s="613">
        <f>VLOOKUP(AD25,[14]Progress!$B$9:$D$310,3,FALSE)</f>
        <v>412</v>
      </c>
      <c r="AG28" s="612"/>
      <c r="AH28" s="299" t="s">
        <v>800</v>
      </c>
      <c r="AI28" s="299" t="s">
        <v>801</v>
      </c>
      <c r="AJ28" s="613">
        <f>VLOOKUP(AH25,[14]Progress!$B$9:$D$310,3,FALSE)</f>
        <v>413</v>
      </c>
      <c r="AK28" s="612"/>
      <c r="AL28" s="299" t="s">
        <v>800</v>
      </c>
      <c r="AM28" s="299" t="s">
        <v>801</v>
      </c>
      <c r="AN28" s="613">
        <f>VLOOKUP(AL25,[14]Progress!$B$9:$D$310,3,FALSE)</f>
        <v>415</v>
      </c>
      <c r="AO28" s="612"/>
      <c r="AP28" s="299" t="s">
        <v>800</v>
      </c>
      <c r="AQ28" s="299" t="s">
        <v>801</v>
      </c>
      <c r="AR28" s="613">
        <f>VLOOKUP(AP25,[14]Progress!$B$9:$D$310,3,FALSE)</f>
        <v>414</v>
      </c>
      <c r="AS28" s="611"/>
      <c r="AT28" s="286"/>
      <c r="AV28" s="611">
        <f>D28+H28+L28+P28+T28+X28+AB28+AF28+AJ28+AN28+AR28</f>
        <v>4241.5450000000001</v>
      </c>
      <c r="AW28" s="611"/>
      <c r="AY28">
        <v>11</v>
      </c>
    </row>
    <row r="29" spans="1:56">
      <c r="A29" s="285"/>
      <c r="B29" s="299" t="s">
        <v>803</v>
      </c>
      <c r="C29" s="299" t="s">
        <v>804</v>
      </c>
      <c r="F29" s="299" t="s">
        <v>803</v>
      </c>
      <c r="G29" s="299" t="s">
        <v>804</v>
      </c>
      <c r="J29" s="299" t="s">
        <v>803</v>
      </c>
      <c r="K29" s="299" t="s">
        <v>804</v>
      </c>
      <c r="N29" s="299" t="s">
        <v>803</v>
      </c>
      <c r="O29" s="299" t="s">
        <v>804</v>
      </c>
      <c r="R29" s="299" t="s">
        <v>803</v>
      </c>
      <c r="S29" s="299" t="s">
        <v>804</v>
      </c>
      <c r="V29" s="299" t="s">
        <v>803</v>
      </c>
      <c r="W29" s="299" t="s">
        <v>804</v>
      </c>
      <c r="Z29" s="299" t="s">
        <v>803</v>
      </c>
      <c r="AA29" s="299" t="s">
        <v>804</v>
      </c>
      <c r="AD29" s="299" t="s">
        <v>803</v>
      </c>
      <c r="AE29" s="299" t="s">
        <v>804</v>
      </c>
      <c r="AH29" s="299" t="s">
        <v>803</v>
      </c>
      <c r="AI29" s="299" t="s">
        <v>804</v>
      </c>
      <c r="AL29" s="299" t="s">
        <v>803</v>
      </c>
      <c r="AM29" s="299" t="s">
        <v>804</v>
      </c>
      <c r="AP29" s="299" t="s">
        <v>803</v>
      </c>
      <c r="AQ29" s="299" t="s">
        <v>804</v>
      </c>
      <c r="AT29" s="286"/>
      <c r="AV29" s="611"/>
      <c r="AW29" s="611"/>
    </row>
    <row r="30" spans="1:56" ht="10.5" customHeight="1">
      <c r="A30" s="285"/>
      <c r="B30" s="647"/>
      <c r="C30" s="647"/>
      <c r="F30" s="647"/>
      <c r="G30" s="647"/>
      <c r="J30" s="647"/>
      <c r="K30" s="647"/>
      <c r="N30" s="647"/>
      <c r="O30" s="647"/>
      <c r="R30" s="647"/>
      <c r="S30" s="647"/>
      <c r="V30" s="647"/>
      <c r="W30" s="647"/>
      <c r="Z30" s="647"/>
      <c r="AA30" s="647"/>
      <c r="AD30" s="647"/>
      <c r="AE30" s="647"/>
      <c r="AH30" s="647"/>
      <c r="AI30" s="647"/>
      <c r="AL30" s="647"/>
      <c r="AM30" s="647"/>
      <c r="AP30" s="647"/>
      <c r="AQ30" s="647"/>
      <c r="AT30" s="286"/>
      <c r="AV30" s="611"/>
      <c r="AW30" s="611"/>
    </row>
    <row r="31" spans="1:56">
      <c r="A31" s="285"/>
      <c r="B31" s="631" t="str">
        <f>VLOOKUP(+B25,'[14]Twr Schedule'!$B$9:$C$611,2,FALSE)</f>
        <v>TPT+0</v>
      </c>
      <c r="C31" s="631"/>
      <c r="F31" s="631" t="str">
        <f>VLOOKUP(+F25,'[14]Twr Schedule'!$B$9:$C$611,2,FALSE)</f>
        <v>DA-3</v>
      </c>
      <c r="G31" s="631"/>
      <c r="J31" s="631" t="str">
        <f>VLOOKUP(+J25,'[14]Twr Schedule'!$B$9:$C$611,2,FALSE)</f>
        <v>DA-3</v>
      </c>
      <c r="K31" s="631"/>
      <c r="N31" s="631" t="str">
        <f>VLOOKUP(+N25,'[14]Twr Schedule'!$B$9:$C$611,2,FALSE)</f>
        <v>DA-3</v>
      </c>
      <c r="O31" s="631"/>
      <c r="R31" s="631" t="str">
        <f>VLOOKUP(+R25,'[14]Twr Schedule'!$B$9:$C$611,2,FALSE)</f>
        <v>DA+9</v>
      </c>
      <c r="S31" s="631"/>
      <c r="V31" s="631" t="str">
        <f>VLOOKUP(+V25,'[14]Twr Schedule'!$B$9:$C$611,2,FALSE)</f>
        <v>DC1+3</v>
      </c>
      <c r="W31" s="631"/>
      <c r="Z31" s="631" t="str">
        <f>VLOOKUP(+Z25,'[14]Twr Schedule'!$B$9:$C$611,2,FALSE)</f>
        <v>DD45+3</v>
      </c>
      <c r="AA31" s="631"/>
      <c r="AD31" s="631" t="str">
        <f>VLOOKUP(+AD25,'[14]Twr Schedule'!$B$9:$C$611,2,FALSE)</f>
        <v>DA+3</v>
      </c>
      <c r="AE31" s="631"/>
      <c r="AH31" s="631" t="str">
        <f>VLOOKUP(+AH25,'[14]Twr Schedule'!$B$9:$C$611,2,FALSE)</f>
        <v>DA+0</v>
      </c>
      <c r="AI31" s="631"/>
      <c r="AL31" s="631" t="str">
        <f>VLOOKUP(+AL25,'[14]Twr Schedule'!$B$9:$C$611,2,FALSE)</f>
        <v>DA+3</v>
      </c>
      <c r="AM31" s="631"/>
      <c r="AP31" s="631" t="str">
        <f>VLOOKUP(+AP25,'[14]Twr Schedule'!$B$9:$C$611,2,FALSE)</f>
        <v>DA+0</v>
      </c>
      <c r="AQ31" s="631"/>
      <c r="AT31" s="286"/>
      <c r="AV31" s="611"/>
      <c r="AW31" s="611"/>
    </row>
    <row r="32" spans="1:56">
      <c r="A32" s="285"/>
      <c r="V32" s="309"/>
      <c r="X32" t="s">
        <v>817</v>
      </c>
      <c r="AH32" s="309"/>
      <c r="AT32" s="286"/>
      <c r="AV32" s="611"/>
      <c r="AW32" s="611"/>
    </row>
    <row r="33" spans="1:51">
      <c r="A33" s="285"/>
      <c r="B33" s="546" t="s">
        <v>816</v>
      </c>
      <c r="C33" s="547"/>
      <c r="D33" s="547"/>
      <c r="E33" s="547"/>
      <c r="F33" s="547"/>
      <c r="G33" s="547"/>
      <c r="H33" s="547"/>
      <c r="I33" s="547"/>
      <c r="J33" s="547"/>
      <c r="K33" s="547"/>
      <c r="L33" s="547"/>
      <c r="M33" s="547"/>
      <c r="N33" s="547"/>
      <c r="O33" s="547"/>
      <c r="P33" s="547"/>
      <c r="Q33" s="547"/>
      <c r="R33" s="547"/>
      <c r="S33" s="547"/>
      <c r="T33" s="547"/>
      <c r="U33" s="547"/>
      <c r="V33" s="548"/>
      <c r="W33" s="658" t="s">
        <v>818</v>
      </c>
      <c r="X33" s="596"/>
      <c r="Y33" s="596"/>
      <c r="Z33" s="596"/>
      <c r="AA33" s="596"/>
      <c r="AB33" s="596"/>
      <c r="AC33" s="596"/>
      <c r="AD33" s="596"/>
      <c r="AE33" s="596"/>
      <c r="AF33" s="596"/>
      <c r="AG33" s="596"/>
      <c r="AH33" s="596"/>
      <c r="AI33" s="596"/>
      <c r="AJ33" s="596"/>
      <c r="AK33" s="596"/>
      <c r="AL33" s="596"/>
      <c r="AM33" s="596"/>
      <c r="AN33" s="596"/>
      <c r="AO33" s="596"/>
      <c r="AP33" s="596"/>
      <c r="AQ33" s="596"/>
      <c r="AR33" s="597"/>
      <c r="AT33" s="286"/>
      <c r="AV33" s="611"/>
      <c r="AW33" s="611"/>
    </row>
    <row r="34" spans="1:51">
      <c r="A34" s="285"/>
      <c r="AT34" s="286"/>
      <c r="AV34" s="611"/>
      <c r="AW34" s="611"/>
    </row>
    <row r="35" spans="1:51" s="7" customFormat="1">
      <c r="A35" s="313"/>
      <c r="B35" s="657" t="s">
        <v>462</v>
      </c>
      <c r="C35" s="627"/>
      <c r="F35" s="657" t="s">
        <v>472</v>
      </c>
      <c r="G35" s="627"/>
      <c r="J35" s="657" t="s">
        <v>467</v>
      </c>
      <c r="K35" s="627"/>
      <c r="N35" s="657" t="s">
        <v>446</v>
      </c>
      <c r="O35" s="627"/>
      <c r="R35" s="627" t="s">
        <v>632</v>
      </c>
      <c r="S35" s="627"/>
      <c r="V35" s="657" t="s">
        <v>564</v>
      </c>
      <c r="W35" s="627"/>
      <c r="Z35" s="657" t="s">
        <v>553</v>
      </c>
      <c r="AA35" s="627"/>
      <c r="AD35" s="657" t="s">
        <v>477</v>
      </c>
      <c r="AE35" s="627"/>
      <c r="AH35" s="657" t="s">
        <v>470</v>
      </c>
      <c r="AI35" s="627"/>
      <c r="AL35" s="657" t="s">
        <v>474</v>
      </c>
      <c r="AM35" s="627"/>
      <c r="AP35" s="657" t="s">
        <v>489</v>
      </c>
      <c r="AQ35" s="627"/>
      <c r="AT35" s="314"/>
      <c r="AV35" s="611"/>
      <c r="AW35" s="611"/>
    </row>
    <row r="36" spans="1:51">
      <c r="A36" s="285"/>
      <c r="AT36" s="286"/>
      <c r="AV36" s="611"/>
      <c r="AW36" s="611"/>
    </row>
    <row r="37" spans="1:51">
      <c r="A37" s="285"/>
      <c r="AT37" s="286"/>
      <c r="AV37" s="611"/>
      <c r="AW37" s="611"/>
    </row>
    <row r="38" spans="1:51">
      <c r="A38" s="285"/>
      <c r="B38" s="299" t="s">
        <v>800</v>
      </c>
      <c r="C38" s="299" t="s">
        <v>801</v>
      </c>
      <c r="D38" s="613">
        <f>VLOOKUP(B35,[14]Progress!$B$9:$D$310,3,FALSE)</f>
        <v>410</v>
      </c>
      <c r="E38" s="612"/>
      <c r="F38" s="299" t="s">
        <v>800</v>
      </c>
      <c r="G38" s="299" t="s">
        <v>801</v>
      </c>
      <c r="H38" s="613">
        <f>VLOOKUP(F35,[14]Progress!$B$9:$D$310,3,FALSE)</f>
        <v>378</v>
      </c>
      <c r="I38" s="612"/>
      <c r="J38" s="299" t="s">
        <v>800</v>
      </c>
      <c r="K38" s="299" t="s">
        <v>801</v>
      </c>
      <c r="L38" s="613">
        <f>VLOOKUP(J35,[14]Progress!$B$9:$D$310,3,FALSE)</f>
        <v>420</v>
      </c>
      <c r="M38" s="612"/>
      <c r="N38" s="299" t="s">
        <v>800</v>
      </c>
      <c r="O38" s="299" t="s">
        <v>801</v>
      </c>
      <c r="P38" s="613">
        <f>VLOOKUP(N35,[14]Progress!$B$9:$D$310,3,FALSE)</f>
        <v>401.69499999999999</v>
      </c>
      <c r="Q38" s="612"/>
      <c r="R38" s="299" t="s">
        <v>800</v>
      </c>
      <c r="S38" s="299" t="s">
        <v>801</v>
      </c>
      <c r="T38" s="654">
        <f>VLOOKUP(R35,[14]Progress!$B$9:$D$310,3,FALSE)</f>
        <v>279.99700000000001</v>
      </c>
      <c r="U38" s="655"/>
      <c r="V38" s="299" t="s">
        <v>800</v>
      </c>
      <c r="W38" s="299" t="s">
        <v>801</v>
      </c>
      <c r="X38" s="613">
        <f>VLOOKUP(V35,[14]Progress!$B$9:$D$310,3,FALSE)</f>
        <v>383.06400000000002</v>
      </c>
      <c r="Y38" s="612"/>
      <c r="Z38" s="299" t="s">
        <v>800</v>
      </c>
      <c r="AA38" s="299" t="s">
        <v>801</v>
      </c>
      <c r="AB38" s="613">
        <f>VLOOKUP(Z35,[14]Progress!$B$9:$D$310,3,FALSE)</f>
        <v>400.00400000000002</v>
      </c>
      <c r="AC38" s="612"/>
      <c r="AD38" s="299" t="s">
        <v>800</v>
      </c>
      <c r="AE38" s="299" t="s">
        <v>801</v>
      </c>
      <c r="AF38" s="613">
        <f>VLOOKUP(AD35,[14]Progress!$B$9:$D$310,3,FALSE)</f>
        <v>397.00200000000001</v>
      </c>
      <c r="AG38" s="612"/>
      <c r="AH38" s="299" t="s">
        <v>800</v>
      </c>
      <c r="AI38" s="299" t="s">
        <v>801</v>
      </c>
      <c r="AJ38" s="613">
        <f>VLOOKUP(AH35,[14]Progress!$B$9:$D$310,3,FALSE)</f>
        <v>414</v>
      </c>
      <c r="AK38" s="612"/>
      <c r="AL38" s="299" t="s">
        <v>800</v>
      </c>
      <c r="AM38" s="299" t="s">
        <v>801</v>
      </c>
      <c r="AN38" s="613">
        <f>VLOOKUP(AL35,[14]Progress!$B$9:$D$310,3,FALSE)</f>
        <v>415</v>
      </c>
      <c r="AO38" s="612"/>
      <c r="AP38" s="299" t="s">
        <v>800</v>
      </c>
      <c r="AQ38" s="299" t="s">
        <v>801</v>
      </c>
      <c r="AR38" s="613">
        <f>VLOOKUP(AP35,[14]Progress!$B$9:$D$310,3,FALSE)</f>
        <v>411</v>
      </c>
      <c r="AS38" s="611"/>
      <c r="AT38" s="286"/>
      <c r="AV38" s="611">
        <f>D38+H38+L38+P38+T38+X38+AB38+AF38+AJ38+AN38+AR38</f>
        <v>4309.7619999999997</v>
      </c>
      <c r="AW38" s="611"/>
      <c r="AY38">
        <v>11</v>
      </c>
    </row>
    <row r="39" spans="1:51">
      <c r="A39" s="285"/>
      <c r="B39" s="299" t="s">
        <v>803</v>
      </c>
      <c r="C39" s="299" t="s">
        <v>804</v>
      </c>
      <c r="F39" s="299" t="s">
        <v>803</v>
      </c>
      <c r="G39" s="299" t="s">
        <v>804</v>
      </c>
      <c r="J39" s="299" t="s">
        <v>803</v>
      </c>
      <c r="K39" s="299" t="s">
        <v>804</v>
      </c>
      <c r="N39" s="299" t="s">
        <v>803</v>
      </c>
      <c r="O39" s="299" t="s">
        <v>804</v>
      </c>
      <c r="R39" s="299" t="s">
        <v>803</v>
      </c>
      <c r="S39" s="299" t="s">
        <v>804</v>
      </c>
      <c r="V39" s="299" t="s">
        <v>803</v>
      </c>
      <c r="W39" s="299" t="s">
        <v>804</v>
      </c>
      <c r="Z39" s="299" t="s">
        <v>803</v>
      </c>
      <c r="AA39" s="299" t="s">
        <v>804</v>
      </c>
      <c r="AD39" s="299" t="s">
        <v>803</v>
      </c>
      <c r="AE39" s="299" t="s">
        <v>804</v>
      </c>
      <c r="AH39" s="299" t="s">
        <v>803</v>
      </c>
      <c r="AI39" s="299" t="s">
        <v>804</v>
      </c>
      <c r="AL39" s="299" t="s">
        <v>803</v>
      </c>
      <c r="AM39" s="299" t="s">
        <v>804</v>
      </c>
      <c r="AP39" s="299" t="s">
        <v>803</v>
      </c>
      <c r="AQ39" s="299" t="s">
        <v>804</v>
      </c>
      <c r="AT39" s="286"/>
      <c r="AV39" s="611"/>
      <c r="AW39" s="611"/>
    </row>
    <row r="40" spans="1:51" ht="10.5" customHeight="1">
      <c r="A40" s="285"/>
      <c r="B40" s="647"/>
      <c r="C40" s="647"/>
      <c r="F40" s="647"/>
      <c r="G40" s="647"/>
      <c r="J40" s="647"/>
      <c r="K40" s="647"/>
      <c r="N40" s="647"/>
      <c r="O40" s="647"/>
      <c r="R40" s="647"/>
      <c r="S40" s="647"/>
      <c r="V40" s="647"/>
      <c r="W40" s="647"/>
      <c r="Z40" s="647"/>
      <c r="AA40" s="647"/>
      <c r="AD40" s="647"/>
      <c r="AE40" s="647"/>
      <c r="AH40" s="647"/>
      <c r="AI40" s="647"/>
      <c r="AL40" s="647"/>
      <c r="AM40" s="647"/>
      <c r="AP40" s="647"/>
      <c r="AQ40" s="647"/>
      <c r="AT40" s="286"/>
      <c r="AV40" s="611"/>
      <c r="AW40" s="611"/>
    </row>
    <row r="41" spans="1:51">
      <c r="A41" s="285"/>
      <c r="B41" s="631" t="str">
        <f>VLOOKUP(+B35,'[14]Twr Schedule'!$B$9:$C$611,2,FALSE)</f>
        <v>DA+3</v>
      </c>
      <c r="C41" s="631"/>
      <c r="F41" s="631" t="str">
        <f>VLOOKUP(+F35,'[14]Twr Schedule'!$B$9:$C$611,2,FALSE)</f>
        <v>DA+0</v>
      </c>
      <c r="G41" s="631"/>
      <c r="J41" s="631" t="str">
        <f>VLOOKUP(+J35,'[14]Twr Schedule'!$B$9:$C$611,2,FALSE)</f>
        <v>DA+3</v>
      </c>
      <c r="K41" s="631"/>
      <c r="N41" s="631" t="str">
        <f>VLOOKUP(+N35,'[14]Twr Schedule'!$B$9:$C$611,2,FALSE)</f>
        <v>DA+0</v>
      </c>
      <c r="O41" s="631"/>
      <c r="R41" s="631" t="str">
        <f>VLOOKUP(+R35,'[14]Twr Schedule'!$B$9:$C$611,2,FALSE)</f>
        <v>DC2+0</v>
      </c>
      <c r="S41" s="631"/>
      <c r="V41" s="631" t="str">
        <f>VLOOKUP(+V35,'[14]Twr Schedule'!$B$9:$C$611,2,FALSE)</f>
        <v>DD45+0</v>
      </c>
      <c r="W41" s="631"/>
      <c r="Z41" s="631" t="str">
        <f>VLOOKUP(+Z35,'[14]Twr Schedule'!$B$9:$C$611,2,FALSE)</f>
        <v>DA+3</v>
      </c>
      <c r="AA41" s="631"/>
      <c r="AD41" s="631" t="str">
        <f>VLOOKUP(+AD35,'[14]Twr Schedule'!$B$9:$C$611,2,FALSE)</f>
        <v>DA-3</v>
      </c>
      <c r="AE41" s="631"/>
      <c r="AH41" s="631" t="str">
        <f>VLOOKUP(+AH35,'[14]Twr Schedule'!$B$9:$C$611,2,FALSE)</f>
        <v>DA+3</v>
      </c>
      <c r="AI41" s="631"/>
      <c r="AL41" s="631" t="str">
        <f>VLOOKUP(+AL35,'[14]Twr Schedule'!$B$9:$C$611,2,FALSE)</f>
        <v>DA+0</v>
      </c>
      <c r="AM41" s="631"/>
      <c r="AP41" s="631" t="str">
        <f>VLOOKUP(+AP35,'[14]Twr Schedule'!$B$9:$C$611,2,FALSE)</f>
        <v>DA+3</v>
      </c>
      <c r="AQ41" s="631"/>
      <c r="AT41" s="286"/>
      <c r="AV41" s="611"/>
      <c r="AW41" s="611"/>
    </row>
    <row r="42" spans="1:51">
      <c r="A42" s="285"/>
      <c r="B42" s="2"/>
      <c r="C42" s="2"/>
      <c r="F42" s="2"/>
      <c r="G42" s="2"/>
      <c r="J42" s="2"/>
      <c r="K42" s="2"/>
      <c r="N42" s="2"/>
      <c r="O42" s="2"/>
      <c r="R42" s="2"/>
      <c r="S42" s="315" t="s">
        <v>819</v>
      </c>
      <c r="V42" s="2"/>
      <c r="W42" s="2"/>
      <c r="Z42" s="316" t="s">
        <v>820</v>
      </c>
      <c r="AA42" s="2"/>
      <c r="AD42" s="2"/>
      <c r="AE42" s="2"/>
      <c r="AH42" s="2"/>
      <c r="AI42" s="2"/>
      <c r="AL42" s="2"/>
      <c r="AM42" s="2"/>
      <c r="AP42" s="2"/>
      <c r="AQ42" s="2"/>
      <c r="AT42" s="286"/>
      <c r="AV42" s="611"/>
      <c r="AW42" s="611"/>
    </row>
    <row r="43" spans="1:51">
      <c r="A43" s="285"/>
      <c r="S43" t="s">
        <v>821</v>
      </c>
      <c r="AT43" s="286"/>
      <c r="AV43" s="611"/>
      <c r="AW43" s="611"/>
    </row>
    <row r="44" spans="1:51">
      <c r="A44" s="658" t="s">
        <v>818</v>
      </c>
      <c r="B44" s="596"/>
      <c r="C44" s="596"/>
      <c r="D44" s="596"/>
      <c r="E44" s="596"/>
      <c r="F44" s="596"/>
      <c r="G44" s="596"/>
      <c r="H44" s="596"/>
      <c r="I44" s="596"/>
      <c r="J44" s="596"/>
      <c r="K44" s="596"/>
      <c r="L44" s="596"/>
      <c r="M44" s="596"/>
      <c r="N44" s="596"/>
      <c r="O44" s="596"/>
      <c r="P44" s="596"/>
      <c r="Q44" s="596"/>
      <c r="R44" s="596"/>
      <c r="S44" s="596"/>
      <c r="T44" s="596"/>
      <c r="U44" s="596"/>
      <c r="V44" s="597"/>
      <c r="W44" s="659" t="s">
        <v>822</v>
      </c>
      <c r="X44" s="660"/>
      <c r="Y44" s="660"/>
      <c r="Z44" s="660"/>
      <c r="AA44" s="660"/>
      <c r="AB44" s="660"/>
      <c r="AC44" s="660"/>
      <c r="AD44" s="660"/>
      <c r="AE44" s="660"/>
      <c r="AF44" s="660"/>
      <c r="AG44" s="660"/>
      <c r="AH44" s="660"/>
      <c r="AI44" s="660"/>
      <c r="AJ44" s="660"/>
      <c r="AK44" s="660"/>
      <c r="AL44" s="660"/>
      <c r="AM44" s="660"/>
      <c r="AN44" s="660"/>
      <c r="AO44" s="660"/>
      <c r="AP44" s="660"/>
      <c r="AQ44" s="660"/>
      <c r="AR44" s="661"/>
      <c r="AT44" s="286"/>
      <c r="AV44" s="611"/>
      <c r="AW44" s="611"/>
    </row>
    <row r="45" spans="1:51" s="7" customFormat="1">
      <c r="A45" s="313"/>
      <c r="B45" s="627" t="s">
        <v>550</v>
      </c>
      <c r="C45" s="627"/>
      <c r="F45" s="627" t="s">
        <v>484</v>
      </c>
      <c r="G45" s="627"/>
      <c r="J45" s="627" t="s">
        <v>480</v>
      </c>
      <c r="K45" s="627"/>
      <c r="N45" s="627" t="s">
        <v>591</v>
      </c>
      <c r="O45" s="627"/>
      <c r="R45" s="627" t="s">
        <v>532</v>
      </c>
      <c r="S45" s="627"/>
      <c r="V45" s="627" t="s">
        <v>537</v>
      </c>
      <c r="W45" s="627"/>
      <c r="Z45" s="627" t="s">
        <v>541</v>
      </c>
      <c r="AA45" s="627"/>
      <c r="AD45" s="627" t="s">
        <v>545</v>
      </c>
      <c r="AE45" s="627"/>
      <c r="AH45" s="627" t="s">
        <v>539</v>
      </c>
      <c r="AI45" s="627"/>
      <c r="AL45" s="627" t="s">
        <v>464</v>
      </c>
      <c r="AM45" s="627"/>
      <c r="AP45" s="627" t="s">
        <v>533</v>
      </c>
      <c r="AQ45" s="627"/>
      <c r="AT45" s="314"/>
      <c r="AV45" s="611"/>
      <c r="AW45" s="611"/>
    </row>
    <row r="46" spans="1:51">
      <c r="A46" s="285"/>
      <c r="AT46" s="286"/>
      <c r="AV46" s="611"/>
      <c r="AW46" s="611"/>
    </row>
    <row r="47" spans="1:51">
      <c r="A47" s="285"/>
      <c r="AT47" s="286"/>
      <c r="AV47" s="611"/>
      <c r="AW47" s="611"/>
    </row>
    <row r="48" spans="1:51">
      <c r="A48" s="285"/>
      <c r="B48" s="299" t="s">
        <v>800</v>
      </c>
      <c r="C48" s="299" t="s">
        <v>801</v>
      </c>
      <c r="D48" s="613">
        <f>VLOOKUP(B45,[14]Progress!$B$9:$D$310,3,FALSE)</f>
        <v>416</v>
      </c>
      <c r="E48" s="612"/>
      <c r="F48" s="299" t="s">
        <v>800</v>
      </c>
      <c r="G48" s="299" t="s">
        <v>801</v>
      </c>
      <c r="H48" s="662">
        <f>VLOOKUP(F45,[14]Progress!$B$9:$D$310,3,FALSE)</f>
        <v>409.23099999999999</v>
      </c>
      <c r="I48" s="663"/>
      <c r="J48" s="317" t="s">
        <v>800</v>
      </c>
      <c r="K48" s="317" t="s">
        <v>801</v>
      </c>
      <c r="L48" s="662">
        <f>VLOOKUP(J45,[14]Progress!$B$9:$D$310,3,FALSE)</f>
        <v>378.00099999999998</v>
      </c>
      <c r="M48" s="663"/>
      <c r="N48" s="317" t="s">
        <v>800</v>
      </c>
      <c r="O48" s="317" t="s">
        <v>801</v>
      </c>
      <c r="P48" s="662">
        <f>VLOOKUP(N45,[14]Progress!$B$9:$D$310,3,FALSE)</f>
        <v>391</v>
      </c>
      <c r="Q48" s="663"/>
      <c r="R48" s="317" t="s">
        <v>800</v>
      </c>
      <c r="S48" s="317" t="s">
        <v>801</v>
      </c>
      <c r="T48" s="662">
        <f>VLOOKUP(R45,[14]Progress!$B$9:$D$310,3,FALSE)</f>
        <v>401.44299999999998</v>
      </c>
      <c r="U48" s="663"/>
      <c r="V48" s="317" t="s">
        <v>800</v>
      </c>
      <c r="W48" s="317" t="s">
        <v>801</v>
      </c>
      <c r="X48" s="662">
        <f>VLOOKUP(V45,[14]Progress!$B$9:$D$310,3,FALSE)</f>
        <v>321</v>
      </c>
      <c r="Y48" s="663"/>
      <c r="Z48" s="317" t="s">
        <v>800</v>
      </c>
      <c r="AA48" s="317" t="s">
        <v>801</v>
      </c>
      <c r="AB48" s="662">
        <f>VLOOKUP(Z45,[14]Progress!$B$9:$D$310,3,FALSE)</f>
        <v>402.56900000000002</v>
      </c>
      <c r="AC48" s="663"/>
      <c r="AD48" s="317" t="s">
        <v>800</v>
      </c>
      <c r="AE48" s="317" t="s">
        <v>801</v>
      </c>
      <c r="AF48" s="662">
        <f>VLOOKUP(AD45,[14]Progress!$B$9:$D$310,3,FALSE)</f>
        <v>408</v>
      </c>
      <c r="AG48" s="663"/>
      <c r="AH48" s="317" t="s">
        <v>800</v>
      </c>
      <c r="AI48" s="317" t="s">
        <v>801</v>
      </c>
      <c r="AJ48" s="662">
        <f>VLOOKUP(AH45,[14]Progress!$B$9:$D$310,3,FALSE)</f>
        <v>419</v>
      </c>
      <c r="AK48" s="663"/>
      <c r="AL48" s="317" t="s">
        <v>800</v>
      </c>
      <c r="AM48" s="317" t="s">
        <v>801</v>
      </c>
      <c r="AN48" s="662">
        <f>VLOOKUP(AL45,[14]Progress!$B$9:$D$310,3,FALSE)</f>
        <v>407.27499999999998</v>
      </c>
      <c r="AO48" s="663"/>
      <c r="AP48" s="299" t="s">
        <v>800</v>
      </c>
      <c r="AQ48" s="299" t="s">
        <v>801</v>
      </c>
      <c r="AR48" s="613">
        <f>VLOOKUP(AP45,[14]Progress!$B$9:$D$310,3,FALSE)</f>
        <v>414</v>
      </c>
      <c r="AS48" s="611"/>
      <c r="AT48" s="286"/>
      <c r="AV48" s="611">
        <f>D48+H48+L48+P48+T48+X48+AB48+AF48+AJ48+AN48+AR48</f>
        <v>4367.5190000000002</v>
      </c>
      <c r="AW48" s="611"/>
      <c r="AY48">
        <v>11</v>
      </c>
    </row>
    <row r="49" spans="1:51">
      <c r="A49" s="285"/>
      <c r="B49" s="299" t="s">
        <v>803</v>
      </c>
      <c r="C49" s="299" t="s">
        <v>804</v>
      </c>
      <c r="F49" s="299" t="s">
        <v>803</v>
      </c>
      <c r="G49" s="299" t="s">
        <v>804</v>
      </c>
      <c r="J49" s="299" t="s">
        <v>803</v>
      </c>
      <c r="K49" s="299" t="s">
        <v>804</v>
      </c>
      <c r="N49" s="299" t="s">
        <v>803</v>
      </c>
      <c r="O49" s="299" t="s">
        <v>804</v>
      </c>
      <c r="R49" s="299" t="s">
        <v>803</v>
      </c>
      <c r="S49" s="299" t="s">
        <v>804</v>
      </c>
      <c r="V49" s="299" t="s">
        <v>803</v>
      </c>
      <c r="W49" s="299" t="s">
        <v>804</v>
      </c>
      <c r="Z49" s="299" t="s">
        <v>803</v>
      </c>
      <c r="AA49" s="299" t="s">
        <v>804</v>
      </c>
      <c r="AD49" s="299" t="s">
        <v>803</v>
      </c>
      <c r="AE49" s="299" t="s">
        <v>804</v>
      </c>
      <c r="AH49" s="299" t="s">
        <v>803</v>
      </c>
      <c r="AI49" s="299" t="s">
        <v>804</v>
      </c>
      <c r="AL49" s="299" t="s">
        <v>803</v>
      </c>
      <c r="AM49" s="299" t="s">
        <v>804</v>
      </c>
      <c r="AP49" s="299" t="s">
        <v>803</v>
      </c>
      <c r="AQ49" s="299" t="s">
        <v>804</v>
      </c>
      <c r="AT49" s="286"/>
      <c r="AV49" s="611"/>
      <c r="AW49" s="611"/>
    </row>
    <row r="50" spans="1:51" ht="10.5" customHeight="1">
      <c r="A50" s="285"/>
      <c r="B50" s="647"/>
      <c r="C50" s="647"/>
      <c r="F50" s="647"/>
      <c r="G50" s="647"/>
      <c r="J50" s="647"/>
      <c r="K50" s="647"/>
      <c r="N50" s="647"/>
      <c r="O50" s="647"/>
      <c r="R50" s="647"/>
      <c r="S50" s="647"/>
      <c r="V50" s="647"/>
      <c r="W50" s="647"/>
      <c r="Z50" s="647"/>
      <c r="AA50" s="647"/>
      <c r="AD50" s="647"/>
      <c r="AE50" s="647"/>
      <c r="AH50" s="647"/>
      <c r="AI50" s="647"/>
      <c r="AL50" s="647"/>
      <c r="AM50" s="647"/>
      <c r="AP50" s="647"/>
      <c r="AQ50" s="647"/>
      <c r="AT50" s="286"/>
      <c r="AV50" s="611"/>
      <c r="AW50" s="611"/>
    </row>
    <row r="51" spans="1:51">
      <c r="A51" s="285"/>
      <c r="B51" s="631" t="str">
        <f>VLOOKUP(+B45,'[14]Twr Schedule'!$B$9:$C$611,2,FALSE)</f>
        <v>DA+0</v>
      </c>
      <c r="C51" s="631"/>
      <c r="F51" s="631" t="str">
        <f>VLOOKUP(+F45,'[14]Twr Schedule'!$B$9:$C$611,2,FALSE)</f>
        <v>DA+3</v>
      </c>
      <c r="G51" s="631"/>
      <c r="J51" s="631" t="str">
        <f>VLOOKUP(+J45,'[14]Twr Schedule'!$B$9:$C$611,2,FALSE)</f>
        <v>DA+0</v>
      </c>
      <c r="K51" s="631"/>
      <c r="N51" s="631" t="str">
        <f>VLOOKUP(+N45,'[14]Twr Schedule'!$B$9:$C$611,2,FALSE)</f>
        <v>DA-3</v>
      </c>
      <c r="O51" s="631"/>
      <c r="R51" s="631" t="str">
        <f>VLOOKUP(+R45,'[14]Twr Schedule'!$B$9:$C$611,2,FALSE)</f>
        <v>DA+3</v>
      </c>
      <c r="S51" s="631"/>
      <c r="V51" s="631" t="str">
        <f>VLOOKUP(+V45,'[14]Twr Schedule'!$B$9:$C$611,2,FALSE)</f>
        <v>DB1+0</v>
      </c>
      <c r="W51" s="631"/>
      <c r="Z51" s="631" t="str">
        <f>VLOOKUP(+Z45,'[14]Twr Schedule'!$B$9:$C$611,2,FALSE)</f>
        <v>DA+3</v>
      </c>
      <c r="AA51" s="631"/>
      <c r="AD51" s="631" t="str">
        <f>VLOOKUP(+AD45,'[14]Twr Schedule'!$B$9:$C$611,2,FALSE)</f>
        <v>DB1+0</v>
      </c>
      <c r="AE51" s="631"/>
      <c r="AH51" s="631" t="str">
        <f>VLOOKUP(+AH45,'[14]Twr Schedule'!$B$9:$C$611,2,FALSE)</f>
        <v>DA+3</v>
      </c>
      <c r="AI51" s="631"/>
      <c r="AL51" s="631" t="str">
        <f>VLOOKUP(+AL45,'[14]Twr Schedule'!$B$9:$C$611,2,FALSE)</f>
        <v>DA+3</v>
      </c>
      <c r="AM51" s="631"/>
      <c r="AP51" s="631" t="str">
        <f>VLOOKUP(+AP45,'[14]Twr Schedule'!$B$9:$C$611,2,FALSE)</f>
        <v>DB2+0</v>
      </c>
      <c r="AQ51" s="631"/>
      <c r="AT51" s="286"/>
      <c r="AV51" s="611"/>
      <c r="AW51" s="611"/>
    </row>
    <row r="52" spans="1:51">
      <c r="A52" s="285"/>
      <c r="AT52" s="286"/>
      <c r="AV52" s="611"/>
      <c r="AW52" s="611"/>
    </row>
    <row r="53" spans="1:51">
      <c r="A53" s="285"/>
      <c r="B53" s="659" t="s">
        <v>822</v>
      </c>
      <c r="C53" s="660"/>
      <c r="D53" s="660"/>
      <c r="E53" s="660"/>
      <c r="F53" s="660"/>
      <c r="G53" s="660"/>
      <c r="H53" s="660"/>
      <c r="I53" s="660"/>
      <c r="J53" s="660"/>
      <c r="K53" s="660"/>
      <c r="L53" s="660"/>
      <c r="M53" s="660"/>
      <c r="N53" s="660"/>
      <c r="O53" s="660"/>
      <c r="P53" s="660"/>
      <c r="Q53" s="660"/>
      <c r="R53" s="660"/>
      <c r="S53" s="660"/>
      <c r="T53" s="660"/>
      <c r="U53" s="660"/>
      <c r="V53" s="661"/>
      <c r="W53" s="659" t="s">
        <v>823</v>
      </c>
      <c r="X53" s="660"/>
      <c r="Y53" s="660"/>
      <c r="Z53" s="660"/>
      <c r="AA53" s="660"/>
      <c r="AB53" s="660"/>
      <c r="AC53" s="660"/>
      <c r="AD53" s="660"/>
      <c r="AE53" s="660"/>
      <c r="AF53" s="660"/>
      <c r="AG53" s="660"/>
      <c r="AH53" s="660"/>
      <c r="AI53" s="660"/>
      <c r="AJ53" s="660"/>
      <c r="AK53" s="660"/>
      <c r="AL53" s="660"/>
      <c r="AM53" s="660"/>
      <c r="AN53" s="660"/>
      <c r="AO53" s="660"/>
      <c r="AP53" s="660"/>
      <c r="AQ53" s="660"/>
      <c r="AR53" s="661"/>
      <c r="AT53" s="286"/>
      <c r="AV53" s="611"/>
      <c r="AW53" s="611"/>
    </row>
    <row r="54" spans="1:51">
      <c r="A54" s="285"/>
      <c r="AT54" s="286"/>
      <c r="AV54" s="611"/>
      <c r="AW54" s="611"/>
    </row>
    <row r="55" spans="1:51">
      <c r="A55" s="285"/>
      <c r="B55" s="611" t="s">
        <v>528</v>
      </c>
      <c r="C55" s="611"/>
      <c r="F55" s="611" t="s">
        <v>490</v>
      </c>
      <c r="G55" s="611"/>
      <c r="J55" s="611" t="s">
        <v>544</v>
      </c>
      <c r="K55" s="611"/>
      <c r="N55" s="611" t="s">
        <v>522</v>
      </c>
      <c r="O55" s="611"/>
      <c r="R55" s="611" t="s">
        <v>516</v>
      </c>
      <c r="S55" s="611"/>
      <c r="V55" s="611" t="s">
        <v>508</v>
      </c>
      <c r="W55" s="611"/>
      <c r="Z55" s="611" t="s">
        <v>501</v>
      </c>
      <c r="AA55" s="611"/>
      <c r="AD55" s="611" t="s">
        <v>495</v>
      </c>
      <c r="AE55" s="611"/>
      <c r="AH55" s="611" t="s">
        <v>485</v>
      </c>
      <c r="AI55" s="611"/>
      <c r="AL55" s="611" t="s">
        <v>482</v>
      </c>
      <c r="AM55" s="611"/>
      <c r="AP55" s="611" t="s">
        <v>534</v>
      </c>
      <c r="AQ55" s="611"/>
      <c r="AT55" s="286"/>
      <c r="AV55" s="611"/>
      <c r="AW55" s="611"/>
    </row>
    <row r="56" spans="1:51">
      <c r="A56" s="285"/>
      <c r="AT56" s="286"/>
      <c r="AV56" s="611"/>
      <c r="AW56" s="611"/>
    </row>
    <row r="57" spans="1:51">
      <c r="A57" s="285"/>
      <c r="AT57" s="286"/>
      <c r="AV57" s="611"/>
      <c r="AW57" s="611"/>
    </row>
    <row r="58" spans="1:51">
      <c r="A58" s="285"/>
      <c r="B58" s="299" t="s">
        <v>800</v>
      </c>
      <c r="C58" s="299" t="s">
        <v>801</v>
      </c>
      <c r="D58" s="613">
        <f>VLOOKUP(B55,[14]Progress!$B$9:$D$310,3,FALSE)</f>
        <v>419</v>
      </c>
      <c r="E58" s="612"/>
      <c r="F58" s="299" t="s">
        <v>800</v>
      </c>
      <c r="G58" s="299" t="s">
        <v>801</v>
      </c>
      <c r="H58" s="662">
        <f>VLOOKUP(F55,[14]Progress!$B$9:$D$310,3,FALSE)</f>
        <v>361.09699999999998</v>
      </c>
      <c r="I58" s="663"/>
      <c r="J58" s="317" t="s">
        <v>800</v>
      </c>
      <c r="K58" s="317" t="s">
        <v>801</v>
      </c>
      <c r="L58" s="662">
        <f>VLOOKUP(J55,[14]Progress!$B$9:$D$310,3,FALSE)</f>
        <v>361</v>
      </c>
      <c r="M58" s="663"/>
      <c r="N58" s="317" t="s">
        <v>800</v>
      </c>
      <c r="O58" s="317" t="s">
        <v>801</v>
      </c>
      <c r="P58" s="662">
        <f>VLOOKUP(N55,[14]Progress!$B$9:$D$310,3,FALSE)</f>
        <v>404</v>
      </c>
      <c r="Q58" s="663"/>
      <c r="R58" s="317" t="s">
        <v>800</v>
      </c>
      <c r="S58" s="317" t="s">
        <v>801</v>
      </c>
      <c r="T58" s="662">
        <f>VLOOKUP(R55,[14]Progress!$B$9:$D$310,3,FALSE)</f>
        <v>424</v>
      </c>
      <c r="U58" s="663"/>
      <c r="V58" s="317" t="s">
        <v>800</v>
      </c>
      <c r="W58" s="317" t="s">
        <v>801</v>
      </c>
      <c r="X58" s="662">
        <f>VLOOKUP(V55,[14]Progress!$B$9:$D$310,3,FALSE)</f>
        <v>406</v>
      </c>
      <c r="Y58" s="663"/>
      <c r="Z58" s="317" t="s">
        <v>800</v>
      </c>
      <c r="AA58" s="317" t="s">
        <v>801</v>
      </c>
      <c r="AB58" s="662">
        <f>VLOOKUP(Z55,[14]Progress!$B$9:$D$310,3,FALSE)</f>
        <v>410</v>
      </c>
      <c r="AC58" s="663"/>
      <c r="AD58" s="317" t="s">
        <v>800</v>
      </c>
      <c r="AE58" s="317" t="s">
        <v>801</v>
      </c>
      <c r="AF58" s="662">
        <f>VLOOKUP(AD55,[14]Progress!$B$9:$D$310,3,FALSE)</f>
        <v>423</v>
      </c>
      <c r="AG58" s="663"/>
      <c r="AH58" s="317" t="s">
        <v>800</v>
      </c>
      <c r="AI58" s="317" t="s">
        <v>801</v>
      </c>
      <c r="AJ58" s="662">
        <f>VLOOKUP(AH55,[14]Progress!$B$9:$D$310,3,FALSE)</f>
        <v>409</v>
      </c>
      <c r="AK58" s="663"/>
      <c r="AL58" s="317" t="s">
        <v>800</v>
      </c>
      <c r="AM58" s="317" t="s">
        <v>801</v>
      </c>
      <c r="AN58" s="662">
        <f>VLOOKUP(AL55,[14]Progress!$B$9:$D$310,3,FALSE)</f>
        <v>425</v>
      </c>
      <c r="AO58" s="663"/>
      <c r="AP58" s="317" t="s">
        <v>800</v>
      </c>
      <c r="AQ58" s="317" t="s">
        <v>801</v>
      </c>
      <c r="AR58" s="662">
        <f>VLOOKUP(AP55,[14]Progress!$B$9:$D$310,3,FALSE)</f>
        <v>362.65</v>
      </c>
      <c r="AS58" s="664"/>
      <c r="AT58" s="286"/>
      <c r="AV58" s="611">
        <f>D58+H58+L58+P58+T58+X58+AB58+AF58+AJ58+AN58+AR58</f>
        <v>4404.7469999999994</v>
      </c>
      <c r="AW58" s="611"/>
      <c r="AY58">
        <v>11</v>
      </c>
    </row>
    <row r="59" spans="1:51">
      <c r="A59" s="285"/>
      <c r="B59" s="299" t="s">
        <v>803</v>
      </c>
      <c r="C59" s="299" t="s">
        <v>804</v>
      </c>
      <c r="F59" s="299" t="s">
        <v>803</v>
      </c>
      <c r="G59" s="299" t="s">
        <v>804</v>
      </c>
      <c r="J59" s="299" t="s">
        <v>803</v>
      </c>
      <c r="K59" s="299" t="s">
        <v>804</v>
      </c>
      <c r="N59" s="299" t="s">
        <v>803</v>
      </c>
      <c r="O59" s="299" t="s">
        <v>804</v>
      </c>
      <c r="R59" s="299" t="s">
        <v>803</v>
      </c>
      <c r="S59" s="299" t="s">
        <v>804</v>
      </c>
      <c r="V59" s="299" t="s">
        <v>803</v>
      </c>
      <c r="W59" s="299" t="s">
        <v>804</v>
      </c>
      <c r="Z59" s="299" t="s">
        <v>803</v>
      </c>
      <c r="AA59" s="299" t="s">
        <v>804</v>
      </c>
      <c r="AD59" s="299" t="s">
        <v>803</v>
      </c>
      <c r="AE59" s="299" t="s">
        <v>804</v>
      </c>
      <c r="AH59" s="299" t="s">
        <v>803</v>
      </c>
      <c r="AI59" s="299" t="s">
        <v>804</v>
      </c>
      <c r="AL59" s="299" t="s">
        <v>803</v>
      </c>
      <c r="AM59" s="299" t="s">
        <v>804</v>
      </c>
      <c r="AP59" s="299" t="s">
        <v>803</v>
      </c>
      <c r="AQ59" s="299" t="s">
        <v>804</v>
      </c>
      <c r="AT59" s="286"/>
      <c r="AV59" s="611"/>
      <c r="AW59" s="611"/>
    </row>
    <row r="60" spans="1:51" ht="10.5" customHeight="1">
      <c r="A60" s="285"/>
      <c r="B60" s="647"/>
      <c r="C60" s="647"/>
      <c r="F60" s="647"/>
      <c r="G60" s="647"/>
      <c r="J60" s="647"/>
      <c r="K60" s="647"/>
      <c r="N60" s="647"/>
      <c r="O60" s="647"/>
      <c r="R60" s="647"/>
      <c r="S60" s="647"/>
      <c r="V60" s="647"/>
      <c r="W60" s="647"/>
      <c r="Z60" s="647"/>
      <c r="AA60" s="647"/>
      <c r="AD60" s="647"/>
      <c r="AE60" s="647"/>
      <c r="AH60" s="647"/>
      <c r="AI60" s="647"/>
      <c r="AL60" s="647"/>
      <c r="AM60" s="647"/>
      <c r="AP60" s="647"/>
      <c r="AQ60" s="647"/>
      <c r="AT60" s="286"/>
      <c r="AV60" s="611"/>
      <c r="AW60" s="611"/>
    </row>
    <row r="61" spans="1:51">
      <c r="A61" s="285"/>
      <c r="B61" s="631" t="str">
        <f>VLOOKUP(+B55,'[14]Twr Schedule'!$B$9:$C$611,2,FALSE)</f>
        <v>DA+0</v>
      </c>
      <c r="C61" s="631"/>
      <c r="F61" s="631" t="str">
        <f>VLOOKUP(+F55,'[14]Twr Schedule'!$B$9:$C$611,2,FALSE)</f>
        <v>DA+3</v>
      </c>
      <c r="G61" s="631"/>
      <c r="J61" s="631" t="str">
        <f>VLOOKUP(+J55,'[14]Twr Schedule'!$B$9:$C$611,2,FALSE)</f>
        <v>DA-3</v>
      </c>
      <c r="K61" s="631"/>
      <c r="N61" s="631" t="str">
        <f>VLOOKUP(+N55,'[14]Twr Schedule'!$B$9:$C$611,2,FALSE)</f>
        <v>DA+0</v>
      </c>
      <c r="O61" s="631"/>
      <c r="R61" s="631" t="str">
        <f>VLOOKUP(+R55,'[14]Twr Schedule'!$B$9:$C$611,2,FALSE)</f>
        <v>DA+3</v>
      </c>
      <c r="S61" s="631"/>
      <c r="V61" s="631" t="str">
        <f>VLOOKUP(+V55,'[14]Twr Schedule'!$B$9:$C$611,2,FALSE)</f>
        <v>DA+0</v>
      </c>
      <c r="W61" s="631"/>
      <c r="Z61" s="631" t="str">
        <f>VLOOKUP(+Z55,'[14]Twr Schedule'!$B$9:$C$611,2,FALSE)</f>
        <v>DA+0</v>
      </c>
      <c r="AA61" s="631"/>
      <c r="AD61" s="631" t="str">
        <f>VLOOKUP(+AD55,'[14]Twr Schedule'!$B$9:$C$611,2,FALSE)</f>
        <v>DA+3</v>
      </c>
      <c r="AE61" s="631"/>
      <c r="AH61" s="631" t="str">
        <f>VLOOKUP(+AH55,'[14]Twr Schedule'!$B$9:$C$611,2,FALSE)</f>
        <v>DA+0</v>
      </c>
      <c r="AI61" s="631"/>
      <c r="AL61" s="631" t="str">
        <f>VLOOKUP(+AL55,'[14]Twr Schedule'!$B$9:$C$611,2,FALSE)</f>
        <v>DA+3</v>
      </c>
      <c r="AM61" s="631"/>
      <c r="AP61" s="631" t="str">
        <f>VLOOKUP(+AP55,'[14]Twr Schedule'!$B$9:$C$611,2,FALSE)</f>
        <v>DA+0</v>
      </c>
      <c r="AQ61" s="631"/>
      <c r="AT61" s="286"/>
      <c r="AV61" s="611"/>
      <c r="AW61" s="611"/>
    </row>
    <row r="62" spans="1:51">
      <c r="A62" s="285"/>
      <c r="AT62" s="286"/>
      <c r="AV62" s="611"/>
      <c r="AW62" s="611"/>
    </row>
    <row r="63" spans="1:51">
      <c r="A63" s="285"/>
      <c r="B63" s="659" t="s">
        <v>823</v>
      </c>
      <c r="C63" s="660"/>
      <c r="D63" s="660"/>
      <c r="E63" s="660"/>
      <c r="F63" s="660"/>
      <c r="G63" s="660"/>
      <c r="H63" s="660"/>
      <c r="I63" s="660"/>
      <c r="J63" s="660"/>
      <c r="K63" s="660"/>
      <c r="L63" s="660"/>
      <c r="M63" s="660"/>
      <c r="N63" s="660"/>
      <c r="O63" s="660"/>
      <c r="P63" s="660"/>
      <c r="Q63" s="660"/>
      <c r="R63" s="660"/>
      <c r="S63" s="660"/>
      <c r="T63" s="660"/>
      <c r="U63" s="660"/>
      <c r="V63" s="660"/>
      <c r="W63" s="660"/>
      <c r="X63" s="660"/>
      <c r="Y63" s="660"/>
      <c r="Z63" s="661"/>
      <c r="AA63" s="546" t="s">
        <v>824</v>
      </c>
      <c r="AB63" s="547"/>
      <c r="AC63" s="547"/>
      <c r="AD63" s="547"/>
      <c r="AE63" s="547"/>
      <c r="AF63" s="547"/>
      <c r="AG63" s="547"/>
      <c r="AH63" s="547"/>
      <c r="AI63" s="547"/>
      <c r="AJ63" s="547"/>
      <c r="AK63" s="547"/>
      <c r="AL63" s="547"/>
      <c r="AM63" s="547"/>
      <c r="AN63" s="547"/>
      <c r="AO63" s="547"/>
      <c r="AP63" s="547"/>
      <c r="AQ63" s="547"/>
      <c r="AR63" s="548"/>
      <c r="AT63" s="286"/>
      <c r="AV63" s="611"/>
      <c r="AW63" s="611"/>
    </row>
    <row r="64" spans="1:51">
      <c r="A64" s="285"/>
      <c r="AT64" s="286"/>
      <c r="AV64" s="611"/>
      <c r="AW64" s="611"/>
    </row>
    <row r="65" spans="1:51">
      <c r="A65" s="285"/>
      <c r="B65" s="611" t="str">
        <f>'[14]Twr Schedule'!B97</f>
        <v>8/0</v>
      </c>
      <c r="C65" s="611"/>
      <c r="F65" s="611" t="str">
        <f>'[14]Twr Schedule'!B99</f>
        <v>8/1</v>
      </c>
      <c r="G65" s="611"/>
      <c r="J65" s="611" t="str">
        <f>'[14]Twr Schedule'!B101</f>
        <v>8/2</v>
      </c>
      <c r="K65" s="611"/>
      <c r="N65" s="611" t="str">
        <f>'[14]Twr Schedule'!B103</f>
        <v>8/3</v>
      </c>
      <c r="O65" s="611"/>
      <c r="R65" s="611" t="str">
        <f>'[14]Twr Schedule'!B105</f>
        <v>8/4</v>
      </c>
      <c r="S65" s="611"/>
      <c r="V65" s="611" t="str">
        <f>'[14]Twr Schedule'!B107</f>
        <v>8A/0</v>
      </c>
      <c r="W65" s="611"/>
      <c r="Z65" s="611" t="str">
        <f>'[14]Twr Schedule'!B109</f>
        <v>8B/0</v>
      </c>
      <c r="AA65" s="611"/>
      <c r="AD65" s="611" t="str">
        <f>'[14]Twr Schedule'!B111</f>
        <v>8B/1</v>
      </c>
      <c r="AE65" s="611"/>
      <c r="AH65" s="611" t="str">
        <f>'[14]Twr Schedule'!B113</f>
        <v>8B/2</v>
      </c>
      <c r="AI65" s="611"/>
      <c r="AL65" s="611" t="str">
        <f>'[14]Twr Schedule'!B115</f>
        <v>8B/3</v>
      </c>
      <c r="AM65" s="611"/>
      <c r="AP65" s="611" t="str">
        <f>'[14]Twr Schedule'!B117</f>
        <v>8B/4</v>
      </c>
      <c r="AQ65" s="611"/>
      <c r="AT65" s="286"/>
      <c r="AV65" s="611"/>
      <c r="AW65" s="611"/>
    </row>
    <row r="66" spans="1:51">
      <c r="A66" s="285"/>
      <c r="AT66" s="286"/>
      <c r="AV66" s="611"/>
      <c r="AW66" s="611"/>
    </row>
    <row r="67" spans="1:51">
      <c r="A67" s="285"/>
      <c r="AT67" s="286"/>
      <c r="AV67" s="611"/>
      <c r="AW67" s="611"/>
    </row>
    <row r="68" spans="1:51">
      <c r="A68" s="285"/>
      <c r="B68" s="299" t="s">
        <v>800</v>
      </c>
      <c r="C68" s="299" t="s">
        <v>801</v>
      </c>
      <c r="D68" s="613">
        <f>VLOOKUP(B65,[14]Progress!$B$9:$D$310,3,FALSE)</f>
        <v>416</v>
      </c>
      <c r="E68" s="612"/>
      <c r="F68" s="299" t="s">
        <v>800</v>
      </c>
      <c r="G68" s="299" t="s">
        <v>801</v>
      </c>
      <c r="H68" s="613">
        <f>VLOOKUP(F65,[14]Progress!$B$9:$D$310,3,FALSE)</f>
        <v>400</v>
      </c>
      <c r="I68" s="612"/>
      <c r="J68" s="299" t="s">
        <v>800</v>
      </c>
      <c r="K68" s="299" t="s">
        <v>801</v>
      </c>
      <c r="L68" s="613">
        <f>VLOOKUP(J65,[14]Progress!$B$9:$D$310,3,FALSE)</f>
        <v>367</v>
      </c>
      <c r="M68" s="612"/>
      <c r="N68" s="299" t="s">
        <v>800</v>
      </c>
      <c r="O68" s="299" t="s">
        <v>801</v>
      </c>
      <c r="P68" s="613">
        <f>VLOOKUP(N65,[14]Progress!$B$9:$D$310,3,FALSE)</f>
        <v>420</v>
      </c>
      <c r="Q68" s="612"/>
      <c r="R68" s="299" t="s">
        <v>800</v>
      </c>
      <c r="S68" s="299" t="s">
        <v>801</v>
      </c>
      <c r="T68" s="662">
        <f>VLOOKUP(R65,[14]Progress!$B$9:$D$310,3,FALSE)</f>
        <v>413.71600000000001</v>
      </c>
      <c r="U68" s="663"/>
      <c r="V68" s="317" t="s">
        <v>800</v>
      </c>
      <c r="W68" s="317" t="s">
        <v>801</v>
      </c>
      <c r="X68" s="665">
        <f>VLOOKUP(V65,[14]Progress!$B$9:$D$310,3,FALSE)</f>
        <v>223.61</v>
      </c>
      <c r="Y68" s="666"/>
      <c r="Z68" s="317" t="s">
        <v>800</v>
      </c>
      <c r="AA68" s="317" t="s">
        <v>801</v>
      </c>
      <c r="AB68" s="662">
        <f>VLOOKUP(Z65,[14]Progress!$B$9:$D$310,3,FALSE)</f>
        <v>341</v>
      </c>
      <c r="AC68" s="663"/>
      <c r="AD68" s="317" t="s">
        <v>800</v>
      </c>
      <c r="AE68" s="317" t="s">
        <v>801</v>
      </c>
      <c r="AF68" s="662">
        <f>VLOOKUP(AD65,[14]Progress!$B$9:$D$310,3,FALSE)</f>
        <v>332</v>
      </c>
      <c r="AG68" s="663"/>
      <c r="AH68" s="317" t="s">
        <v>800</v>
      </c>
      <c r="AI68" s="317" t="s">
        <v>801</v>
      </c>
      <c r="AJ68" s="662">
        <f>VLOOKUP(AH65,[14]Progress!$B$9:$D$310,3,FALSE)</f>
        <v>292.52600000000001</v>
      </c>
      <c r="AK68" s="663"/>
      <c r="AL68" s="317" t="s">
        <v>800</v>
      </c>
      <c r="AM68" s="317" t="s">
        <v>801</v>
      </c>
      <c r="AN68" s="662">
        <f>VLOOKUP(AL65,[14]Progress!$B$9:$D$310,3,FALSE)</f>
        <v>426.18599999999998</v>
      </c>
      <c r="AO68" s="663"/>
      <c r="AP68" s="299" t="s">
        <v>800</v>
      </c>
      <c r="AQ68" s="299" t="s">
        <v>801</v>
      </c>
      <c r="AR68" s="613">
        <f>VLOOKUP(AP65,[14]Progress!$B$9:$D$310,3,FALSE)</f>
        <v>373</v>
      </c>
      <c r="AS68" s="611"/>
      <c r="AT68" s="286"/>
      <c r="AV68" s="611">
        <f>D68+H68+L68+P68+T68+X68+AB68+AF68+AJ68+AN68+AR68</f>
        <v>4005.038</v>
      </c>
      <c r="AW68" s="611"/>
      <c r="AY68">
        <v>11</v>
      </c>
    </row>
    <row r="69" spans="1:51">
      <c r="A69" s="285"/>
      <c r="B69" s="299" t="s">
        <v>803</v>
      </c>
      <c r="C69" s="299" t="s">
        <v>804</v>
      </c>
      <c r="F69" s="299" t="s">
        <v>803</v>
      </c>
      <c r="G69" s="299" t="s">
        <v>804</v>
      </c>
      <c r="J69" s="299" t="s">
        <v>803</v>
      </c>
      <c r="K69" s="299" t="s">
        <v>804</v>
      </c>
      <c r="N69" s="299" t="s">
        <v>803</v>
      </c>
      <c r="O69" s="299" t="s">
        <v>804</v>
      </c>
      <c r="R69" s="299" t="s">
        <v>803</v>
      </c>
      <c r="S69" s="299" t="s">
        <v>804</v>
      </c>
      <c r="V69" s="299" t="s">
        <v>803</v>
      </c>
      <c r="W69" s="299" t="s">
        <v>804</v>
      </c>
      <c r="Z69" s="299" t="s">
        <v>803</v>
      </c>
      <c r="AA69" s="299" t="s">
        <v>804</v>
      </c>
      <c r="AD69" s="299" t="s">
        <v>803</v>
      </c>
      <c r="AE69" s="299" t="s">
        <v>804</v>
      </c>
      <c r="AH69" s="299" t="s">
        <v>803</v>
      </c>
      <c r="AI69" s="299" t="s">
        <v>804</v>
      </c>
      <c r="AL69" s="299" t="s">
        <v>803</v>
      </c>
      <c r="AM69" s="299" t="s">
        <v>804</v>
      </c>
      <c r="AP69" s="299" t="s">
        <v>803</v>
      </c>
      <c r="AQ69" s="299" t="s">
        <v>804</v>
      </c>
      <c r="AT69" s="286"/>
      <c r="AV69" s="611"/>
      <c r="AW69" s="611"/>
    </row>
    <row r="70" spans="1:51" ht="10.5" customHeight="1">
      <c r="A70" s="285"/>
      <c r="B70" s="647"/>
      <c r="C70" s="647"/>
      <c r="F70" s="647"/>
      <c r="G70" s="647"/>
      <c r="J70" s="647"/>
      <c r="K70" s="647"/>
      <c r="N70" s="647"/>
      <c r="O70" s="647"/>
      <c r="R70" s="647"/>
      <c r="S70" s="647"/>
      <c r="V70" s="647"/>
      <c r="W70" s="647"/>
      <c r="Z70" s="647"/>
      <c r="AA70" s="647"/>
      <c r="AD70" s="667"/>
      <c r="AE70" s="667"/>
      <c r="AH70" s="647"/>
      <c r="AI70" s="647"/>
      <c r="AL70" s="647"/>
      <c r="AM70" s="647"/>
      <c r="AP70" s="647"/>
      <c r="AQ70" s="647"/>
      <c r="AT70" s="286"/>
      <c r="AV70" s="611"/>
      <c r="AW70" s="611"/>
    </row>
    <row r="71" spans="1:51">
      <c r="A71" s="285"/>
      <c r="B71" s="631" t="str">
        <f>VLOOKUP(+B65,'[14]Twr Schedule'!$B$9:$C$611,2,FALSE)</f>
        <v>DB2+0</v>
      </c>
      <c r="C71" s="631"/>
      <c r="F71" s="631" t="str">
        <f>VLOOKUP(+F65,'[14]Twr Schedule'!$B$9:$C$611,2,FALSE)</f>
        <v>DA+3</v>
      </c>
      <c r="G71" s="631"/>
      <c r="J71" s="631" t="str">
        <f>VLOOKUP(+J65,'[14]Twr Schedule'!$B$9:$C$611,2,FALSE)</f>
        <v>DA+0</v>
      </c>
      <c r="K71" s="631"/>
      <c r="N71" s="631" t="str">
        <f>VLOOKUP(+N65,'[14]Twr Schedule'!$B$9:$C$611,2,FALSE)</f>
        <v>DA-3</v>
      </c>
      <c r="O71" s="631"/>
      <c r="R71" s="631" t="str">
        <f>VLOOKUP(+R65,'[14]Twr Schedule'!$B$9:$C$611,2,FALSE)</f>
        <v>DA+9</v>
      </c>
      <c r="S71" s="631"/>
      <c r="V71" s="631" t="str">
        <f>VLOOKUP(+V65,'[14]Twr Schedule'!$B$9:$C$611,2,FALSE)</f>
        <v>DD60+0</v>
      </c>
      <c r="W71" s="631"/>
      <c r="Z71" s="631" t="str">
        <f>VLOOKUP(+Z65,'[14]Twr Schedule'!$B$9:$C$611,2,FALSE)</f>
        <v>DD60+0</v>
      </c>
      <c r="AA71" s="631"/>
      <c r="AD71" s="631" t="str">
        <f>VLOOKUP(+AD65,'[14]Twr Schedule'!$B$9:$C$611,2,FALSE)</f>
        <v>DA-3</v>
      </c>
      <c r="AE71" s="631"/>
      <c r="AH71" s="631" t="str">
        <f>VLOOKUP(+AH65,'[14]Twr Schedule'!$B$9:$C$611,2,FALSE)</f>
        <v>DA-3</v>
      </c>
      <c r="AI71" s="631"/>
      <c r="AL71" s="631" t="str">
        <f>VLOOKUP(+AL65,'[14]Twr Schedule'!$B$9:$C$611,2,FALSE)</f>
        <v>DA+3</v>
      </c>
      <c r="AM71" s="631"/>
      <c r="AP71" s="631" t="str">
        <f>VLOOKUP(+AP65,'[14]Twr Schedule'!$B$9:$C$611,2,FALSE)</f>
        <v>DA+6</v>
      </c>
      <c r="AQ71" s="631"/>
      <c r="AT71" s="286"/>
      <c r="AV71" s="611"/>
      <c r="AW71" s="611"/>
    </row>
    <row r="72" spans="1:51">
      <c r="A72" s="285"/>
      <c r="W72" t="s">
        <v>825</v>
      </c>
      <c r="AT72" s="286"/>
      <c r="AV72" s="611"/>
      <c r="AW72" s="611"/>
    </row>
    <row r="73" spans="1:51">
      <c r="A73" s="546" t="s">
        <v>824</v>
      </c>
      <c r="B73" s="547"/>
      <c r="C73" s="547"/>
      <c r="D73" s="547"/>
      <c r="E73" s="547"/>
      <c r="F73" s="547"/>
      <c r="G73" s="547"/>
      <c r="H73" s="547"/>
      <c r="I73" s="547"/>
      <c r="J73" s="547"/>
      <c r="K73" s="547"/>
      <c r="L73" s="547"/>
      <c r="M73" s="547"/>
      <c r="N73" s="547"/>
      <c r="O73" s="547"/>
      <c r="P73" s="547"/>
      <c r="Q73" s="547"/>
      <c r="R73" s="547"/>
      <c r="S73" s="547"/>
      <c r="T73" s="547"/>
      <c r="U73" s="547"/>
      <c r="V73" s="548"/>
      <c r="W73" s="546" t="s">
        <v>826</v>
      </c>
      <c r="X73" s="547"/>
      <c r="Y73" s="547"/>
      <c r="Z73" s="547"/>
      <c r="AA73" s="547"/>
      <c r="AB73" s="547"/>
      <c r="AC73" s="547"/>
      <c r="AD73" s="547"/>
      <c r="AE73" s="547"/>
      <c r="AF73" s="547"/>
      <c r="AG73" s="547"/>
      <c r="AH73" s="547"/>
      <c r="AI73" s="547"/>
      <c r="AJ73" s="547"/>
      <c r="AK73" s="547"/>
      <c r="AL73" s="547"/>
      <c r="AM73" s="547"/>
      <c r="AN73" s="547"/>
      <c r="AO73" s="547"/>
      <c r="AP73" s="547"/>
      <c r="AQ73" s="547"/>
      <c r="AR73" s="548"/>
      <c r="AT73" s="286"/>
      <c r="AV73" s="611"/>
      <c r="AW73" s="611"/>
    </row>
    <row r="74" spans="1:51">
      <c r="A74" s="285"/>
      <c r="AT74" s="286"/>
      <c r="AV74" s="611"/>
      <c r="AW74" s="611"/>
    </row>
    <row r="75" spans="1:51">
      <c r="A75" s="285"/>
      <c r="B75" s="611" t="s">
        <v>549</v>
      </c>
      <c r="C75" s="611"/>
      <c r="F75" s="611" t="s">
        <v>555</v>
      </c>
      <c r="G75" s="611"/>
      <c r="J75" s="611" t="s">
        <v>577</v>
      </c>
      <c r="K75" s="611"/>
      <c r="N75" s="611" t="s">
        <v>563</v>
      </c>
      <c r="O75" s="611"/>
      <c r="R75" s="611" t="s">
        <v>656</v>
      </c>
      <c r="S75" s="611"/>
      <c r="V75" s="611" t="s">
        <v>651</v>
      </c>
      <c r="W75" s="611"/>
      <c r="Z75" s="611" t="s">
        <v>590</v>
      </c>
      <c r="AA75" s="611"/>
      <c r="AD75" s="611" t="s">
        <v>494</v>
      </c>
      <c r="AE75" s="611"/>
      <c r="AH75" s="611" t="s">
        <v>500</v>
      </c>
      <c r="AI75" s="611"/>
      <c r="AL75" s="611" t="s">
        <v>505</v>
      </c>
      <c r="AM75" s="611"/>
      <c r="AP75" s="611" t="s">
        <v>509</v>
      </c>
      <c r="AQ75" s="611"/>
      <c r="AT75" s="286"/>
      <c r="AV75" s="611"/>
      <c r="AW75" s="611"/>
    </row>
    <row r="76" spans="1:51">
      <c r="A76" s="285"/>
      <c r="AT76" s="286"/>
      <c r="AV76" s="611"/>
      <c r="AW76" s="611"/>
    </row>
    <row r="77" spans="1:51">
      <c r="A77" s="285"/>
      <c r="AT77" s="286"/>
      <c r="AV77" s="611"/>
      <c r="AW77" s="611"/>
    </row>
    <row r="78" spans="1:51">
      <c r="A78" s="285"/>
      <c r="B78" s="299" t="s">
        <v>800</v>
      </c>
      <c r="C78" s="299" t="s">
        <v>801</v>
      </c>
      <c r="D78" s="662">
        <f>VLOOKUP(B75,[14]Progress!$B$9:$D$310,3,FALSE)</f>
        <v>461.51</v>
      </c>
      <c r="E78" s="663"/>
      <c r="F78" s="317" t="s">
        <v>800</v>
      </c>
      <c r="G78" s="317" t="s">
        <v>801</v>
      </c>
      <c r="H78" s="665">
        <f>VLOOKUP(F75,[14]Progress!$B$9:$D$310,3,FALSE)</f>
        <v>283.43099999999998</v>
      </c>
      <c r="I78" s="666"/>
      <c r="J78" s="317" t="s">
        <v>800</v>
      </c>
      <c r="K78" s="317" t="s">
        <v>801</v>
      </c>
      <c r="L78" s="662">
        <f>VLOOKUP(J75,[14]Progress!$B$9:$D$310,3,FALSE)</f>
        <v>426</v>
      </c>
      <c r="M78" s="663"/>
      <c r="N78" s="317" t="s">
        <v>800</v>
      </c>
      <c r="O78" s="317" t="s">
        <v>801</v>
      </c>
      <c r="P78" s="662">
        <f>VLOOKUP(N75,[14]Progress!$B$9:$D$310,3,FALSE)</f>
        <v>396.09199999999998</v>
      </c>
      <c r="Q78" s="663"/>
      <c r="R78" s="317" t="s">
        <v>800</v>
      </c>
      <c r="S78" s="317" t="s">
        <v>801</v>
      </c>
      <c r="T78" s="665">
        <f>VLOOKUP(R75,[14]Progress!$B$9:$D$310,3,FALSE)</f>
        <v>312.87900000000002</v>
      </c>
      <c r="U78" s="666"/>
      <c r="V78" s="317" t="s">
        <v>800</v>
      </c>
      <c r="W78" s="317" t="s">
        <v>801</v>
      </c>
      <c r="X78" s="662">
        <f>VLOOKUP(V75,[14]Progress!$B$9:$D$310,3,FALSE)</f>
        <v>418.99900000000002</v>
      </c>
      <c r="Y78" s="663"/>
      <c r="Z78" s="317" t="s">
        <v>800</v>
      </c>
      <c r="AA78" s="317" t="s">
        <v>801</v>
      </c>
      <c r="AB78" s="662">
        <f>VLOOKUP(Z75,[14]Progress!$B$9:$D$310,3,FALSE)</f>
        <v>370.19900000000001</v>
      </c>
      <c r="AC78" s="663"/>
      <c r="AD78" s="317" t="s">
        <v>800</v>
      </c>
      <c r="AE78" s="317" t="s">
        <v>801</v>
      </c>
      <c r="AF78" s="662">
        <f>VLOOKUP(AD75,[14]Progress!$B$9:$D$310,3,FALSE)</f>
        <v>424.99599999999998</v>
      </c>
      <c r="AG78" s="663"/>
      <c r="AH78" s="317" t="s">
        <v>800</v>
      </c>
      <c r="AI78" s="317" t="s">
        <v>801</v>
      </c>
      <c r="AJ78" s="662">
        <f>VLOOKUP(AH75,[14]Progress!$B$9:$D$310,3,FALSE)</f>
        <v>404</v>
      </c>
      <c r="AK78" s="663"/>
      <c r="AL78" s="317" t="s">
        <v>800</v>
      </c>
      <c r="AM78" s="317" t="s">
        <v>801</v>
      </c>
      <c r="AN78" s="662">
        <f>VLOOKUP(AL75,[14]Progress!$B$9:$D$310,3,FALSE)</f>
        <v>428</v>
      </c>
      <c r="AO78" s="663"/>
      <c r="AP78" s="317" t="s">
        <v>800</v>
      </c>
      <c r="AQ78" s="317" t="s">
        <v>801</v>
      </c>
      <c r="AR78" s="662">
        <f>VLOOKUP(AP75,[14]Progress!$B$9:$D$310,3,FALSE)</f>
        <v>395</v>
      </c>
      <c r="AS78" s="664"/>
      <c r="AT78" s="286"/>
      <c r="AV78" s="611">
        <f>D78+H78+L78+P78+T78+X78+AB78+AF78+AJ78+AN78+AR78</f>
        <v>4321.1059999999998</v>
      </c>
      <c r="AW78" s="611"/>
      <c r="AY78">
        <v>11</v>
      </c>
    </row>
    <row r="79" spans="1:51">
      <c r="A79" s="285"/>
      <c r="B79" s="299" t="s">
        <v>803</v>
      </c>
      <c r="C79" s="299" t="s">
        <v>804</v>
      </c>
      <c r="F79" s="299" t="s">
        <v>803</v>
      </c>
      <c r="G79" s="299" t="s">
        <v>804</v>
      </c>
      <c r="J79" s="299" t="s">
        <v>803</v>
      </c>
      <c r="K79" s="299" t="s">
        <v>804</v>
      </c>
      <c r="N79" s="299" t="s">
        <v>803</v>
      </c>
      <c r="O79" s="299" t="s">
        <v>804</v>
      </c>
      <c r="R79" s="299" t="s">
        <v>803</v>
      </c>
      <c r="S79" s="299" t="s">
        <v>804</v>
      </c>
      <c r="V79" s="299" t="s">
        <v>803</v>
      </c>
      <c r="W79" s="299" t="s">
        <v>804</v>
      </c>
      <c r="Z79" s="299" t="s">
        <v>803</v>
      </c>
      <c r="AA79" s="299" t="s">
        <v>804</v>
      </c>
      <c r="AD79" s="299" t="s">
        <v>803</v>
      </c>
      <c r="AE79" s="299" t="s">
        <v>804</v>
      </c>
      <c r="AH79" s="299" t="s">
        <v>803</v>
      </c>
      <c r="AI79" s="299" t="s">
        <v>804</v>
      </c>
      <c r="AL79" s="299" t="s">
        <v>803</v>
      </c>
      <c r="AM79" s="299" t="s">
        <v>804</v>
      </c>
      <c r="AP79" s="299" t="s">
        <v>803</v>
      </c>
      <c r="AQ79" s="299" t="s">
        <v>804</v>
      </c>
      <c r="AT79" s="286"/>
      <c r="AV79" s="611"/>
      <c r="AW79" s="611"/>
    </row>
    <row r="80" spans="1:51" ht="10.5" customHeight="1">
      <c r="A80" s="285"/>
      <c r="B80" s="647"/>
      <c r="C80" s="647"/>
      <c r="F80" s="647"/>
      <c r="G80" s="647"/>
      <c r="J80" s="647"/>
      <c r="K80" s="647"/>
      <c r="N80" s="647"/>
      <c r="O80" s="647"/>
      <c r="R80" s="647"/>
      <c r="S80" s="647"/>
      <c r="V80" s="668"/>
      <c r="W80" s="669"/>
      <c r="Z80" s="647"/>
      <c r="AA80" s="647"/>
      <c r="AD80" s="647"/>
      <c r="AE80" s="647"/>
      <c r="AH80" s="647"/>
      <c r="AI80" s="647"/>
      <c r="AL80" s="647"/>
      <c r="AM80" s="647"/>
      <c r="AP80" s="647"/>
      <c r="AQ80" s="647"/>
      <c r="AT80" s="286"/>
      <c r="AV80" s="611"/>
      <c r="AW80" s="611"/>
    </row>
    <row r="81" spans="1:51">
      <c r="A81" s="285"/>
      <c r="B81" s="631" t="str">
        <f>VLOOKUP(+B75,'[14]Twr Schedule'!$B$9:$C$611,2,FALSE)</f>
        <v>DA+6</v>
      </c>
      <c r="C81" s="631"/>
      <c r="F81" s="631" t="str">
        <f>VLOOKUP(+F75,'[14]Twr Schedule'!$B$9:$C$611,2,FALSE)</f>
        <v>DB2+6</v>
      </c>
      <c r="G81" s="631"/>
      <c r="J81" s="631" t="str">
        <f>VLOOKUP(+J75,'[14]Twr Schedule'!$B$9:$C$611,2,FALSE)</f>
        <v>DB1+9</v>
      </c>
      <c r="K81" s="631"/>
      <c r="N81" s="631" t="str">
        <f>VLOOKUP(+N75,'[14]Twr Schedule'!$B$9:$C$611,2,FALSE)</f>
        <v>DA-3</v>
      </c>
      <c r="O81" s="631"/>
      <c r="R81" s="631" t="str">
        <f>VLOOKUP(+R75,'[14]Twr Schedule'!$B$9:$C$611,2,FALSE)</f>
        <v>DB1+18</v>
      </c>
      <c r="S81" s="631"/>
      <c r="V81" s="631" t="str">
        <f>VLOOKUP(+V75,'[14]Twr Schedule'!$B$9:$C$611,2,FALSE)</f>
        <v>DB2+18</v>
      </c>
      <c r="W81" s="631"/>
      <c r="Z81" s="631" t="str">
        <f>VLOOKUP(+Z75,'[14]Twr Schedule'!$B$9:$C$611,2,FALSE)</f>
        <v>DA-3</v>
      </c>
      <c r="AA81" s="631"/>
      <c r="AD81" s="631" t="str">
        <f>VLOOKUP(+AD75,'[14]Twr Schedule'!$B$9:$C$611,2,FALSE)</f>
        <v>DA+3</v>
      </c>
      <c r="AE81" s="631"/>
      <c r="AH81" s="631" t="str">
        <f>VLOOKUP(+AH75,'[14]Twr Schedule'!$B$9:$C$611,2,FALSE)</f>
        <v>DA+3</v>
      </c>
      <c r="AI81" s="631"/>
      <c r="AL81" s="631" t="str">
        <f>VLOOKUP(+AL75,'[14]Twr Schedule'!$B$9:$C$611,2,FALSE)</f>
        <v>DA+3</v>
      </c>
      <c r="AM81" s="631"/>
      <c r="AP81" s="631" t="str">
        <f>VLOOKUP(+AP75,'[14]Twr Schedule'!$B$9:$C$611,2,FALSE)</f>
        <v>DA+3</v>
      </c>
      <c r="AQ81" s="631"/>
      <c r="AT81" s="286"/>
      <c r="AV81" s="611"/>
      <c r="AW81" s="611"/>
    </row>
    <row r="82" spans="1:51">
      <c r="A82" s="285"/>
      <c r="G82" t="s">
        <v>827</v>
      </c>
      <c r="S82" t="s">
        <v>828</v>
      </c>
      <c r="AT82" s="286"/>
      <c r="AV82" s="611"/>
      <c r="AW82" s="611"/>
    </row>
    <row r="83" spans="1:51">
      <c r="A83" s="285"/>
      <c r="S83" t="s">
        <v>829</v>
      </c>
      <c r="AT83" s="286"/>
      <c r="AV83" s="611"/>
      <c r="AW83" s="611"/>
    </row>
    <row r="84" spans="1:51">
      <c r="A84" s="546" t="s">
        <v>826</v>
      </c>
      <c r="B84" s="547"/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  <c r="P84" s="547"/>
      <c r="Q84" s="547"/>
      <c r="R84" s="547"/>
      <c r="S84" s="547"/>
      <c r="T84" s="547"/>
      <c r="U84" s="547"/>
      <c r="V84" s="548"/>
      <c r="W84" s="546" t="s">
        <v>830</v>
      </c>
      <c r="X84" s="547"/>
      <c r="Y84" s="547"/>
      <c r="Z84" s="547"/>
      <c r="AA84" s="547"/>
      <c r="AB84" s="547"/>
      <c r="AC84" s="547"/>
      <c r="AD84" s="547"/>
      <c r="AE84" s="547"/>
      <c r="AF84" s="547"/>
      <c r="AG84" s="547"/>
      <c r="AH84" s="547"/>
      <c r="AI84" s="547"/>
      <c r="AJ84" s="547"/>
      <c r="AK84" s="547"/>
      <c r="AL84" s="547"/>
      <c r="AM84" s="547"/>
      <c r="AN84" s="547"/>
      <c r="AO84" s="547"/>
      <c r="AP84" s="547"/>
      <c r="AQ84" s="547"/>
      <c r="AR84" s="548"/>
      <c r="AT84" s="286"/>
      <c r="AV84" s="611"/>
      <c r="AW84" s="611"/>
    </row>
    <row r="85" spans="1:51">
      <c r="A85" s="285"/>
      <c r="B85" s="611" t="s">
        <v>604</v>
      </c>
      <c r="C85" s="611"/>
      <c r="F85" s="611" t="s">
        <v>636</v>
      </c>
      <c r="G85" s="611"/>
      <c r="J85" s="611" t="s">
        <v>615</v>
      </c>
      <c r="K85" s="611"/>
      <c r="N85" s="611" t="s">
        <v>515</v>
      </c>
      <c r="O85" s="611"/>
      <c r="R85" s="611" t="s">
        <v>646</v>
      </c>
      <c r="S85" s="611"/>
      <c r="V85" s="611" t="s">
        <v>639</v>
      </c>
      <c r="W85" s="611"/>
      <c r="Z85" s="611" t="s">
        <v>481</v>
      </c>
      <c r="AA85" s="611"/>
      <c r="AD85" s="611" t="s">
        <v>478</v>
      </c>
      <c r="AE85" s="611"/>
      <c r="AH85" s="611" t="s">
        <v>473</v>
      </c>
      <c r="AI85" s="611"/>
      <c r="AL85" s="611" t="s">
        <v>461</v>
      </c>
      <c r="AM85" s="611"/>
      <c r="AP85" s="611" t="s">
        <v>460</v>
      </c>
      <c r="AQ85" s="611"/>
      <c r="AT85" s="286"/>
      <c r="AV85" s="611"/>
      <c r="AW85" s="611"/>
    </row>
    <row r="86" spans="1:51">
      <c r="A86" s="285"/>
      <c r="AT86" s="286"/>
      <c r="AV86" s="611"/>
      <c r="AW86" s="611"/>
    </row>
    <row r="87" spans="1:51">
      <c r="A87" s="285"/>
      <c r="AT87" s="286"/>
      <c r="AV87" s="611"/>
      <c r="AW87" s="611"/>
    </row>
    <row r="88" spans="1:51">
      <c r="A88" s="285"/>
      <c r="B88" s="299" t="s">
        <v>800</v>
      </c>
      <c r="C88" s="299" t="s">
        <v>801</v>
      </c>
      <c r="D88" s="613">
        <f>VLOOKUP(B85,[14]Progress!$B$9:$D$310,3,FALSE)</f>
        <v>318</v>
      </c>
      <c r="E88" s="612"/>
      <c r="F88" s="299" t="s">
        <v>800</v>
      </c>
      <c r="G88" s="299" t="s">
        <v>801</v>
      </c>
      <c r="H88" s="613">
        <f>VLOOKUP(F85,[14]Progress!$B$9:$D$310,3,FALSE)</f>
        <v>357</v>
      </c>
      <c r="I88" s="612"/>
      <c r="J88" s="299" t="s">
        <v>800</v>
      </c>
      <c r="K88" s="299" t="s">
        <v>801</v>
      </c>
      <c r="L88" s="613">
        <f>VLOOKUP(J85,[14]Progress!$B$9:$D$310,3,FALSE)</f>
        <v>385</v>
      </c>
      <c r="M88" s="612"/>
      <c r="N88" s="299" t="s">
        <v>800</v>
      </c>
      <c r="O88" s="299" t="s">
        <v>801</v>
      </c>
      <c r="P88" s="662">
        <f>VLOOKUP(N85,[14]Progress!$B$9:$D$310,3,FALSE)</f>
        <v>418.77600000000001</v>
      </c>
      <c r="Q88" s="663"/>
      <c r="R88" s="317" t="s">
        <v>800</v>
      </c>
      <c r="S88" s="317" t="s">
        <v>801</v>
      </c>
      <c r="T88" s="665">
        <f>VLOOKUP(R85,[14]Progress!$B$9:$D$310,3,FALSE)</f>
        <v>319.13299999999998</v>
      </c>
      <c r="U88" s="666"/>
      <c r="V88" s="317" t="s">
        <v>800</v>
      </c>
      <c r="W88" s="317" t="s">
        <v>801</v>
      </c>
      <c r="X88" s="662">
        <f>VLOOKUP(V85,[14]Progress!$B$9:$D$310,3,FALSE)</f>
        <v>436</v>
      </c>
      <c r="Y88" s="663"/>
      <c r="Z88" s="317" t="s">
        <v>800</v>
      </c>
      <c r="AA88" s="317" t="s">
        <v>801</v>
      </c>
      <c r="AB88" s="662">
        <f>VLOOKUP(Z85,[14]Progress!$B$9:$D$310,3,FALSE)</f>
        <v>395</v>
      </c>
      <c r="AC88" s="663"/>
      <c r="AD88" s="317" t="s">
        <v>800</v>
      </c>
      <c r="AE88" s="317" t="s">
        <v>801</v>
      </c>
      <c r="AF88" s="662">
        <f>VLOOKUP(AD85,[14]Progress!$B$9:$D$310,3,FALSE)</f>
        <v>306</v>
      </c>
      <c r="AG88" s="663"/>
      <c r="AH88" s="299" t="s">
        <v>800</v>
      </c>
      <c r="AI88" s="299" t="s">
        <v>801</v>
      </c>
      <c r="AJ88" s="613">
        <f>VLOOKUP(AH85,[14]Progress!$B$9:$D$310,3,FALSE)</f>
        <v>412</v>
      </c>
      <c r="AK88" s="612"/>
      <c r="AL88" s="299" t="s">
        <v>800</v>
      </c>
      <c r="AM88" s="299" t="s">
        <v>801</v>
      </c>
      <c r="AN88" s="613">
        <f>VLOOKUP(AL85,[14]Progress!$B$9:$D$310,3,FALSE)</f>
        <v>414</v>
      </c>
      <c r="AO88" s="612"/>
      <c r="AP88" s="299" t="s">
        <v>800</v>
      </c>
      <c r="AQ88" s="299" t="s">
        <v>801</v>
      </c>
      <c r="AR88" s="613">
        <f>VLOOKUP(AP85,[14]Progress!$B$9:$D$310,3,FALSE)</f>
        <v>420</v>
      </c>
      <c r="AS88" s="611"/>
      <c r="AT88" s="286"/>
      <c r="AV88" s="611">
        <f>D88+H88+L88+P88+T88+X88+AB88+AF88+AJ88+AN88+AR88</f>
        <v>4180.9089999999997</v>
      </c>
      <c r="AW88" s="611"/>
      <c r="AY88">
        <v>11</v>
      </c>
    </row>
    <row r="89" spans="1:51">
      <c r="A89" s="285"/>
      <c r="B89" s="299" t="s">
        <v>803</v>
      </c>
      <c r="C89" s="299" t="s">
        <v>804</v>
      </c>
      <c r="F89" s="299" t="s">
        <v>803</v>
      </c>
      <c r="G89" s="299" t="s">
        <v>804</v>
      </c>
      <c r="J89" s="299" t="s">
        <v>803</v>
      </c>
      <c r="K89" s="299" t="s">
        <v>804</v>
      </c>
      <c r="N89" s="299" t="s">
        <v>803</v>
      </c>
      <c r="O89" s="299" t="s">
        <v>804</v>
      </c>
      <c r="R89" s="299" t="s">
        <v>803</v>
      </c>
      <c r="S89" s="299" t="s">
        <v>804</v>
      </c>
      <c r="V89" s="299" t="s">
        <v>803</v>
      </c>
      <c r="W89" s="299" t="s">
        <v>804</v>
      </c>
      <c r="Z89" s="299" t="s">
        <v>803</v>
      </c>
      <c r="AA89" s="299" t="s">
        <v>804</v>
      </c>
      <c r="AD89" s="299" t="s">
        <v>803</v>
      </c>
      <c r="AE89" s="299" t="s">
        <v>804</v>
      </c>
      <c r="AH89" s="299" t="s">
        <v>803</v>
      </c>
      <c r="AI89" s="299" t="s">
        <v>804</v>
      </c>
      <c r="AL89" s="299" t="s">
        <v>803</v>
      </c>
      <c r="AM89" s="299" t="s">
        <v>804</v>
      </c>
      <c r="AP89" s="299" t="s">
        <v>803</v>
      </c>
      <c r="AQ89" s="299" t="s">
        <v>804</v>
      </c>
      <c r="AT89" s="286"/>
      <c r="AV89" s="611"/>
      <c r="AW89" s="611"/>
    </row>
    <row r="90" spans="1:51" ht="10.5" customHeight="1">
      <c r="A90" s="285"/>
      <c r="B90" s="647"/>
      <c r="C90" s="647"/>
      <c r="F90" s="647"/>
      <c r="G90" s="647"/>
      <c r="J90" s="647"/>
      <c r="K90" s="647"/>
      <c r="N90" s="647"/>
      <c r="O90" s="647"/>
      <c r="R90" s="647"/>
      <c r="S90" s="647"/>
      <c r="V90" s="647"/>
      <c r="W90" s="647"/>
      <c r="Z90" s="647"/>
      <c r="AA90" s="647"/>
      <c r="AD90" s="647"/>
      <c r="AE90" s="647"/>
      <c r="AH90" s="647"/>
      <c r="AI90" s="647"/>
      <c r="AL90" s="647"/>
      <c r="AM90" s="647"/>
      <c r="AP90" s="647"/>
      <c r="AQ90" s="647"/>
      <c r="AT90" s="286"/>
      <c r="AV90" s="611"/>
      <c r="AW90" s="611"/>
    </row>
    <row r="91" spans="1:51">
      <c r="A91" s="285"/>
      <c r="B91" s="631" t="str">
        <f>VLOOKUP(+B85,'[14]Twr Schedule'!$B$9:$C$611,2,FALSE)</f>
        <v>DA-3</v>
      </c>
      <c r="C91" s="631"/>
      <c r="F91" s="631" t="str">
        <f>VLOOKUP(+F85,'[14]Twr Schedule'!$B$9:$C$611,2,FALSE)</f>
        <v>DA-3</v>
      </c>
      <c r="G91" s="631"/>
      <c r="J91" s="631" t="str">
        <f>VLOOKUP(+J85,'[14]Twr Schedule'!$B$9:$C$611,2,FALSE)</f>
        <v>DA-3</v>
      </c>
      <c r="K91" s="631"/>
      <c r="N91" s="631" t="str">
        <f>VLOOKUP(+N85,'[14]Twr Schedule'!$B$9:$C$611,2,FALSE)</f>
        <v>DA+3</v>
      </c>
      <c r="O91" s="631"/>
      <c r="R91" s="670" t="str">
        <f>VLOOKUP(+R85,'[14]Twr Schedule'!$B$9:$C$611,2,FALSE)</f>
        <v>DD60+30</v>
      </c>
      <c r="S91" s="670"/>
      <c r="T91" s="318"/>
      <c r="U91" s="318"/>
      <c r="V91" s="670" t="str">
        <f>VLOOKUP(+V85,'[14]Twr Schedule'!$B$9:$C$611,2,FALSE)</f>
        <v>DD60+30</v>
      </c>
      <c r="W91" s="670"/>
      <c r="Z91" s="631" t="str">
        <f>VLOOKUP(+Z85,'[14]Twr Schedule'!$B$9:$C$611,2,FALSE)</f>
        <v>DA+0</v>
      </c>
      <c r="AA91" s="631"/>
      <c r="AD91" s="631" t="str">
        <f>VLOOKUP(+AD85,'[14]Twr Schedule'!$B$9:$C$611,2,FALSE)</f>
        <v>DA+0</v>
      </c>
      <c r="AE91" s="631"/>
      <c r="AH91" s="631" t="str">
        <f>VLOOKUP(+AH85,'[14]Twr Schedule'!$B$9:$C$611,2,FALSE)</f>
        <v>DA+0</v>
      </c>
      <c r="AI91" s="631"/>
      <c r="AL91" s="631" t="str">
        <f>VLOOKUP(+AL85,'[14]Twr Schedule'!$B$9:$C$611,2,FALSE)</f>
        <v>DA+3</v>
      </c>
      <c r="AM91" s="631"/>
      <c r="AP91" s="631" t="str">
        <f>VLOOKUP(+AP85,'[14]Twr Schedule'!$B$9:$C$611,2,FALSE)</f>
        <v>DA+3</v>
      </c>
      <c r="AQ91" s="631"/>
      <c r="AT91" s="286"/>
      <c r="AV91" s="611"/>
      <c r="AW91" s="611"/>
    </row>
    <row r="92" spans="1:51">
      <c r="A92" s="285"/>
      <c r="B92" s="2"/>
      <c r="C92" s="2"/>
      <c r="F92" s="2"/>
      <c r="G92" s="2"/>
      <c r="J92" s="2"/>
      <c r="K92" s="2"/>
      <c r="N92" s="2"/>
      <c r="O92" s="2"/>
      <c r="R92" s="2"/>
      <c r="S92" s="315" t="s">
        <v>831</v>
      </c>
      <c r="V92" s="2"/>
      <c r="W92" s="2"/>
      <c r="Z92" s="2"/>
      <c r="AA92" s="2"/>
      <c r="AD92" s="2"/>
      <c r="AE92" s="2"/>
      <c r="AH92" s="2"/>
      <c r="AI92" s="2"/>
      <c r="AL92" s="2"/>
      <c r="AM92" s="2"/>
      <c r="AP92" s="2"/>
      <c r="AQ92" s="2"/>
      <c r="AT92" s="286"/>
      <c r="AV92" s="611"/>
      <c r="AW92" s="611"/>
    </row>
    <row r="93" spans="1:51">
      <c r="A93" s="546" t="s">
        <v>830</v>
      </c>
      <c r="B93" s="547"/>
      <c r="C93" s="547"/>
      <c r="D93" s="547"/>
      <c r="E93" s="547"/>
      <c r="F93" s="547"/>
      <c r="G93" s="547"/>
      <c r="H93" s="547"/>
      <c r="I93" s="547"/>
      <c r="J93" s="547"/>
      <c r="K93" s="547"/>
      <c r="L93" s="547"/>
      <c r="M93" s="547"/>
      <c r="N93" s="547"/>
      <c r="O93" s="547"/>
      <c r="P93" s="547"/>
      <c r="Q93" s="547"/>
      <c r="R93" s="547"/>
      <c r="S93" s="547"/>
      <c r="T93" s="547"/>
      <c r="U93" s="547"/>
      <c r="V93" s="548"/>
      <c r="W93" s="546" t="s">
        <v>832</v>
      </c>
      <c r="X93" s="547"/>
      <c r="Y93" s="547"/>
      <c r="Z93" s="547"/>
      <c r="AA93" s="547"/>
      <c r="AB93" s="547"/>
      <c r="AC93" s="547"/>
      <c r="AD93" s="547"/>
      <c r="AE93" s="547"/>
      <c r="AF93" s="547"/>
      <c r="AG93" s="547"/>
      <c r="AH93" s="547"/>
      <c r="AI93" s="547"/>
      <c r="AJ93" s="547"/>
      <c r="AK93" s="547"/>
      <c r="AL93" s="547"/>
      <c r="AM93" s="547"/>
      <c r="AN93" s="547"/>
      <c r="AO93" s="547"/>
      <c r="AP93" s="547"/>
      <c r="AQ93" s="547"/>
      <c r="AR93" s="548"/>
      <c r="AT93" s="286"/>
      <c r="AV93" s="611"/>
      <c r="AW93" s="611"/>
    </row>
    <row r="94" spans="1:51">
      <c r="A94" s="285"/>
      <c r="AT94" s="286"/>
      <c r="AV94" s="611"/>
      <c r="AW94" s="611"/>
    </row>
    <row r="95" spans="1:51">
      <c r="A95" s="285"/>
      <c r="B95" s="611" t="s">
        <v>458</v>
      </c>
      <c r="C95" s="611"/>
      <c r="F95" s="611" t="s">
        <v>469</v>
      </c>
      <c r="G95" s="611"/>
      <c r="J95" s="611" t="s">
        <v>466</v>
      </c>
      <c r="K95" s="611"/>
      <c r="N95" s="611" t="s">
        <v>608</v>
      </c>
      <c r="O95" s="611"/>
      <c r="R95" s="611" t="s">
        <v>654</v>
      </c>
      <c r="S95" s="611"/>
      <c r="V95" s="611" t="s">
        <v>666</v>
      </c>
      <c r="W95" s="611"/>
      <c r="Z95" s="611" t="s">
        <v>487</v>
      </c>
      <c r="AA95" s="611"/>
      <c r="AD95" s="611" t="s">
        <v>502</v>
      </c>
      <c r="AE95" s="611"/>
      <c r="AH95" s="611" t="s">
        <v>498</v>
      </c>
      <c r="AI95" s="611"/>
      <c r="AL95" s="611" t="s">
        <v>492</v>
      </c>
      <c r="AM95" s="611"/>
      <c r="AP95" s="611" t="s">
        <v>507</v>
      </c>
      <c r="AQ95" s="611"/>
      <c r="AT95" s="286"/>
      <c r="AV95" s="611"/>
      <c r="AW95" s="611"/>
    </row>
    <row r="96" spans="1:51">
      <c r="A96" s="285"/>
      <c r="AT96" s="286"/>
      <c r="AV96" s="611"/>
      <c r="AW96" s="611"/>
    </row>
    <row r="97" spans="1:51">
      <c r="A97" s="285"/>
      <c r="AT97" s="286"/>
      <c r="AV97" s="611"/>
      <c r="AW97" s="611"/>
    </row>
    <row r="98" spans="1:51">
      <c r="A98" s="285"/>
      <c r="B98" s="299" t="s">
        <v>800</v>
      </c>
      <c r="C98" s="299" t="s">
        <v>801</v>
      </c>
      <c r="D98" s="613">
        <f>VLOOKUP(B95,[14]Progress!$B$9:$D$310,3,FALSE)</f>
        <v>410</v>
      </c>
      <c r="E98" s="612"/>
      <c r="F98" s="299" t="s">
        <v>800</v>
      </c>
      <c r="G98" s="299" t="s">
        <v>801</v>
      </c>
      <c r="H98" s="613">
        <f>VLOOKUP(F95,[14]Progress!$B$9:$D$310,3,FALSE)</f>
        <v>410</v>
      </c>
      <c r="I98" s="612"/>
      <c r="J98" s="299" t="s">
        <v>800</v>
      </c>
      <c r="K98" s="299" t="s">
        <v>801</v>
      </c>
      <c r="L98" s="613">
        <f>VLOOKUP(J95,[14]Progress!$B$9:$D$310,3,FALSE)</f>
        <v>407.995</v>
      </c>
      <c r="M98" s="612"/>
      <c r="N98" s="299" t="s">
        <v>800</v>
      </c>
      <c r="O98" s="299" t="s">
        <v>801</v>
      </c>
      <c r="P98" s="665">
        <f>VLOOKUP(N95,[14]Progress!$B$9:$D$310,3,FALSE)</f>
        <v>464.74200000000002</v>
      </c>
      <c r="Q98" s="666"/>
      <c r="R98" s="299" t="s">
        <v>800</v>
      </c>
      <c r="S98" s="299" t="s">
        <v>801</v>
      </c>
      <c r="T98" s="665">
        <f>VLOOKUP(R95,[14]Progress!$B$9:$D$310,3,FALSE)</f>
        <v>264.68700000000001</v>
      </c>
      <c r="U98" s="666"/>
      <c r="V98" s="299" t="s">
        <v>800</v>
      </c>
      <c r="W98" s="299" t="s">
        <v>801</v>
      </c>
      <c r="X98" s="613">
        <f>VLOOKUP(V95,[14]Progress!$B$9:$D$310,3,FALSE)</f>
        <v>400</v>
      </c>
      <c r="Y98" s="612"/>
      <c r="Z98" s="299" t="s">
        <v>800</v>
      </c>
      <c r="AA98" s="299" t="s">
        <v>801</v>
      </c>
      <c r="AB98" s="613">
        <f>VLOOKUP(Z95,[14]Progress!$B$9:$D$310,3,FALSE)</f>
        <v>310</v>
      </c>
      <c r="AC98" s="612"/>
      <c r="AD98" s="299" t="s">
        <v>800</v>
      </c>
      <c r="AE98" s="299" t="s">
        <v>801</v>
      </c>
      <c r="AF98" s="613">
        <f>VLOOKUP(AD95,[14]Progress!$B$9:$D$310,3,FALSE)</f>
        <v>361.49700000000001</v>
      </c>
      <c r="AG98" s="612"/>
      <c r="AH98" s="299" t="s">
        <v>800</v>
      </c>
      <c r="AI98" s="299" t="s">
        <v>801</v>
      </c>
      <c r="AJ98" s="613">
        <f>VLOOKUP(AH95,[14]Progress!$B$9:$D$310,3,FALSE)</f>
        <v>366.00200000000001</v>
      </c>
      <c r="AK98" s="612"/>
      <c r="AL98" s="299" t="s">
        <v>800</v>
      </c>
      <c r="AM98" s="299" t="s">
        <v>801</v>
      </c>
      <c r="AN98" s="613">
        <f>VLOOKUP(AL95,[14]Progress!$B$9:$D$310,3,FALSE)</f>
        <v>436.99900000000002</v>
      </c>
      <c r="AO98" s="612"/>
      <c r="AP98" s="299" t="s">
        <v>800</v>
      </c>
      <c r="AQ98" s="299" t="s">
        <v>801</v>
      </c>
      <c r="AR98" s="613">
        <f>VLOOKUP(AP95,[14]Progress!$B$9:$D$310,3,FALSE)</f>
        <v>389.99900000000002</v>
      </c>
      <c r="AS98" s="611"/>
      <c r="AT98" s="286"/>
      <c r="AV98" s="611">
        <f>D98+H98+L98+P98+T98+X98+AB98+AF98+AJ98+AN98+AR98</f>
        <v>4221.9209999999994</v>
      </c>
      <c r="AW98" s="611"/>
      <c r="AY98">
        <v>11</v>
      </c>
    </row>
    <row r="99" spans="1:51">
      <c r="A99" s="285"/>
      <c r="B99" s="299" t="s">
        <v>803</v>
      </c>
      <c r="C99" s="299" t="s">
        <v>804</v>
      </c>
      <c r="F99" s="299" t="s">
        <v>803</v>
      </c>
      <c r="G99" s="299" t="s">
        <v>804</v>
      </c>
      <c r="J99" s="299" t="s">
        <v>803</v>
      </c>
      <c r="K99" s="299" t="s">
        <v>804</v>
      </c>
      <c r="N99" s="299" t="s">
        <v>803</v>
      </c>
      <c r="O99" s="299" t="s">
        <v>804</v>
      </c>
      <c r="R99" s="299" t="s">
        <v>803</v>
      </c>
      <c r="S99" s="299" t="s">
        <v>804</v>
      </c>
      <c r="V99" s="299" t="s">
        <v>803</v>
      </c>
      <c r="W99" s="299" t="s">
        <v>804</v>
      </c>
      <c r="Z99" s="299" t="s">
        <v>803</v>
      </c>
      <c r="AA99" s="299" t="s">
        <v>804</v>
      </c>
      <c r="AD99" s="299" t="s">
        <v>803</v>
      </c>
      <c r="AE99" s="299" t="s">
        <v>804</v>
      </c>
      <c r="AH99" s="299" t="s">
        <v>803</v>
      </c>
      <c r="AI99" s="299" t="s">
        <v>804</v>
      </c>
      <c r="AL99" s="299" t="s">
        <v>803</v>
      </c>
      <c r="AM99" s="299" t="s">
        <v>804</v>
      </c>
      <c r="AP99" s="299" t="s">
        <v>803</v>
      </c>
      <c r="AQ99" s="299" t="s">
        <v>804</v>
      </c>
      <c r="AT99" s="286"/>
      <c r="AV99" s="611"/>
      <c r="AW99" s="611"/>
    </row>
    <row r="100" spans="1:51" ht="10.5" customHeight="1">
      <c r="A100" s="285"/>
      <c r="B100" s="647"/>
      <c r="C100" s="647"/>
      <c r="F100" s="647"/>
      <c r="G100" s="647"/>
      <c r="J100" s="647"/>
      <c r="K100" s="647"/>
      <c r="N100" s="647"/>
      <c r="O100" s="647"/>
      <c r="R100" s="647"/>
      <c r="S100" s="647"/>
      <c r="V100" s="647"/>
      <c r="W100" s="647"/>
      <c r="Z100" s="647"/>
      <c r="AA100" s="647"/>
      <c r="AD100" s="647"/>
      <c r="AE100" s="647"/>
      <c r="AH100" s="647"/>
      <c r="AI100" s="647"/>
      <c r="AL100" s="647"/>
      <c r="AM100" s="647"/>
      <c r="AP100" s="647"/>
      <c r="AQ100" s="647"/>
      <c r="AT100" s="286"/>
      <c r="AV100" s="611"/>
      <c r="AW100" s="611"/>
    </row>
    <row r="101" spans="1:51">
      <c r="A101" s="285"/>
      <c r="B101" s="631" t="str">
        <f>VLOOKUP(+B95,'[14]Twr Schedule'!$B$9:$C$611,2,FALSE)</f>
        <v>DA+3</v>
      </c>
      <c r="C101" s="631"/>
      <c r="F101" s="631" t="str">
        <f>VLOOKUP(+F95,'[14]Twr Schedule'!$B$9:$C$611,2,FALSE)</f>
        <v>DA+0</v>
      </c>
      <c r="G101" s="631"/>
      <c r="J101" s="631" t="str">
        <f>VLOOKUP(+J95,'[14]Twr Schedule'!$B$9:$C$611,2,FALSE)</f>
        <v>DA+3</v>
      </c>
      <c r="K101" s="631"/>
      <c r="N101" s="631" t="str">
        <f>VLOOKUP(+N95,'[14]Twr Schedule'!$B$9:$C$611,2,FALSE)</f>
        <v>DC2+3</v>
      </c>
      <c r="O101" s="631"/>
      <c r="R101" s="631" t="str">
        <f>VLOOKUP(+R95,'[14]Twr Schedule'!$B$9:$C$611,2,FALSE)</f>
        <v>DB2+25</v>
      </c>
      <c r="S101" s="631"/>
      <c r="V101" s="631" t="str">
        <f>VLOOKUP(+V95,'[14]Twr Schedule'!$B$9:$C$611,2,FALSE)</f>
        <v>DB2+6</v>
      </c>
      <c r="W101" s="631"/>
      <c r="Z101" s="631" t="str">
        <f>VLOOKUP(+Z95,'[14]Twr Schedule'!$B$9:$C$611,2,FALSE)</f>
        <v>DA-3</v>
      </c>
      <c r="AA101" s="631"/>
      <c r="AD101" s="631" t="str">
        <f>VLOOKUP(+AD95,'[14]Twr Schedule'!$B$9:$C$611,2,FALSE)</f>
        <v>DA+0</v>
      </c>
      <c r="AE101" s="631"/>
      <c r="AH101" s="631" t="str">
        <f>VLOOKUP(+AH95,'[14]Twr Schedule'!$B$9:$C$611,2,FALSE)</f>
        <v>DA+0</v>
      </c>
      <c r="AI101" s="631"/>
      <c r="AL101" s="631" t="str">
        <f>VLOOKUP(+AL95,'[14]Twr Schedule'!$B$9:$C$611,2,FALSE)</f>
        <v>DA+3</v>
      </c>
      <c r="AM101" s="631"/>
      <c r="AP101" s="631" t="str">
        <f>VLOOKUP(+AP95,'[14]Twr Schedule'!$B$9:$C$611,2,FALSE)</f>
        <v>DA+3</v>
      </c>
      <c r="AQ101" s="631"/>
      <c r="AT101" s="286"/>
      <c r="AV101" s="611"/>
      <c r="AW101" s="611"/>
    </row>
    <row r="102" spans="1:51">
      <c r="A102" s="285"/>
      <c r="R102" s="319" t="s">
        <v>833</v>
      </c>
      <c r="T102" t="s">
        <v>834</v>
      </c>
      <c r="AT102" s="286"/>
      <c r="AV102" s="611"/>
      <c r="AW102" s="611"/>
    </row>
    <row r="103" spans="1:51">
      <c r="A103" s="285"/>
      <c r="N103" t="s">
        <v>835</v>
      </c>
      <c r="AT103" s="286"/>
      <c r="AV103" s="611"/>
      <c r="AW103" s="611"/>
    </row>
    <row r="104" spans="1:51">
      <c r="A104" s="546" t="s">
        <v>832</v>
      </c>
      <c r="B104" s="547"/>
      <c r="C104" s="547"/>
      <c r="D104" s="547"/>
      <c r="E104" s="547"/>
      <c r="F104" s="547"/>
      <c r="G104" s="547"/>
      <c r="H104" s="547"/>
      <c r="I104" s="547"/>
      <c r="J104" s="547"/>
      <c r="K104" s="547"/>
      <c r="L104" s="547"/>
      <c r="M104" s="547"/>
      <c r="N104" s="547"/>
      <c r="O104" s="547"/>
      <c r="P104" s="547"/>
      <c r="Q104" s="547"/>
      <c r="R104" s="548"/>
      <c r="S104" s="546" t="s">
        <v>836</v>
      </c>
      <c r="T104" s="547"/>
      <c r="U104" s="547"/>
      <c r="V104" s="547"/>
      <c r="W104" s="547"/>
      <c r="X104" s="547"/>
      <c r="Y104" s="547"/>
      <c r="Z104" s="547"/>
      <c r="AA104" s="547"/>
      <c r="AB104" s="547"/>
      <c r="AC104" s="547"/>
      <c r="AD104" s="547"/>
      <c r="AE104" s="547"/>
      <c r="AF104" s="547"/>
      <c r="AG104" s="547"/>
      <c r="AH104" s="547"/>
      <c r="AI104" s="547"/>
      <c r="AJ104" s="547"/>
      <c r="AK104" s="547"/>
      <c r="AL104" s="547"/>
      <c r="AM104" s="547"/>
      <c r="AN104" s="547"/>
      <c r="AO104" s="547"/>
      <c r="AP104" s="547"/>
      <c r="AQ104" s="547"/>
      <c r="AR104" s="548"/>
      <c r="AT104" s="286"/>
      <c r="AV104" s="611"/>
      <c r="AW104" s="611"/>
    </row>
    <row r="105" spans="1:51">
      <c r="A105" s="285"/>
      <c r="B105" s="611" t="s">
        <v>663</v>
      </c>
      <c r="C105" s="611"/>
      <c r="F105" s="611" t="s">
        <v>511</v>
      </c>
      <c r="G105" s="611"/>
      <c r="J105" s="611" t="s">
        <v>596</v>
      </c>
      <c r="K105" s="611"/>
      <c r="N105" s="611" t="s">
        <v>650</v>
      </c>
      <c r="O105" s="611"/>
      <c r="R105" s="611" t="s">
        <v>664</v>
      </c>
      <c r="S105" s="611"/>
      <c r="V105" s="611" t="s">
        <v>479</v>
      </c>
      <c r="W105" s="611"/>
      <c r="Z105" s="611" t="s">
        <v>468</v>
      </c>
      <c r="AA105" s="611"/>
      <c r="AD105" s="611" t="s">
        <v>463</v>
      </c>
      <c r="AE105" s="611"/>
      <c r="AH105" s="611" t="s">
        <v>475</v>
      </c>
      <c r="AI105" s="611"/>
      <c r="AL105" s="611" t="s">
        <v>483</v>
      </c>
      <c r="AM105" s="611"/>
      <c r="AP105" s="611" t="s">
        <v>491</v>
      </c>
      <c r="AQ105" s="611"/>
      <c r="AT105" s="286"/>
      <c r="AV105" s="611"/>
      <c r="AW105" s="611"/>
    </row>
    <row r="106" spans="1:51">
      <c r="A106" s="285"/>
      <c r="AT106" s="286"/>
      <c r="AV106" s="611"/>
      <c r="AW106" s="611"/>
    </row>
    <row r="107" spans="1:51">
      <c r="A107" s="285"/>
      <c r="AT107" s="286"/>
      <c r="AV107" s="611"/>
      <c r="AW107" s="611"/>
    </row>
    <row r="108" spans="1:51">
      <c r="A108" s="285"/>
      <c r="B108" s="299" t="s">
        <v>800</v>
      </c>
      <c r="C108" s="299" t="s">
        <v>801</v>
      </c>
      <c r="D108" s="300">
        <f>VLOOKUP(B105,[14]Progress!$B$9:$D$310,3,FALSE)</f>
        <v>400.99900000000002</v>
      </c>
      <c r="E108" s="298"/>
      <c r="F108" s="299" t="s">
        <v>800</v>
      </c>
      <c r="G108" s="299" t="s">
        <v>801</v>
      </c>
      <c r="H108" s="613">
        <f>VLOOKUP(F105,[14]Progress!$B$9:$D$310,3,FALSE)</f>
        <v>391.99900000000002</v>
      </c>
      <c r="I108" s="612"/>
      <c r="J108" s="299" t="s">
        <v>800</v>
      </c>
      <c r="K108" s="299" t="s">
        <v>801</v>
      </c>
      <c r="L108" s="662">
        <f>VLOOKUP(J105,[14]Progress!$B$9:$D$310,3,FALSE)</f>
        <v>374.07</v>
      </c>
      <c r="M108" s="663"/>
      <c r="N108" s="299" t="s">
        <v>800</v>
      </c>
      <c r="O108" s="299" t="s">
        <v>801</v>
      </c>
      <c r="P108" s="665">
        <f>VLOOKUP(N105,[14]Progress!$B$9:$D$310,3,FALSE)</f>
        <v>323.02999999999997</v>
      </c>
      <c r="Q108" s="666"/>
      <c r="R108" s="299" t="s">
        <v>800</v>
      </c>
      <c r="S108" s="299" t="s">
        <v>801</v>
      </c>
      <c r="T108" s="613">
        <f>VLOOKUP(R105,[14]Progress!$B$9:$D$310,3,FALSE)</f>
        <v>343.13</v>
      </c>
      <c r="U108" s="612"/>
      <c r="V108" s="299" t="s">
        <v>800</v>
      </c>
      <c r="W108" s="299" t="s">
        <v>801</v>
      </c>
      <c r="X108" s="613">
        <f>VLOOKUP(V105,[14]Progress!$B$9:$D$310,3,FALSE)</f>
        <v>392</v>
      </c>
      <c r="Y108" s="612"/>
      <c r="Z108" s="299" t="s">
        <v>800</v>
      </c>
      <c r="AA108" s="299" t="s">
        <v>801</v>
      </c>
      <c r="AB108" s="613">
        <f>VLOOKUP(Z105,[14]Progress!$B$9:$D$310,3,FALSE)</f>
        <v>407</v>
      </c>
      <c r="AC108" s="612"/>
      <c r="AD108" s="299" t="s">
        <v>800</v>
      </c>
      <c r="AE108" s="299" t="s">
        <v>801</v>
      </c>
      <c r="AF108" s="613">
        <f>VLOOKUP(AD105,[14]Progress!$B$9:$D$310,3,FALSE)</f>
        <v>412</v>
      </c>
      <c r="AG108" s="612"/>
      <c r="AH108" s="299" t="s">
        <v>800</v>
      </c>
      <c r="AI108" s="299" t="s">
        <v>801</v>
      </c>
      <c r="AJ108" s="613">
        <f>VLOOKUP(AH105,[14]Progress!$B$9:$D$310,3,FALSE)</f>
        <v>371</v>
      </c>
      <c r="AK108" s="612"/>
      <c r="AL108" s="299" t="s">
        <v>800</v>
      </c>
      <c r="AM108" s="299" t="s">
        <v>801</v>
      </c>
      <c r="AN108" s="613">
        <f>VLOOKUP(AL105,[14]Progress!$B$9:$D$310,3,FALSE)</f>
        <v>376</v>
      </c>
      <c r="AO108" s="612"/>
      <c r="AP108" s="299" t="s">
        <v>800</v>
      </c>
      <c r="AQ108" s="299" t="s">
        <v>801</v>
      </c>
      <c r="AR108" s="613">
        <f>VLOOKUP(AP105,[14]Progress!$B$9:$D$310,3,FALSE)</f>
        <v>421</v>
      </c>
      <c r="AS108" s="611"/>
      <c r="AT108" s="286"/>
      <c r="AV108" s="611">
        <f>D108+H108+L108+P108+T108+X108+AB108+AF108+AJ108+AN108+AR108</f>
        <v>4212.2280000000001</v>
      </c>
      <c r="AW108" s="611"/>
      <c r="AY108">
        <v>11</v>
      </c>
    </row>
    <row r="109" spans="1:51">
      <c r="A109" s="285"/>
      <c r="B109" s="299" t="s">
        <v>803</v>
      </c>
      <c r="C109" s="299" t="s">
        <v>804</v>
      </c>
      <c r="F109" s="299" t="s">
        <v>803</v>
      </c>
      <c r="G109" s="299" t="s">
        <v>804</v>
      </c>
      <c r="J109" s="299" t="s">
        <v>803</v>
      </c>
      <c r="K109" s="299" t="s">
        <v>804</v>
      </c>
      <c r="N109" s="299" t="s">
        <v>803</v>
      </c>
      <c r="O109" s="299" t="s">
        <v>804</v>
      </c>
      <c r="R109" s="299" t="s">
        <v>803</v>
      </c>
      <c r="S109" s="299" t="s">
        <v>804</v>
      </c>
      <c r="V109" s="299" t="s">
        <v>803</v>
      </c>
      <c r="W109" s="299" t="s">
        <v>804</v>
      </c>
      <c r="Z109" s="299" t="s">
        <v>803</v>
      </c>
      <c r="AA109" s="299" t="s">
        <v>804</v>
      </c>
      <c r="AD109" s="299" t="s">
        <v>803</v>
      </c>
      <c r="AE109" s="299" t="s">
        <v>804</v>
      </c>
      <c r="AH109" s="299" t="s">
        <v>803</v>
      </c>
      <c r="AI109" s="299" t="s">
        <v>804</v>
      </c>
      <c r="AL109" s="299" t="s">
        <v>803</v>
      </c>
      <c r="AM109" s="299" t="s">
        <v>804</v>
      </c>
      <c r="AP109" s="299" t="s">
        <v>803</v>
      </c>
      <c r="AQ109" s="299" t="s">
        <v>804</v>
      </c>
      <c r="AT109" s="286"/>
      <c r="AV109" s="611"/>
      <c r="AW109" s="611"/>
    </row>
    <row r="110" spans="1:51" ht="10.5" customHeight="1">
      <c r="A110" s="285"/>
      <c r="B110" s="647"/>
      <c r="C110" s="647"/>
      <c r="F110" s="647"/>
      <c r="G110" s="647"/>
      <c r="J110" s="647"/>
      <c r="K110" s="647"/>
      <c r="N110" s="647"/>
      <c r="O110" s="647"/>
      <c r="R110" s="647"/>
      <c r="S110" s="647"/>
      <c r="V110" s="647"/>
      <c r="W110" s="647"/>
      <c r="Z110" s="647"/>
      <c r="AA110" s="647"/>
      <c r="AD110" s="647"/>
      <c r="AE110" s="647"/>
      <c r="AH110" s="647"/>
      <c r="AI110" s="647"/>
      <c r="AL110" s="647"/>
      <c r="AM110" s="647"/>
      <c r="AP110" s="647"/>
      <c r="AQ110" s="647"/>
      <c r="AT110" s="286"/>
      <c r="AV110" s="611"/>
      <c r="AW110" s="611"/>
    </row>
    <row r="111" spans="1:51">
      <c r="A111" s="285"/>
      <c r="B111" s="631" t="str">
        <f>VLOOKUP(+B105,'[14]Twr Schedule'!$B$9:$C$611,2,FALSE)</f>
        <v>DA-3</v>
      </c>
      <c r="C111" s="631"/>
      <c r="F111" s="631" t="str">
        <f>VLOOKUP(+F105,'[14]Twr Schedule'!$B$9:$C$611,2,FALSE)</f>
        <v>DA+3</v>
      </c>
      <c r="G111" s="631"/>
      <c r="J111" s="631" t="str">
        <f>VLOOKUP(+J105,'[14]Twr Schedule'!$B$9:$C$611,2,FALSE)</f>
        <v>DA-3</v>
      </c>
      <c r="K111" s="631"/>
      <c r="N111" s="631" t="str">
        <f>VLOOKUP(+N105,'[14]Twr Schedule'!$B$9:$C$611,2,FALSE)</f>
        <v>DB1+6</v>
      </c>
      <c r="O111" s="631"/>
      <c r="R111" s="631" t="str">
        <f>VLOOKUP(+R105,'[14]Twr Schedule'!$B$9:$C$611,2,FALSE)</f>
        <v>DC2+6</v>
      </c>
      <c r="S111" s="631"/>
      <c r="V111" s="631" t="str">
        <f>VLOOKUP(+V105,'[14]Twr Schedule'!$B$9:$C$611,2,FALSE)</f>
        <v>DA+0</v>
      </c>
      <c r="W111" s="631"/>
      <c r="Z111" s="631" t="str">
        <f>VLOOKUP(+Z105,'[14]Twr Schedule'!$B$9:$C$611,2,FALSE)</f>
        <v>DA+0</v>
      </c>
      <c r="AA111" s="631"/>
      <c r="AD111" s="631" t="str">
        <f>VLOOKUP(+AD105,'[14]Twr Schedule'!$B$9:$C$611,2,FALSE)</f>
        <v>DA+3</v>
      </c>
      <c r="AE111" s="631"/>
      <c r="AH111" s="631" t="str">
        <f>VLOOKUP(+AH105,'[14]Twr Schedule'!$B$9:$C$611,2,FALSE)</f>
        <v>DA+0</v>
      </c>
      <c r="AI111" s="631"/>
      <c r="AL111" s="631" t="str">
        <f>VLOOKUP(+AL105,'[14]Twr Schedule'!$B$9:$C$611,2,FALSE)</f>
        <v>DA-3</v>
      </c>
      <c r="AM111" s="631"/>
      <c r="AP111" s="631" t="str">
        <f>VLOOKUP(+AP105,'[14]Twr Schedule'!$B$9:$C$611,2,FALSE)</f>
        <v>DA+0</v>
      </c>
      <c r="AQ111" s="631"/>
      <c r="AT111" s="286"/>
      <c r="AV111" s="611"/>
      <c r="AW111" s="611"/>
    </row>
    <row r="112" spans="1:51">
      <c r="A112" s="285"/>
      <c r="O112" t="s">
        <v>837</v>
      </c>
      <c r="AT112" s="286"/>
      <c r="AV112" s="611"/>
      <c r="AW112" s="611"/>
    </row>
    <row r="113" spans="1:51">
      <c r="A113" s="546" t="s">
        <v>836</v>
      </c>
      <c r="B113" s="547"/>
      <c r="C113" s="547"/>
      <c r="D113" s="547"/>
      <c r="E113" s="547"/>
      <c r="F113" s="547"/>
      <c r="G113" s="547"/>
      <c r="H113" s="547"/>
      <c r="I113" s="547"/>
      <c r="J113" s="547"/>
      <c r="K113" s="547"/>
      <c r="L113" s="547"/>
      <c r="M113" s="547"/>
      <c r="N113" s="547"/>
      <c r="O113" s="547"/>
      <c r="P113" s="547"/>
      <c r="Q113" s="547"/>
      <c r="R113" s="547"/>
      <c r="S113" s="547"/>
      <c r="T113" s="547"/>
      <c r="U113" s="547"/>
      <c r="V113" s="547"/>
      <c r="W113" s="547"/>
      <c r="X113" s="547"/>
      <c r="Y113" s="547"/>
      <c r="Z113" s="548"/>
      <c r="AA113" s="546" t="s">
        <v>838</v>
      </c>
      <c r="AB113" s="547"/>
      <c r="AC113" s="547"/>
      <c r="AD113" s="547"/>
      <c r="AE113" s="547"/>
      <c r="AF113" s="547"/>
      <c r="AG113" s="547"/>
      <c r="AH113" s="547"/>
      <c r="AI113" s="547"/>
      <c r="AJ113" s="547"/>
      <c r="AK113" s="547"/>
      <c r="AL113" s="547"/>
      <c r="AM113" s="547"/>
      <c r="AN113" s="547"/>
      <c r="AO113" s="547"/>
      <c r="AP113" s="547"/>
      <c r="AQ113" s="547"/>
      <c r="AR113" s="548"/>
      <c r="AT113" s="286"/>
      <c r="AV113" s="611"/>
      <c r="AW113" s="611"/>
    </row>
    <row r="114" spans="1:51">
      <c r="A114" s="285"/>
      <c r="Z114" s="671"/>
      <c r="AA114" s="671"/>
      <c r="AB114" s="671"/>
      <c r="AC114" s="671"/>
      <c r="AD114" s="671"/>
      <c r="AE114" s="671"/>
      <c r="AF114" s="671"/>
      <c r="AG114" s="671"/>
      <c r="AH114" s="671"/>
      <c r="AI114" s="671"/>
      <c r="AJ114" s="671"/>
      <c r="AK114" s="671"/>
      <c r="AL114" s="671"/>
      <c r="AM114" s="671"/>
      <c r="AN114" s="671"/>
      <c r="AO114" s="671"/>
      <c r="AP114" s="671"/>
      <c r="AQ114" s="671"/>
      <c r="AR114" s="671"/>
      <c r="AS114" s="671"/>
      <c r="AT114" s="286"/>
      <c r="AV114" s="611"/>
      <c r="AW114" s="611"/>
    </row>
    <row r="115" spans="1:51">
      <c r="A115" s="285"/>
      <c r="B115" s="611" t="s">
        <v>497</v>
      </c>
      <c r="C115" s="611"/>
      <c r="F115" s="611" t="s">
        <v>589</v>
      </c>
      <c r="G115" s="611"/>
      <c r="J115" s="611" t="s">
        <v>506</v>
      </c>
      <c r="K115" s="611"/>
      <c r="N115" s="611" t="s">
        <v>585</v>
      </c>
      <c r="O115" s="611"/>
      <c r="R115" s="611" t="s">
        <v>582</v>
      </c>
      <c r="S115" s="611"/>
      <c r="V115" s="611" t="s">
        <v>574</v>
      </c>
      <c r="W115" s="611"/>
      <c r="Z115" s="611" t="s">
        <v>512</v>
      </c>
      <c r="AA115" s="611"/>
      <c r="AD115" s="611" t="s">
        <v>570</v>
      </c>
      <c r="AE115" s="611"/>
      <c r="AH115" s="611" t="s">
        <v>520</v>
      </c>
      <c r="AI115" s="611"/>
      <c r="AL115" s="611" t="s">
        <v>523</v>
      </c>
      <c r="AM115" s="611"/>
      <c r="AP115" s="611" t="s">
        <v>527</v>
      </c>
      <c r="AQ115" s="611"/>
      <c r="AT115" s="286"/>
      <c r="AV115" s="611"/>
      <c r="AW115" s="611"/>
    </row>
    <row r="116" spans="1:51">
      <c r="A116" s="285"/>
      <c r="AT116" s="286"/>
      <c r="AV116" s="611"/>
      <c r="AW116" s="611"/>
    </row>
    <row r="117" spans="1:51">
      <c r="A117" s="285"/>
      <c r="AT117" s="286"/>
      <c r="AV117" s="611"/>
      <c r="AW117" s="611"/>
    </row>
    <row r="118" spans="1:51">
      <c r="A118" s="285"/>
      <c r="B118" s="299" t="s">
        <v>800</v>
      </c>
      <c r="C118" s="299" t="s">
        <v>801</v>
      </c>
      <c r="D118" s="613">
        <f>VLOOKUP(B115,[14]Progress!$B$9:$D$310,3,FALSE)</f>
        <v>387</v>
      </c>
      <c r="E118" s="612"/>
      <c r="F118" s="299" t="s">
        <v>800</v>
      </c>
      <c r="G118" s="299" t="s">
        <v>801</v>
      </c>
      <c r="H118" s="613">
        <f>VLOOKUP(F115,[14]Progress!$B$9:$D$310,3,FALSE)</f>
        <v>364</v>
      </c>
      <c r="I118" s="612"/>
      <c r="J118" s="299" t="s">
        <v>800</v>
      </c>
      <c r="K118" s="299" t="s">
        <v>801</v>
      </c>
      <c r="L118" s="613">
        <f>VLOOKUP(J115,[14]Progress!$B$9:$D$310,3,FALSE)</f>
        <v>423</v>
      </c>
      <c r="M118" s="612"/>
      <c r="N118" s="299" t="s">
        <v>800</v>
      </c>
      <c r="O118" s="299" t="s">
        <v>801</v>
      </c>
      <c r="P118" s="613">
        <f>VLOOKUP(N115,[14]Progress!$B$9:$D$310,3,FALSE)</f>
        <v>335</v>
      </c>
      <c r="Q118" s="612"/>
      <c r="R118" s="299" t="s">
        <v>800</v>
      </c>
      <c r="S118" s="299" t="s">
        <v>801</v>
      </c>
      <c r="T118" s="613">
        <f>VLOOKUP(R115,[14]Progress!$B$9:$D$310,3,FALSE)</f>
        <v>343</v>
      </c>
      <c r="U118" s="612"/>
      <c r="V118" s="299" t="s">
        <v>800</v>
      </c>
      <c r="W118" s="299" t="s">
        <v>801</v>
      </c>
      <c r="X118" s="662">
        <f>VLOOKUP(V115,[14]Progress!$B$9:$D$310,3,FALSE)</f>
        <v>362.45299999999997</v>
      </c>
      <c r="Y118" s="663"/>
      <c r="Z118" s="317" t="s">
        <v>800</v>
      </c>
      <c r="AA118" s="317" t="s">
        <v>801</v>
      </c>
      <c r="AB118" s="662">
        <f>VLOOKUP(Z115,[14]Progress!$B$9:$D$310,3,FALSE)</f>
        <v>433</v>
      </c>
      <c r="AC118" s="663"/>
      <c r="AD118" s="317" t="s">
        <v>800</v>
      </c>
      <c r="AE118" s="317" t="s">
        <v>801</v>
      </c>
      <c r="AF118" s="662">
        <f>VLOOKUP(AD115,[14]Progress!$B$9:$D$310,3,FALSE)</f>
        <v>393</v>
      </c>
      <c r="AG118" s="663"/>
      <c r="AH118" s="317" t="s">
        <v>800</v>
      </c>
      <c r="AI118" s="317" t="s">
        <v>801</v>
      </c>
      <c r="AJ118" s="662">
        <f>VLOOKUP(AH115,[14]Progress!$B$9:$D$310,3,FALSE)</f>
        <v>400</v>
      </c>
      <c r="AK118" s="663"/>
      <c r="AL118" s="317" t="s">
        <v>800</v>
      </c>
      <c r="AM118" s="317" t="s">
        <v>801</v>
      </c>
      <c r="AN118" s="662">
        <f>VLOOKUP(AL115,[14]Progress!$B$9:$D$310,3,FALSE)</f>
        <v>375.65899999999999</v>
      </c>
      <c r="AO118" s="663"/>
      <c r="AP118" s="317" t="s">
        <v>800</v>
      </c>
      <c r="AQ118" s="317" t="s">
        <v>801</v>
      </c>
      <c r="AR118" s="662">
        <f>VLOOKUP(AP115,[14]Progress!$B$9:$D$310,3,FALSE)</f>
        <v>366.46600000000001</v>
      </c>
      <c r="AS118" s="664"/>
      <c r="AT118" s="286"/>
      <c r="AV118" s="611">
        <f>D118+H118+L118+P118+T118+X118+AB118+AF118+AJ118+AN118+AR118</f>
        <v>4182.5780000000004</v>
      </c>
      <c r="AW118" s="611"/>
      <c r="AY118">
        <v>11</v>
      </c>
    </row>
    <row r="119" spans="1:51">
      <c r="A119" s="285"/>
      <c r="B119" s="299" t="s">
        <v>803</v>
      </c>
      <c r="C119" s="299" t="s">
        <v>804</v>
      </c>
      <c r="F119" s="299" t="s">
        <v>803</v>
      </c>
      <c r="G119" s="299" t="s">
        <v>804</v>
      </c>
      <c r="J119" s="299" t="s">
        <v>803</v>
      </c>
      <c r="K119" s="299" t="s">
        <v>804</v>
      </c>
      <c r="N119" s="299" t="s">
        <v>803</v>
      </c>
      <c r="O119" s="299" t="s">
        <v>804</v>
      </c>
      <c r="R119" s="299" t="s">
        <v>803</v>
      </c>
      <c r="S119" s="299" t="s">
        <v>804</v>
      </c>
      <c r="V119" s="299" t="s">
        <v>803</v>
      </c>
      <c r="W119" s="299" t="s">
        <v>804</v>
      </c>
      <c r="Z119" s="299" t="s">
        <v>803</v>
      </c>
      <c r="AA119" s="299" t="s">
        <v>804</v>
      </c>
      <c r="AD119" s="299" t="s">
        <v>803</v>
      </c>
      <c r="AE119" s="299" t="s">
        <v>804</v>
      </c>
      <c r="AH119" s="299" t="s">
        <v>803</v>
      </c>
      <c r="AI119" s="299" t="s">
        <v>804</v>
      </c>
      <c r="AL119" s="299" t="s">
        <v>803</v>
      </c>
      <c r="AM119" s="299" t="s">
        <v>804</v>
      </c>
      <c r="AP119" s="299" t="s">
        <v>803</v>
      </c>
      <c r="AQ119" s="299" t="s">
        <v>804</v>
      </c>
      <c r="AT119" s="286"/>
      <c r="AV119" s="611"/>
      <c r="AW119" s="611"/>
    </row>
    <row r="120" spans="1:51" ht="10.5" customHeight="1">
      <c r="A120" s="285"/>
      <c r="B120" s="647"/>
      <c r="C120" s="647"/>
      <c r="F120" s="647"/>
      <c r="G120" s="647"/>
      <c r="J120" s="647"/>
      <c r="K120" s="647"/>
      <c r="N120" s="647"/>
      <c r="O120" s="647"/>
      <c r="R120" s="647"/>
      <c r="S120" s="647"/>
      <c r="V120" s="647"/>
      <c r="W120" s="647"/>
      <c r="Z120" s="647"/>
      <c r="AA120" s="647"/>
      <c r="AD120" s="647"/>
      <c r="AE120" s="647"/>
      <c r="AH120" s="647"/>
      <c r="AI120" s="647"/>
      <c r="AL120" s="647"/>
      <c r="AM120" s="647"/>
      <c r="AP120" s="647"/>
      <c r="AQ120" s="647"/>
      <c r="AT120" s="286"/>
      <c r="AV120" s="611"/>
      <c r="AW120" s="611"/>
    </row>
    <row r="121" spans="1:51">
      <c r="A121" s="285"/>
      <c r="B121" s="631" t="str">
        <f>VLOOKUP(+B115,'[14]Twr Schedule'!$B$9:$C$611,2,FALSE)</f>
        <v>DA+3</v>
      </c>
      <c r="C121" s="631"/>
      <c r="F121" s="631" t="str">
        <f>VLOOKUP(+F115,'[14]Twr Schedule'!$B$9:$C$611,2,FALSE)</f>
        <v>DA-3</v>
      </c>
      <c r="G121" s="631"/>
      <c r="J121" s="631" t="str">
        <f>VLOOKUP(+J115,'[14]Twr Schedule'!$B$9:$C$611,2,FALSE)</f>
        <v>DA+3</v>
      </c>
      <c r="K121" s="631"/>
      <c r="N121" s="631" t="str">
        <f>VLOOKUP(+N115,'[14]Twr Schedule'!$B$9:$C$611,2,FALSE)</f>
        <v>DA+3</v>
      </c>
      <c r="O121" s="631"/>
      <c r="R121" s="631" t="str">
        <f>VLOOKUP(+R115,'[14]Twr Schedule'!$B$9:$C$611,2,FALSE)</f>
        <v>DA-3</v>
      </c>
      <c r="S121" s="631"/>
      <c r="V121" s="631" t="str">
        <f>VLOOKUP(+V115,'[14]Twr Schedule'!$B$9:$C$611,2,FALSE)</f>
        <v>DA-3</v>
      </c>
      <c r="W121" s="631"/>
      <c r="Z121" s="631" t="str">
        <f>VLOOKUP(+Z115,'[14]Twr Schedule'!$B$9:$C$611,2,FALSE)</f>
        <v>DB1+0</v>
      </c>
      <c r="AA121" s="631"/>
      <c r="AD121" s="631" t="str">
        <f>VLOOKUP(+AD115,'[14]Twr Schedule'!$B$9:$C$611,2,FALSE)</f>
        <v>DA+6</v>
      </c>
      <c r="AE121" s="631"/>
      <c r="AH121" s="631" t="str">
        <f>VLOOKUP(+AH115,'[14]Twr Schedule'!$B$9:$C$611,2,FALSE)</f>
        <v>DA+0</v>
      </c>
      <c r="AI121" s="631"/>
      <c r="AL121" s="631" t="str">
        <f>VLOOKUP(+AL115,'[14]Twr Schedule'!$B$9:$C$611,2,FALSE)</f>
        <v>DA+0</v>
      </c>
      <c r="AM121" s="631"/>
      <c r="AP121" s="631" t="str">
        <f>VLOOKUP(+AP115,'[14]Twr Schedule'!$B$9:$C$611,2,FALSE)</f>
        <v>DA-3</v>
      </c>
      <c r="AQ121" s="631"/>
      <c r="AT121" s="286"/>
      <c r="AV121" s="611"/>
      <c r="AW121" s="611"/>
    </row>
    <row r="122" spans="1:51">
      <c r="A122" s="285"/>
      <c r="B122" s="2"/>
      <c r="C122" s="2"/>
      <c r="F122" s="2"/>
      <c r="G122" s="2"/>
      <c r="J122" s="2"/>
      <c r="K122" s="2"/>
      <c r="N122" s="2"/>
      <c r="O122" s="2"/>
      <c r="R122" s="2"/>
      <c r="S122" s="2"/>
      <c r="V122" s="2"/>
      <c r="W122" s="2"/>
      <c r="Z122" s="2"/>
      <c r="AA122" s="2"/>
      <c r="AD122" s="2"/>
      <c r="AE122" s="2"/>
      <c r="AH122" s="2"/>
      <c r="AI122" s="2"/>
      <c r="AL122" s="2"/>
      <c r="AM122" s="2"/>
      <c r="AP122" s="2"/>
      <c r="AQ122" s="2"/>
      <c r="AT122" s="286"/>
      <c r="AV122" s="611"/>
      <c r="AW122" s="611"/>
    </row>
    <row r="123" spans="1:51">
      <c r="A123" s="672" t="s">
        <v>838</v>
      </c>
      <c r="B123" s="673"/>
      <c r="C123" s="673"/>
      <c r="D123" s="673"/>
      <c r="E123" s="673"/>
      <c r="F123" s="673"/>
      <c r="G123" s="673"/>
      <c r="H123" s="673"/>
      <c r="I123" s="673"/>
      <c r="J123" s="673"/>
      <c r="K123" s="673"/>
      <c r="L123" s="673"/>
      <c r="M123" s="673"/>
      <c r="N123" s="673"/>
      <c r="O123" s="673"/>
      <c r="P123" s="673"/>
      <c r="Q123" s="673"/>
      <c r="R123" s="673"/>
      <c r="S123" s="673"/>
      <c r="T123" s="673"/>
      <c r="U123" s="673"/>
      <c r="V123" s="673"/>
      <c r="W123" s="673"/>
      <c r="X123" s="673"/>
      <c r="Y123" s="673"/>
      <c r="Z123" s="673"/>
      <c r="AA123" s="673"/>
      <c r="AB123" s="673"/>
      <c r="AC123" s="673"/>
      <c r="AD123" s="673"/>
      <c r="AE123" s="673"/>
      <c r="AF123" s="673"/>
      <c r="AG123" s="673"/>
      <c r="AH123" s="674"/>
      <c r="AI123" s="607" t="s">
        <v>839</v>
      </c>
      <c r="AJ123" s="607"/>
      <c r="AK123" s="607"/>
      <c r="AL123" s="607"/>
      <c r="AM123" s="607"/>
      <c r="AN123" s="607"/>
      <c r="AO123" s="607"/>
      <c r="AP123" s="607"/>
      <c r="AQ123" s="607"/>
      <c r="AR123" s="607"/>
      <c r="AT123" s="286"/>
      <c r="AV123" s="611"/>
      <c r="AW123" s="611"/>
    </row>
    <row r="124" spans="1:51">
      <c r="A124" s="285"/>
      <c r="AT124" s="286"/>
      <c r="AV124" s="611"/>
      <c r="AW124" s="611"/>
    </row>
    <row r="125" spans="1:51">
      <c r="A125" s="285"/>
      <c r="B125" s="611" t="s">
        <v>454</v>
      </c>
      <c r="C125" s="611"/>
      <c r="F125" s="611" t="s">
        <v>451</v>
      </c>
      <c r="G125" s="611"/>
      <c r="J125" s="611" t="s">
        <v>455</v>
      </c>
      <c r="K125" s="611"/>
      <c r="N125" s="611" t="s">
        <v>449</v>
      </c>
      <c r="O125" s="611"/>
      <c r="R125" s="611" t="s">
        <v>452</v>
      </c>
      <c r="S125" s="611"/>
      <c r="V125" s="611" t="s">
        <v>561</v>
      </c>
      <c r="W125" s="611"/>
      <c r="Z125" s="611" t="s">
        <v>552</v>
      </c>
      <c r="AA125" s="611"/>
      <c r="AD125" s="611" t="s">
        <v>457</v>
      </c>
      <c r="AE125" s="611"/>
      <c r="AH125" s="611" t="s">
        <v>519</v>
      </c>
      <c r="AI125" s="611"/>
      <c r="AL125" s="611" t="s">
        <v>637</v>
      </c>
      <c r="AM125" s="611"/>
      <c r="AP125" s="611" t="s">
        <v>633</v>
      </c>
      <c r="AQ125" s="611"/>
      <c r="AT125" s="286"/>
      <c r="AV125" s="611"/>
      <c r="AW125" s="611"/>
    </row>
    <row r="126" spans="1:51">
      <c r="A126" s="285"/>
      <c r="AT126" s="286"/>
      <c r="AV126" s="611"/>
      <c r="AW126" s="611"/>
    </row>
    <row r="127" spans="1:51">
      <c r="A127" s="285"/>
      <c r="AT127" s="286"/>
      <c r="AV127" s="611"/>
      <c r="AW127" s="611"/>
    </row>
    <row r="128" spans="1:51">
      <c r="A128" s="285"/>
      <c r="B128" s="299" t="s">
        <v>800</v>
      </c>
      <c r="C128" s="299" t="s">
        <v>801</v>
      </c>
      <c r="D128" s="613">
        <f>VLOOKUP(B125,[14]Progress!$B$9:$D$310,3,FALSE)</f>
        <v>408</v>
      </c>
      <c r="E128" s="612"/>
      <c r="F128" s="299" t="s">
        <v>800</v>
      </c>
      <c r="G128" s="299" t="s">
        <v>801</v>
      </c>
      <c r="H128" s="613">
        <f>VLOOKUP(F125,[14]Progress!$B$9:$D$310,3,FALSE)</f>
        <v>372</v>
      </c>
      <c r="I128" s="612"/>
      <c r="J128" s="299" t="s">
        <v>800</v>
      </c>
      <c r="K128" s="299" t="s">
        <v>801</v>
      </c>
      <c r="L128" s="654">
        <f>VLOOKUP(J125,[14]Progress!$B$9:$D$310,3,FALSE)</f>
        <v>370</v>
      </c>
      <c r="M128" s="655"/>
      <c r="N128" s="299" t="s">
        <v>800</v>
      </c>
      <c r="O128" s="299" t="s">
        <v>801</v>
      </c>
      <c r="P128" s="613">
        <f>VLOOKUP(N125,[14]Progress!$B$9:$D$310,3,FALSE)</f>
        <v>400</v>
      </c>
      <c r="Q128" s="612"/>
      <c r="R128" s="299" t="s">
        <v>800</v>
      </c>
      <c r="S128" s="299" t="s">
        <v>801</v>
      </c>
      <c r="T128" s="613">
        <f>VLOOKUP(R125,[14]Progress!$B$9:$D$310,3,FALSE)</f>
        <v>426</v>
      </c>
      <c r="U128" s="612"/>
      <c r="V128" s="299" t="s">
        <v>800</v>
      </c>
      <c r="W128" s="299" t="s">
        <v>801</v>
      </c>
      <c r="X128" s="654">
        <f>VLOOKUP(V125,[14]Progress!$B$9:$D$310,3,FALSE)</f>
        <v>399</v>
      </c>
      <c r="Y128" s="655"/>
      <c r="Z128" s="299" t="s">
        <v>800</v>
      </c>
      <c r="AA128" s="299" t="s">
        <v>801</v>
      </c>
      <c r="AB128" s="613">
        <f>VLOOKUP(Z125,[14]Progress!$B$9:$D$310,3,FALSE)</f>
        <v>358</v>
      </c>
      <c r="AC128" s="612"/>
      <c r="AD128" s="299" t="s">
        <v>800</v>
      </c>
      <c r="AE128" s="299" t="s">
        <v>801</v>
      </c>
      <c r="AF128" s="662">
        <f>VLOOKUP(AD125,[14]Progress!$B$9:$D$310,3,FALSE)</f>
        <v>256.85700000000003</v>
      </c>
      <c r="AG128" s="663"/>
      <c r="AH128" s="299" t="s">
        <v>800</v>
      </c>
      <c r="AI128" s="299" t="s">
        <v>801</v>
      </c>
      <c r="AJ128" s="613">
        <f>VLOOKUP(AH125,[14]Progress!$B$9:$D$310,3,FALSE)</f>
        <v>388</v>
      </c>
      <c r="AK128" s="612"/>
      <c r="AL128" s="299" t="s">
        <v>800</v>
      </c>
      <c r="AM128" s="299" t="s">
        <v>801</v>
      </c>
      <c r="AN128" s="613">
        <f>VLOOKUP(AL125,[14]Progress!$B$9:$D$310,3,FALSE)</f>
        <v>391</v>
      </c>
      <c r="AO128" s="612"/>
      <c r="AP128" s="299" t="s">
        <v>800</v>
      </c>
      <c r="AQ128" s="299" t="s">
        <v>801</v>
      </c>
      <c r="AR128" s="613">
        <f>VLOOKUP(AP125,[14]Progress!$B$9:$D$310,3,FALSE)</f>
        <v>394</v>
      </c>
      <c r="AS128" s="611"/>
      <c r="AT128" s="286"/>
      <c r="AV128" s="611">
        <f>D128+H128+L128+P128+T128+X128+AB128+AF128+AJ128+AN128+AR128</f>
        <v>4162.857</v>
      </c>
      <c r="AW128" s="611"/>
      <c r="AY128">
        <v>11</v>
      </c>
    </row>
    <row r="129" spans="1:51">
      <c r="A129" s="285"/>
      <c r="B129" s="299" t="s">
        <v>803</v>
      </c>
      <c r="C129" s="299" t="s">
        <v>804</v>
      </c>
      <c r="F129" s="299" t="s">
        <v>803</v>
      </c>
      <c r="G129" s="299" t="s">
        <v>804</v>
      </c>
      <c r="J129" s="299" t="s">
        <v>803</v>
      </c>
      <c r="K129" s="299" t="s">
        <v>804</v>
      </c>
      <c r="N129" s="299" t="s">
        <v>803</v>
      </c>
      <c r="O129" s="299" t="s">
        <v>804</v>
      </c>
      <c r="R129" s="299" t="s">
        <v>803</v>
      </c>
      <c r="S129" s="299" t="s">
        <v>804</v>
      </c>
      <c r="V129" s="299" t="s">
        <v>803</v>
      </c>
      <c r="W129" s="299" t="s">
        <v>804</v>
      </c>
      <c r="Z129" s="299" t="s">
        <v>803</v>
      </c>
      <c r="AA129" s="299" t="s">
        <v>804</v>
      </c>
      <c r="AD129" s="299" t="s">
        <v>803</v>
      </c>
      <c r="AE129" s="299" t="s">
        <v>804</v>
      </c>
      <c r="AH129" s="299" t="s">
        <v>803</v>
      </c>
      <c r="AI129" s="299" t="s">
        <v>804</v>
      </c>
      <c r="AL129" s="299" t="s">
        <v>803</v>
      </c>
      <c r="AM129" s="299" t="s">
        <v>804</v>
      </c>
      <c r="AP129" s="299" t="s">
        <v>803</v>
      </c>
      <c r="AQ129" s="299" t="s">
        <v>804</v>
      </c>
      <c r="AT129" s="286"/>
      <c r="AV129" s="611"/>
      <c r="AW129" s="611"/>
    </row>
    <row r="130" spans="1:51" ht="10.5" customHeight="1">
      <c r="A130" s="285"/>
      <c r="B130" s="647"/>
      <c r="C130" s="647"/>
      <c r="F130" s="647"/>
      <c r="G130" s="647"/>
      <c r="J130" s="647"/>
      <c r="K130" s="647"/>
      <c r="N130" s="647"/>
      <c r="O130" s="647"/>
      <c r="R130" s="647"/>
      <c r="S130" s="647"/>
      <c r="V130" s="647"/>
      <c r="W130" s="647"/>
      <c r="Z130" s="647"/>
      <c r="AA130" s="647"/>
      <c r="AD130" s="647"/>
      <c r="AE130" s="647"/>
      <c r="AH130" s="647"/>
      <c r="AI130" s="647"/>
      <c r="AL130" s="647"/>
      <c r="AM130" s="647"/>
      <c r="AP130" s="647"/>
      <c r="AQ130" s="647"/>
      <c r="AT130" s="286"/>
      <c r="AV130" s="611"/>
      <c r="AW130" s="611"/>
    </row>
    <row r="131" spans="1:51">
      <c r="A131" s="285"/>
      <c r="B131" s="631" t="str">
        <f>VLOOKUP(+B125,'[14]Twr Schedule'!$B$9:$C$611,2,FALSE)</f>
        <v>DA+3</v>
      </c>
      <c r="C131" s="631"/>
      <c r="F131" s="631" t="str">
        <f>VLOOKUP(+F125,'[14]Twr Schedule'!$B$9:$C$611,2,FALSE)</f>
        <v>DA+0</v>
      </c>
      <c r="G131" s="631"/>
      <c r="J131" s="631" t="str">
        <f>VLOOKUP(+J125,'[14]Twr Schedule'!$B$9:$C$611,2,FALSE)</f>
        <v>DA-3</v>
      </c>
      <c r="K131" s="631"/>
      <c r="N131" s="631" t="str">
        <f>VLOOKUP(+N125,'[14]Twr Schedule'!$B$9:$C$611,2,FALSE)</f>
        <v>DA+0</v>
      </c>
      <c r="O131" s="631"/>
      <c r="R131" s="631" t="str">
        <f>VLOOKUP(+R125,'[14]Twr Schedule'!$B$9:$C$611,2,FALSE)</f>
        <v>DA+3</v>
      </c>
      <c r="S131" s="631"/>
      <c r="V131" s="631" t="str">
        <f>VLOOKUP(+V125,'[14]Twr Schedule'!$B$9:$C$611,2,FALSE)</f>
        <v>DA+3</v>
      </c>
      <c r="W131" s="631"/>
      <c r="Z131" s="631" t="str">
        <f>VLOOKUP(+Z125,'[14]Twr Schedule'!$B$9:$C$611,2,FALSE)</f>
        <v>DA-3</v>
      </c>
      <c r="AA131" s="631"/>
      <c r="AD131" s="631" t="str">
        <f>VLOOKUP(+AD125,'[14]Twr Schedule'!$B$9:$C$611,2,FALSE)</f>
        <v>DA-3</v>
      </c>
      <c r="AE131" s="631"/>
      <c r="AH131" s="631" t="str">
        <f>VLOOKUP(+AH125,'[14]Twr Schedule'!$B$9:$C$611,2,FALSE)</f>
        <v>DB1+0</v>
      </c>
      <c r="AI131" s="631"/>
      <c r="AL131" s="631" t="str">
        <f>VLOOKUP(+AL125,'[14]Twr Schedule'!$B$9:$C$611,2,FALSE)</f>
        <v>DA-3</v>
      </c>
      <c r="AM131" s="631"/>
      <c r="AP131" s="631" t="str">
        <f>VLOOKUP(+AP125,'[14]Twr Schedule'!$B$9:$C$611,2,FALSE)</f>
        <v>DA+3</v>
      </c>
      <c r="AQ131" s="631"/>
      <c r="AT131" s="286"/>
      <c r="AV131" s="611"/>
      <c r="AW131" s="611"/>
    </row>
    <row r="132" spans="1:51">
      <c r="A132" s="285"/>
      <c r="W132" t="s">
        <v>840</v>
      </c>
      <c r="AL132" s="2"/>
      <c r="AM132" s="2"/>
      <c r="AP132" s="2"/>
      <c r="AQ132" s="2"/>
      <c r="AT132" s="286"/>
      <c r="AV132" s="611"/>
      <c r="AW132" s="611"/>
    </row>
    <row r="133" spans="1:51">
      <c r="A133" s="607" t="s">
        <v>839</v>
      </c>
      <c r="B133" s="607"/>
      <c r="C133" s="607"/>
      <c r="D133" s="607"/>
      <c r="E133" s="607"/>
      <c r="F133" s="607"/>
      <c r="G133" s="607"/>
      <c r="H133" s="607"/>
      <c r="I133" s="607"/>
      <c r="J133" s="607"/>
      <c r="K133" s="607"/>
      <c r="L133" s="607"/>
      <c r="M133" s="607"/>
      <c r="N133" s="607"/>
      <c r="O133" s="607"/>
      <c r="P133" s="607"/>
      <c r="Q133" s="607"/>
      <c r="R133" s="607"/>
      <c r="S133" s="607"/>
      <c r="T133" s="607"/>
      <c r="U133" s="607"/>
      <c r="V133" s="607"/>
      <c r="W133" s="607"/>
      <c r="X133" s="607"/>
      <c r="Y133" s="607"/>
      <c r="Z133" s="607"/>
      <c r="AA133" s="607"/>
      <c r="AB133" s="607"/>
      <c r="AC133" s="607"/>
      <c r="AD133" s="607"/>
      <c r="AE133" s="607"/>
      <c r="AF133" s="607"/>
      <c r="AG133" s="607"/>
      <c r="AH133" s="607"/>
      <c r="AI133" s="607"/>
      <c r="AJ133" s="607"/>
      <c r="AK133" s="607"/>
      <c r="AL133" s="607"/>
      <c r="AM133" s="607"/>
      <c r="AN133" s="607"/>
      <c r="AO133" s="607"/>
      <c r="AP133" s="607"/>
      <c r="AQ133" s="320" t="s">
        <v>841</v>
      </c>
      <c r="AR133" s="320"/>
      <c r="AT133" s="286"/>
      <c r="AV133" s="611"/>
      <c r="AW133" s="611"/>
    </row>
    <row r="134" spans="1:51">
      <c r="A134" s="285"/>
      <c r="AT134" s="286"/>
      <c r="AV134" s="611"/>
      <c r="AW134" s="611"/>
    </row>
    <row r="135" spans="1:51">
      <c r="A135" s="285"/>
      <c r="B135" s="611" t="s">
        <v>642</v>
      </c>
      <c r="C135" s="611"/>
      <c r="F135" s="611" t="s">
        <v>628</v>
      </c>
      <c r="G135" s="611"/>
      <c r="J135" s="611" t="s">
        <v>423</v>
      </c>
      <c r="K135" s="611"/>
      <c r="N135" s="611" t="s">
        <v>440</v>
      </c>
      <c r="O135" s="611"/>
      <c r="R135" s="611" t="s">
        <v>618</v>
      </c>
      <c r="S135" s="611"/>
      <c r="V135" s="611" t="s">
        <v>622</v>
      </c>
      <c r="W135" s="611"/>
      <c r="Z135" s="611" t="s">
        <v>603</v>
      </c>
      <c r="AA135" s="611"/>
      <c r="AD135" s="611" t="s">
        <v>612</v>
      </c>
      <c r="AE135" s="611"/>
      <c r="AH135" s="611" t="s">
        <v>610</v>
      </c>
      <c r="AI135" s="611"/>
      <c r="AL135" s="611" t="s">
        <v>648</v>
      </c>
      <c r="AM135" s="611"/>
      <c r="AP135" s="611" t="s">
        <v>667</v>
      </c>
      <c r="AQ135" s="611"/>
      <c r="AT135" s="286"/>
      <c r="AV135" s="611"/>
      <c r="AW135" s="611"/>
    </row>
    <row r="136" spans="1:51">
      <c r="A136" s="285"/>
      <c r="AT136" s="286"/>
      <c r="AV136" s="611"/>
      <c r="AW136" s="611"/>
    </row>
    <row r="137" spans="1:51">
      <c r="A137" s="285"/>
      <c r="AT137" s="286"/>
      <c r="AV137" s="611"/>
      <c r="AW137" s="611"/>
    </row>
    <row r="138" spans="1:51">
      <c r="A138" s="285"/>
      <c r="B138" s="299" t="s">
        <v>800</v>
      </c>
      <c r="C138" s="299" t="s">
        <v>801</v>
      </c>
      <c r="D138" s="675">
        <f>VLOOKUP(B135,[14]Progress!$B$9:$D$310,3,FALSE)</f>
        <v>432.89800000000002</v>
      </c>
      <c r="E138" s="676"/>
      <c r="F138" s="299" t="s">
        <v>800</v>
      </c>
      <c r="G138" s="299" t="s">
        <v>801</v>
      </c>
      <c r="H138" s="665">
        <f>VLOOKUP(F135,[14]Progress!$B$9:$D$310,3,FALSE)</f>
        <v>190.94800000000001</v>
      </c>
      <c r="I138" s="666"/>
      <c r="J138" s="299" t="s">
        <v>800</v>
      </c>
      <c r="K138" s="299" t="s">
        <v>801</v>
      </c>
      <c r="L138" s="665">
        <f>VLOOKUP(J135,[14]Progress!$B$9:$D$310,3,FALSE)</f>
        <v>267.423</v>
      </c>
      <c r="M138" s="666"/>
      <c r="N138" s="299" t="s">
        <v>800</v>
      </c>
      <c r="O138" s="299" t="s">
        <v>801</v>
      </c>
      <c r="P138" s="613">
        <f>VLOOKUP(N135,[14]Progress!$B$9:$D$310,3,FALSE)</f>
        <v>371</v>
      </c>
      <c r="Q138" s="612"/>
      <c r="R138" s="299" t="s">
        <v>800</v>
      </c>
      <c r="S138" s="299" t="s">
        <v>801</v>
      </c>
      <c r="T138" s="662">
        <f>VLOOKUP(R135,[14]Progress!$B$9:$D$310,3,FALSE)</f>
        <v>438.91199999999998</v>
      </c>
      <c r="U138" s="663"/>
      <c r="V138" s="299" t="s">
        <v>800</v>
      </c>
      <c r="W138" s="299" t="s">
        <v>801</v>
      </c>
      <c r="X138" s="662">
        <f>VLOOKUP(V135,[14]Progress!$B$9:$D$310,3,FALSE)</f>
        <v>340.13200000000001</v>
      </c>
      <c r="Y138" s="663"/>
      <c r="Z138" s="299" t="s">
        <v>800</v>
      </c>
      <c r="AA138" s="299" t="s">
        <v>801</v>
      </c>
      <c r="AB138" s="613">
        <f>VLOOKUP(Z135,[14]Progress!$B$9:$D$310,3,FALSE)</f>
        <v>283.99599999999998</v>
      </c>
      <c r="AC138" s="612"/>
      <c r="AD138" s="299" t="s">
        <v>800</v>
      </c>
      <c r="AE138" s="299" t="s">
        <v>801</v>
      </c>
      <c r="AF138" s="613">
        <f>VLOOKUP(AD135,[14]Progress!$B$9:$D$310,3,FALSE)</f>
        <v>323</v>
      </c>
      <c r="AG138" s="612"/>
      <c r="AH138" s="299" t="s">
        <v>800</v>
      </c>
      <c r="AI138" s="299" t="s">
        <v>801</v>
      </c>
      <c r="AJ138" s="662">
        <f>VLOOKUP(AH135,[14]Progress!$B$9:$D$310,3,FALSE)</f>
        <v>470.22699999999998</v>
      </c>
      <c r="AK138" s="663"/>
      <c r="AL138" s="299" t="s">
        <v>800</v>
      </c>
      <c r="AM138" s="299" t="s">
        <v>801</v>
      </c>
      <c r="AN138" s="665">
        <f>VLOOKUP(AL135,[14]Progress!$B$9:$D$310,3,FALSE)</f>
        <v>231.53299999999999</v>
      </c>
      <c r="AO138" s="666"/>
      <c r="AP138" s="299" t="s">
        <v>800</v>
      </c>
      <c r="AQ138" s="299" t="s">
        <v>801</v>
      </c>
      <c r="AR138" s="613">
        <f>VLOOKUP(AP135,[14]Progress!$B$9:$D$310,3,FALSE)</f>
        <v>386</v>
      </c>
      <c r="AS138" s="611"/>
      <c r="AT138" s="286"/>
      <c r="AV138" s="611">
        <f>D138+H138+L138+P138+T138+X138+AB138+AF138+AJ138+AN138+AR138</f>
        <v>3736.069</v>
      </c>
      <c r="AW138" s="611"/>
      <c r="AY138">
        <v>11</v>
      </c>
    </row>
    <row r="139" spans="1:51">
      <c r="A139" s="285"/>
      <c r="B139" s="299" t="s">
        <v>803</v>
      </c>
      <c r="C139" s="299" t="s">
        <v>804</v>
      </c>
      <c r="F139" s="299" t="s">
        <v>803</v>
      </c>
      <c r="G139" s="299" t="s">
        <v>804</v>
      </c>
      <c r="J139" s="299" t="s">
        <v>803</v>
      </c>
      <c r="K139" s="299" t="s">
        <v>804</v>
      </c>
      <c r="N139" s="299" t="s">
        <v>803</v>
      </c>
      <c r="O139" s="299" t="s">
        <v>804</v>
      </c>
      <c r="R139" s="299" t="s">
        <v>803</v>
      </c>
      <c r="S139" s="299" t="s">
        <v>804</v>
      </c>
      <c r="V139" s="299" t="s">
        <v>803</v>
      </c>
      <c r="W139" s="299" t="s">
        <v>804</v>
      </c>
      <c r="Z139" s="299" t="s">
        <v>803</v>
      </c>
      <c r="AA139" s="299" t="s">
        <v>804</v>
      </c>
      <c r="AD139" s="299" t="s">
        <v>803</v>
      </c>
      <c r="AE139" s="299" t="s">
        <v>804</v>
      </c>
      <c r="AH139" s="299" t="s">
        <v>803</v>
      </c>
      <c r="AI139" s="299" t="s">
        <v>804</v>
      </c>
      <c r="AL139" s="299" t="s">
        <v>803</v>
      </c>
      <c r="AM139" s="299" t="s">
        <v>804</v>
      </c>
      <c r="AP139" s="299" t="s">
        <v>803</v>
      </c>
      <c r="AQ139" s="299" t="s">
        <v>804</v>
      </c>
      <c r="AT139" s="286"/>
      <c r="AV139" s="611"/>
      <c r="AW139" s="611"/>
    </row>
    <row r="140" spans="1:51" ht="10.5" customHeight="1">
      <c r="A140" s="285"/>
      <c r="B140" s="647"/>
      <c r="C140" s="647"/>
      <c r="F140" s="647"/>
      <c r="G140" s="647"/>
      <c r="J140" s="647"/>
      <c r="K140" s="647"/>
      <c r="N140" s="647"/>
      <c r="O140" s="647"/>
      <c r="R140" s="647"/>
      <c r="S140" s="647"/>
      <c r="V140" s="647"/>
      <c r="W140" s="647"/>
      <c r="Z140" s="647"/>
      <c r="AA140" s="647"/>
      <c r="AD140" s="647"/>
      <c r="AE140" s="647"/>
      <c r="AH140" s="647"/>
      <c r="AI140" s="647"/>
      <c r="AL140" s="647"/>
      <c r="AM140" s="647"/>
      <c r="AP140" s="647"/>
      <c r="AQ140" s="647"/>
      <c r="AT140" s="286"/>
      <c r="AV140" s="611"/>
      <c r="AW140" s="611"/>
    </row>
    <row r="141" spans="1:51">
      <c r="A141" s="285"/>
      <c r="B141" s="631" t="str">
        <f>VLOOKUP(+B135,'[14]Twr Schedule'!$B$9:$C$611,2,FALSE)</f>
        <v>DA+3</v>
      </c>
      <c r="C141" s="631"/>
      <c r="F141" s="631" t="str">
        <f>VLOOKUP(+F135,'[14]Twr Schedule'!$B$9:$C$611,2,FALSE)</f>
        <v>DB2+3</v>
      </c>
      <c r="G141" s="631"/>
      <c r="J141" s="631" t="str">
        <f>VLOOKUP(+J135,'[14]Twr Schedule'!$B$9:$C$611,2,FALSE)</f>
        <v>DB1+25</v>
      </c>
      <c r="K141" s="631"/>
      <c r="N141" s="631" t="str">
        <f>VLOOKUP(+N135,'[14]Twr Schedule'!$B$9:$C$611,2,FALSE)</f>
        <v>DC2+18</v>
      </c>
      <c r="O141" s="631"/>
      <c r="R141" s="631" t="str">
        <f>VLOOKUP(+R135,'[14]Twr Schedule'!$B$9:$C$611,2,FALSE)</f>
        <v>DA+9</v>
      </c>
      <c r="S141" s="631"/>
      <c r="V141" s="631" t="str">
        <f>VLOOKUP(+V135,'[14]Twr Schedule'!$B$9:$C$611,2,FALSE)</f>
        <v>DA+0</v>
      </c>
      <c r="W141" s="631"/>
      <c r="Z141" s="631" t="str">
        <f>VLOOKUP(+Z135,'[14]Twr Schedule'!$B$9:$C$611,2,FALSE)</f>
        <v>DA-3</v>
      </c>
      <c r="AA141" s="631"/>
      <c r="AD141" s="631" t="str">
        <f>VLOOKUP(+AD135,'[14]Twr Schedule'!$B$9:$C$611,2,FALSE)</f>
        <v>DA-3</v>
      </c>
      <c r="AE141" s="631"/>
      <c r="AH141" s="631" t="str">
        <f>VLOOKUP(+AH135,'[14]Twr Schedule'!$B$9:$C$611,2,FALSE)</f>
        <v>DA-3</v>
      </c>
      <c r="AI141" s="631"/>
      <c r="AL141" s="670" t="str">
        <f>VLOOKUP(+AL135,'[14]Twr Schedule'!$B$9:$C$611,2,FALSE)</f>
        <v>DD60+25</v>
      </c>
      <c r="AM141" s="670"/>
      <c r="AN141" s="318"/>
      <c r="AO141" s="318"/>
      <c r="AP141" s="670" t="str">
        <f>VLOOKUP(+AP135,'[14]Twr Schedule'!$B$9:$C$611,2,FALSE)</f>
        <v>DD60+25</v>
      </c>
      <c r="AQ141" s="670"/>
      <c r="AT141" s="286"/>
      <c r="AV141" s="611"/>
      <c r="AW141" s="611"/>
    </row>
    <row r="142" spans="1:51">
      <c r="A142" s="2"/>
      <c r="B142" s="2"/>
      <c r="C142" s="315" t="s">
        <v>842</v>
      </c>
      <c r="H142" t="s">
        <v>843</v>
      </c>
      <c r="AM142" t="s">
        <v>844</v>
      </c>
      <c r="AT142" s="286"/>
      <c r="AV142" s="611"/>
      <c r="AW142" s="611"/>
    </row>
    <row r="143" spans="1:51">
      <c r="A143" s="321" t="s">
        <v>845</v>
      </c>
      <c r="H143" t="s">
        <v>846</v>
      </c>
      <c r="AT143" s="286"/>
      <c r="AV143" s="611"/>
      <c r="AW143" s="611"/>
    </row>
    <row r="144" spans="1:51">
      <c r="A144" s="607" t="s">
        <v>841</v>
      </c>
      <c r="B144" s="607"/>
      <c r="C144" s="607"/>
      <c r="D144" s="607"/>
      <c r="E144" s="607"/>
      <c r="F144" s="607"/>
      <c r="G144" s="607"/>
      <c r="H144" s="607"/>
      <c r="I144" s="607"/>
      <c r="J144" s="607"/>
      <c r="K144" s="607"/>
      <c r="L144" s="607"/>
      <c r="M144" s="607"/>
      <c r="N144" s="607"/>
      <c r="O144" s="607"/>
      <c r="P144" s="607"/>
      <c r="Q144" s="607"/>
      <c r="R144" s="607"/>
      <c r="S144" s="607"/>
      <c r="T144" s="607"/>
      <c r="U144" s="607"/>
      <c r="V144" s="607"/>
      <c r="W144" s="607"/>
      <c r="X144" s="607"/>
      <c r="Y144" s="607"/>
      <c r="Z144" s="607"/>
      <c r="AA144" s="607"/>
      <c r="AB144" s="607"/>
      <c r="AC144" s="607"/>
      <c r="AD144" s="607"/>
      <c r="AE144" s="607"/>
      <c r="AF144" s="607"/>
      <c r="AG144" s="607"/>
      <c r="AH144" s="607"/>
      <c r="AI144" s="607" t="s">
        <v>847</v>
      </c>
      <c r="AJ144" s="607"/>
      <c r="AK144" s="607"/>
      <c r="AL144" s="607"/>
      <c r="AM144" s="607"/>
      <c r="AN144" s="607"/>
      <c r="AO144" s="607"/>
      <c r="AP144" s="607"/>
      <c r="AQ144" s="607"/>
      <c r="AR144" s="607"/>
      <c r="AT144" s="286"/>
      <c r="AV144" s="611"/>
      <c r="AW144" s="611"/>
    </row>
    <row r="145" spans="1:51">
      <c r="A145" s="285"/>
      <c r="B145" s="611" t="str">
        <f>'[14]Twr Schedule'!B273</f>
        <v>25/1</v>
      </c>
      <c r="C145" s="611"/>
      <c r="F145" s="611" t="str">
        <f>'[14]Twr Schedule'!B275</f>
        <v>25/2</v>
      </c>
      <c r="G145" s="611"/>
      <c r="J145" s="611" t="str">
        <f>'[14]Twr Schedule'!B277</f>
        <v>25/3</v>
      </c>
      <c r="K145" s="611"/>
      <c r="N145" s="611" t="str">
        <f>'[14]Twr Schedule'!B279</f>
        <v>26/0</v>
      </c>
      <c r="O145" s="611"/>
      <c r="R145" s="611" t="str">
        <f>'[14]Twr Schedule'!B281</f>
        <v>27/0</v>
      </c>
      <c r="S145" s="611"/>
      <c r="V145" s="611" t="str">
        <f>'[14]Twr Schedule'!B283</f>
        <v>28/0</v>
      </c>
      <c r="W145" s="611"/>
      <c r="Z145" s="611" t="str">
        <f>'[14]Twr Schedule'!B285</f>
        <v>28/1</v>
      </c>
      <c r="AA145" s="611"/>
      <c r="AD145" s="677" t="str">
        <f>'[14]Twr Schedule'!B287</f>
        <v>29/0</v>
      </c>
      <c r="AE145" s="611"/>
      <c r="AH145" s="611" t="str">
        <f>'[14]Twr Schedule'!B289</f>
        <v>30/0</v>
      </c>
      <c r="AI145" s="611"/>
      <c r="AL145" s="611" t="str">
        <f>'[14]Twr Schedule'!B291</f>
        <v>30/1</v>
      </c>
      <c r="AM145" s="611"/>
      <c r="AP145" s="611" t="s">
        <v>600</v>
      </c>
      <c r="AQ145" s="611"/>
      <c r="AT145" s="286"/>
      <c r="AV145" s="611"/>
      <c r="AW145" s="611"/>
    </row>
    <row r="146" spans="1:51">
      <c r="A146" s="285"/>
      <c r="AT146" s="286"/>
      <c r="AV146" s="611"/>
      <c r="AW146" s="611"/>
    </row>
    <row r="147" spans="1:51">
      <c r="A147" s="285"/>
      <c r="AT147" s="286"/>
      <c r="AV147" s="611"/>
      <c r="AW147" s="611"/>
    </row>
    <row r="148" spans="1:51">
      <c r="A148" s="285"/>
      <c r="B148" s="299" t="s">
        <v>800</v>
      </c>
      <c r="C148" s="299" t="s">
        <v>801</v>
      </c>
      <c r="D148" s="613">
        <f>VLOOKUP(B145,[14]Progress!$B$9:$D$310,3,FALSE)</f>
        <v>446</v>
      </c>
      <c r="E148" s="612"/>
      <c r="F148" s="299" t="s">
        <v>800</v>
      </c>
      <c r="G148" s="299" t="s">
        <v>801</v>
      </c>
      <c r="H148" s="613">
        <f>VLOOKUP(F145,[14]Progress!$B$9:$D$310,3,FALSE)</f>
        <v>368</v>
      </c>
      <c r="I148" s="612"/>
      <c r="J148" s="299" t="s">
        <v>800</v>
      </c>
      <c r="K148" s="299" t="s">
        <v>801</v>
      </c>
      <c r="L148" s="662">
        <f>VLOOKUP(J145,[14]Progress!$B$9:$D$310,3,FALSE)</f>
        <v>466.43099999999998</v>
      </c>
      <c r="M148" s="663"/>
      <c r="N148" s="317" t="s">
        <v>800</v>
      </c>
      <c r="O148" s="317" t="s">
        <v>801</v>
      </c>
      <c r="P148" s="662">
        <f>VLOOKUP(N145,[14]Progress!$B$9:$D$310,3,FALSE)</f>
        <v>440.83600000000001</v>
      </c>
      <c r="Q148" s="663"/>
      <c r="R148" s="317" t="s">
        <v>800</v>
      </c>
      <c r="S148" s="317" t="s">
        <v>801</v>
      </c>
      <c r="T148" s="665">
        <f>VLOOKUP(R145,[14]Progress!$B$9:$D$310,3,FALSE)</f>
        <v>299.47300000000001</v>
      </c>
      <c r="U148" s="666"/>
      <c r="V148" s="317" t="s">
        <v>800</v>
      </c>
      <c r="W148" s="317" t="s">
        <v>801</v>
      </c>
      <c r="X148" s="662">
        <f>VLOOKUP(V145,[14]Progress!$B$9:$D$310,3,FALSE)</f>
        <v>233</v>
      </c>
      <c r="Y148" s="663"/>
      <c r="Z148" s="317" t="s">
        <v>800</v>
      </c>
      <c r="AA148" s="317" t="s">
        <v>801</v>
      </c>
      <c r="AB148" s="662">
        <f>VLOOKUP(Z145,[14]Progress!$B$9:$D$310,3,FALSE)</f>
        <v>454.66899999999998</v>
      </c>
      <c r="AC148" s="663"/>
      <c r="AD148" s="317" t="s">
        <v>800</v>
      </c>
      <c r="AE148" s="317" t="s">
        <v>801</v>
      </c>
      <c r="AF148" s="662">
        <f>VLOOKUP(AD145,[14]Progress!$B$9:$D$310,3,FALSE)</f>
        <v>270.08</v>
      </c>
      <c r="AG148" s="663"/>
      <c r="AH148" s="317" t="s">
        <v>800</v>
      </c>
      <c r="AI148" s="317" t="s">
        <v>801</v>
      </c>
      <c r="AJ148" s="662">
        <f>VLOOKUP(AH145,[14]Progress!$B$9:$D$310,3,FALSE)</f>
        <v>435</v>
      </c>
      <c r="AK148" s="663"/>
      <c r="AL148" s="299" t="s">
        <v>800</v>
      </c>
      <c r="AM148" s="299" t="s">
        <v>801</v>
      </c>
      <c r="AN148" s="613">
        <f>VLOOKUP(AL145,[14]Progress!$B$9:$D$310,3,FALSE)</f>
        <v>347</v>
      </c>
      <c r="AO148" s="612"/>
      <c r="AP148" s="299" t="s">
        <v>800</v>
      </c>
      <c r="AQ148" s="299" t="s">
        <v>801</v>
      </c>
      <c r="AR148" s="613">
        <f>VLOOKUP(AP145,[14]Progress!$B$9:$D$310,3,FALSE)</f>
        <v>396</v>
      </c>
      <c r="AS148" s="611"/>
      <c r="AT148" s="286"/>
      <c r="AV148" s="611">
        <f>D148+H148+L148+P148+T148+X148+AB148+AF148+AJ148+AN148+AR148</f>
        <v>4156.4889999999996</v>
      </c>
      <c r="AW148" s="611"/>
      <c r="AY148">
        <v>11</v>
      </c>
    </row>
    <row r="149" spans="1:51">
      <c r="A149" s="285"/>
      <c r="B149" s="299" t="s">
        <v>803</v>
      </c>
      <c r="C149" s="299" t="s">
        <v>804</v>
      </c>
      <c r="F149" s="299" t="s">
        <v>803</v>
      </c>
      <c r="G149" s="299" t="s">
        <v>804</v>
      </c>
      <c r="J149" s="299" t="s">
        <v>803</v>
      </c>
      <c r="K149" s="299" t="s">
        <v>804</v>
      </c>
      <c r="N149" s="299" t="s">
        <v>803</v>
      </c>
      <c r="O149" s="299" t="s">
        <v>804</v>
      </c>
      <c r="R149" s="299" t="s">
        <v>803</v>
      </c>
      <c r="S149" s="299" t="s">
        <v>804</v>
      </c>
      <c r="V149" s="299" t="s">
        <v>803</v>
      </c>
      <c r="W149" s="299" t="s">
        <v>804</v>
      </c>
      <c r="Z149" s="299" t="s">
        <v>803</v>
      </c>
      <c r="AA149" s="299" t="s">
        <v>804</v>
      </c>
      <c r="AD149" s="299" t="s">
        <v>803</v>
      </c>
      <c r="AE149" s="299" t="s">
        <v>804</v>
      </c>
      <c r="AH149" s="299" t="s">
        <v>803</v>
      </c>
      <c r="AI149" s="299" t="s">
        <v>804</v>
      </c>
      <c r="AL149" s="299" t="s">
        <v>803</v>
      </c>
      <c r="AM149" s="299" t="s">
        <v>804</v>
      </c>
      <c r="AP149" s="299" t="s">
        <v>803</v>
      </c>
      <c r="AQ149" s="299" t="s">
        <v>804</v>
      </c>
      <c r="AT149" s="286"/>
      <c r="AV149" s="611"/>
      <c r="AW149" s="611"/>
    </row>
    <row r="150" spans="1:51" ht="10.5" customHeight="1">
      <c r="A150" s="285"/>
      <c r="B150" s="647"/>
      <c r="C150" s="647"/>
      <c r="F150" s="647"/>
      <c r="G150" s="647"/>
      <c r="J150" s="647"/>
      <c r="K150" s="647"/>
      <c r="N150" s="647"/>
      <c r="O150" s="647"/>
      <c r="R150" s="647"/>
      <c r="S150" s="647"/>
      <c r="V150" s="647"/>
      <c r="W150" s="647"/>
      <c r="Z150" s="647"/>
      <c r="AA150" s="647"/>
      <c r="AD150" s="647"/>
      <c r="AE150" s="647"/>
      <c r="AH150" s="647"/>
      <c r="AI150" s="647"/>
      <c r="AL150" s="647"/>
      <c r="AM150" s="647"/>
      <c r="AP150" s="647"/>
      <c r="AQ150" s="647"/>
      <c r="AT150" s="286"/>
      <c r="AV150" s="611"/>
      <c r="AW150" s="611"/>
    </row>
    <row r="151" spans="1:51">
      <c r="A151" s="285"/>
      <c r="B151" s="631" t="str">
        <f>VLOOKUP(+B145,'[14]Twr Schedule'!$B$9:$C$611,2,FALSE)</f>
        <v>DA+9</v>
      </c>
      <c r="C151" s="631"/>
      <c r="F151" s="631" t="str">
        <f>VLOOKUP(+F145,'[14]Twr Schedule'!$B$9:$C$611,2,FALSE)</f>
        <v>DA+0</v>
      </c>
      <c r="G151" s="631"/>
      <c r="J151" s="631" t="str">
        <f>VLOOKUP(+J145,'[14]Twr Schedule'!$B$9:$C$611,2,FALSE)</f>
        <v>DA+3</v>
      </c>
      <c r="K151" s="631"/>
      <c r="N151" s="631" t="str">
        <f>VLOOKUP(+N145,'[14]Twr Schedule'!$B$9:$C$611,2,FALSE)</f>
        <v>DB2+9</v>
      </c>
      <c r="O151" s="631"/>
      <c r="R151" s="631" t="str">
        <f>VLOOKUP(+R145,'[14]Twr Schedule'!$B$9:$C$611,2,FALSE)</f>
        <v>DD60+3</v>
      </c>
      <c r="S151" s="631"/>
      <c r="V151" s="631" t="str">
        <f>VLOOKUP(+V145,'[14]Twr Schedule'!$B$9:$C$611,2,FALSE)</f>
        <v>DD60+0</v>
      </c>
      <c r="W151" s="631"/>
      <c r="Z151" s="631" t="str">
        <f>VLOOKUP(+Z145,'[14]Twr Schedule'!$B$9:$C$611,2,FALSE)</f>
        <v>DA+3</v>
      </c>
      <c r="AA151" s="631"/>
      <c r="AD151" s="670" t="str">
        <f>VLOOKUP(+AD145,'[14]Twr Schedule'!$B$9:$C$611,2,FALSE)</f>
        <v>DD60+25</v>
      </c>
      <c r="AE151" s="670"/>
      <c r="AF151" s="318"/>
      <c r="AG151" s="318"/>
      <c r="AH151" s="670" t="str">
        <f>VLOOKUP(+AH145,'[14]Twr Schedule'!$B$9:$C$611,2,FALSE)</f>
        <v>DD60+18</v>
      </c>
      <c r="AI151" s="670"/>
      <c r="AL151" s="631" t="str">
        <f>VLOOKUP(+AL145,'[14]Twr Schedule'!$B$9:$C$611,2,FALSE)</f>
        <v>DA-3</v>
      </c>
      <c r="AM151" s="631"/>
      <c r="AP151" s="631" t="str">
        <f>VLOOKUP(+AP145,'[14]Twr Schedule'!$B$9:$C$611,2,FALSE)</f>
        <v>DA-3</v>
      </c>
      <c r="AQ151" s="631"/>
      <c r="AT151" s="286"/>
      <c r="AV151" s="611"/>
      <c r="AW151" s="611"/>
    </row>
    <row r="152" spans="1:51">
      <c r="A152" s="285"/>
      <c r="U152" s="2" t="s">
        <v>848</v>
      </c>
      <c r="AF152" s="2" t="s">
        <v>849</v>
      </c>
      <c r="AT152" s="286"/>
      <c r="AV152" s="611"/>
      <c r="AW152" s="611"/>
    </row>
    <row r="153" spans="1:51">
      <c r="A153" s="546" t="s">
        <v>847</v>
      </c>
      <c r="B153" s="547"/>
      <c r="C153" s="547"/>
      <c r="D153" s="547"/>
      <c r="E153" s="547"/>
      <c r="F153" s="547"/>
      <c r="G153" s="547"/>
      <c r="H153" s="547"/>
      <c r="I153" s="547"/>
      <c r="J153" s="547"/>
      <c r="K153" s="547"/>
      <c r="L153" s="547"/>
      <c r="M153" s="547"/>
      <c r="N153" s="547"/>
      <c r="O153" s="547"/>
      <c r="P153" s="547"/>
      <c r="Q153" s="547"/>
      <c r="R153" s="548"/>
      <c r="S153" s="678" t="s">
        <v>850</v>
      </c>
      <c r="T153" s="678"/>
      <c r="U153" s="678"/>
      <c r="V153" s="678"/>
      <c r="W153" s="678"/>
      <c r="X153" s="678"/>
      <c r="Y153" s="678"/>
      <c r="Z153" s="678"/>
      <c r="AA153" s="678"/>
      <c r="AB153" s="678"/>
      <c r="AC153" s="678"/>
      <c r="AD153" s="678"/>
      <c r="AE153" s="678"/>
      <c r="AF153" s="678"/>
      <c r="AG153" s="678"/>
      <c r="AH153" s="678"/>
      <c r="AI153" s="678"/>
      <c r="AJ153" s="678"/>
      <c r="AK153" s="678"/>
      <c r="AL153" s="678"/>
      <c r="AM153" s="678"/>
      <c r="AN153" s="678"/>
      <c r="AO153" s="678"/>
      <c r="AP153" s="678"/>
      <c r="AQ153" s="678"/>
      <c r="AR153" s="678"/>
      <c r="AT153" s="286"/>
      <c r="AV153" s="611"/>
      <c r="AW153" s="611"/>
    </row>
    <row r="154" spans="1:51">
      <c r="A154" s="285"/>
      <c r="R154" s="671"/>
      <c r="S154" s="671"/>
      <c r="T154" s="671"/>
      <c r="U154" s="671"/>
      <c r="V154" s="671"/>
      <c r="W154" s="671"/>
      <c r="X154" s="671"/>
      <c r="Y154" s="671"/>
      <c r="Z154" s="671"/>
      <c r="AA154" s="671"/>
      <c r="AB154" s="671"/>
      <c r="AC154" s="671"/>
      <c r="AD154" s="671"/>
      <c r="AE154" s="671"/>
      <c r="AF154" s="671"/>
      <c r="AG154" s="671"/>
      <c r="AH154" s="671"/>
      <c r="AI154" s="671"/>
      <c r="AJ154" s="671"/>
      <c r="AK154" s="671"/>
      <c r="AL154" s="671"/>
      <c r="AM154" s="671"/>
      <c r="AN154" s="671"/>
      <c r="AO154" s="671"/>
      <c r="AP154" s="671"/>
      <c r="AQ154" s="671"/>
      <c r="AR154" s="671"/>
      <c r="AS154" s="671"/>
      <c r="AT154" s="286"/>
      <c r="AV154" s="611"/>
      <c r="AW154" s="611"/>
    </row>
    <row r="155" spans="1:51">
      <c r="A155" s="285"/>
      <c r="B155" s="677" t="s">
        <v>586</v>
      </c>
      <c r="C155" s="611"/>
      <c r="F155" s="679" t="s">
        <v>535</v>
      </c>
      <c r="G155" s="611"/>
      <c r="J155" s="677" t="str">
        <f>'[14]Twr Schedule'!B299</f>
        <v>30/5</v>
      </c>
      <c r="K155" s="611"/>
      <c r="N155" s="677" t="str">
        <f>'[14]Twr Schedule'!B301</f>
        <v>30/6</v>
      </c>
      <c r="O155" s="611"/>
      <c r="R155" s="679" t="str">
        <f>'[14]Twr Schedule'!B303</f>
        <v>31/0</v>
      </c>
      <c r="S155" s="611"/>
      <c r="V155" s="679" t="str">
        <f>'[14]Twr Schedule'!B305</f>
        <v>31/1</v>
      </c>
      <c r="W155" s="611"/>
      <c r="Z155" s="679" t="str">
        <f>'[14]Twr Schedule'!B307</f>
        <v>31/2</v>
      </c>
      <c r="AA155" s="611"/>
      <c r="AD155" s="679" t="str">
        <f>'[14]Twr Schedule'!B309</f>
        <v>31/3</v>
      </c>
      <c r="AE155" s="611"/>
      <c r="AH155" s="679" t="str">
        <f>'[14]Twr Schedule'!B311</f>
        <v>31/4</v>
      </c>
      <c r="AI155" s="611"/>
      <c r="AL155" s="679" t="str">
        <f>'[14]Twr Schedule'!B313</f>
        <v>31/5</v>
      </c>
      <c r="AM155" s="611"/>
      <c r="AP155" s="679" t="str">
        <f>'[14]Twr Schedule'!B315</f>
        <v>31/6</v>
      </c>
      <c r="AQ155" s="611"/>
      <c r="AT155" s="286"/>
      <c r="AV155" s="611"/>
      <c r="AW155" s="611"/>
    </row>
    <row r="156" spans="1:51">
      <c r="A156" s="285"/>
      <c r="AT156" s="286"/>
      <c r="AV156" s="611"/>
      <c r="AW156" s="611"/>
    </row>
    <row r="157" spans="1:51">
      <c r="A157" s="285"/>
      <c r="AT157" s="286"/>
      <c r="AV157" s="611"/>
      <c r="AW157" s="611"/>
    </row>
    <row r="158" spans="1:51">
      <c r="A158" s="285"/>
      <c r="B158" s="299" t="s">
        <v>800</v>
      </c>
      <c r="C158" s="299" t="s">
        <v>801</v>
      </c>
      <c r="D158" s="613">
        <f>VLOOKUP(B155,[14]Progress!$B$9:$D$310,3,FALSE)</f>
        <v>410</v>
      </c>
      <c r="E158" s="612"/>
      <c r="F158" s="322" t="s">
        <v>800</v>
      </c>
      <c r="G158" s="299" t="s">
        <v>801</v>
      </c>
      <c r="H158" s="613">
        <f>VLOOKUP(F155,[14]Progress!$B$9:$D$310,3,FALSE)</f>
        <v>424</v>
      </c>
      <c r="I158" s="612"/>
      <c r="J158" s="299" t="s">
        <v>800</v>
      </c>
      <c r="K158" s="299" t="s">
        <v>801</v>
      </c>
      <c r="L158" s="613">
        <f>VLOOKUP(J155,[14]Progress!$B$9:$D$310,3,FALSE)</f>
        <v>373</v>
      </c>
      <c r="M158" s="612"/>
      <c r="N158" s="299" t="s">
        <v>800</v>
      </c>
      <c r="O158" s="299" t="s">
        <v>801</v>
      </c>
      <c r="P158" s="662">
        <f>VLOOKUP(N155,[14]Progress!$B$9:$D$310,3,FALSE)</f>
        <v>365.46100000000001</v>
      </c>
      <c r="Q158" s="663"/>
      <c r="R158" s="317" t="s">
        <v>800</v>
      </c>
      <c r="S158" s="317" t="s">
        <v>801</v>
      </c>
      <c r="T158" s="662">
        <f>VLOOKUP(R155,[14]Progress!$B$9:$D$310,3,FALSE)</f>
        <v>376</v>
      </c>
      <c r="U158" s="663"/>
      <c r="V158" s="317" t="s">
        <v>800</v>
      </c>
      <c r="W158" s="317" t="s">
        <v>801</v>
      </c>
      <c r="X158" s="662">
        <f>VLOOKUP(V155,[14]Progress!$B$9:$D$310,3,FALSE)</f>
        <v>403</v>
      </c>
      <c r="Y158" s="663"/>
      <c r="Z158" s="317" t="s">
        <v>800</v>
      </c>
      <c r="AA158" s="317" t="s">
        <v>801</v>
      </c>
      <c r="AB158" s="662">
        <f>VLOOKUP(Z155,[14]Progress!$B$9:$D$310,3,FALSE)</f>
        <v>399</v>
      </c>
      <c r="AC158" s="663"/>
      <c r="AD158" s="317" t="s">
        <v>800</v>
      </c>
      <c r="AE158" s="317" t="s">
        <v>801</v>
      </c>
      <c r="AF158" s="662">
        <f>VLOOKUP(AD155,[14]Progress!$B$9:$D$310,3,FALSE)</f>
        <v>404</v>
      </c>
      <c r="AG158" s="663"/>
      <c r="AH158" s="317" t="s">
        <v>800</v>
      </c>
      <c r="AI158" s="317" t="s">
        <v>801</v>
      </c>
      <c r="AJ158" s="662">
        <f>VLOOKUP(AH155,[14]Progress!$B$9:$D$310,3,FALSE)</f>
        <v>358</v>
      </c>
      <c r="AK158" s="663"/>
      <c r="AL158" s="317" t="s">
        <v>800</v>
      </c>
      <c r="AM158" s="317" t="s">
        <v>801</v>
      </c>
      <c r="AN158" s="662">
        <f>VLOOKUP(AL155,[14]Progress!$B$9:$D$310,3,FALSE)</f>
        <v>363</v>
      </c>
      <c r="AO158" s="663"/>
      <c r="AP158" s="317" t="s">
        <v>800</v>
      </c>
      <c r="AQ158" s="317" t="s">
        <v>801</v>
      </c>
      <c r="AR158" s="662">
        <f>VLOOKUP(AP155,[14]Progress!$B$9:$D$310,3,FALSE)</f>
        <v>407</v>
      </c>
      <c r="AS158" s="664"/>
      <c r="AT158" s="286"/>
      <c r="AV158" s="611">
        <f>D158+H158+L158+P158+T158+X158+AB158+AF158+AJ158+AN158+AR158</f>
        <v>4282.4610000000002</v>
      </c>
      <c r="AW158" s="611"/>
      <c r="AY158">
        <v>11</v>
      </c>
    </row>
    <row r="159" spans="1:51">
      <c r="A159" s="285"/>
      <c r="B159" s="299" t="s">
        <v>803</v>
      </c>
      <c r="C159" s="299" t="s">
        <v>804</v>
      </c>
      <c r="F159" s="299" t="s">
        <v>803</v>
      </c>
      <c r="G159" s="299" t="s">
        <v>804</v>
      </c>
      <c r="J159" s="299" t="s">
        <v>803</v>
      </c>
      <c r="K159" s="299" t="s">
        <v>804</v>
      </c>
      <c r="N159" s="299" t="s">
        <v>803</v>
      </c>
      <c r="O159" s="299" t="s">
        <v>804</v>
      </c>
      <c r="R159" s="299" t="s">
        <v>803</v>
      </c>
      <c r="S159" s="299" t="s">
        <v>804</v>
      </c>
      <c r="V159" s="299" t="s">
        <v>803</v>
      </c>
      <c r="W159" s="299" t="s">
        <v>804</v>
      </c>
      <c r="Z159" s="299" t="s">
        <v>803</v>
      </c>
      <c r="AA159" s="299" t="s">
        <v>804</v>
      </c>
      <c r="AD159" s="299" t="s">
        <v>803</v>
      </c>
      <c r="AE159" s="299" t="s">
        <v>804</v>
      </c>
      <c r="AH159" s="299" t="s">
        <v>803</v>
      </c>
      <c r="AI159" s="299" t="s">
        <v>804</v>
      </c>
      <c r="AL159" s="299" t="s">
        <v>803</v>
      </c>
      <c r="AM159" s="299" t="s">
        <v>804</v>
      </c>
      <c r="AP159" s="299" t="s">
        <v>803</v>
      </c>
      <c r="AQ159" s="299" t="s">
        <v>804</v>
      </c>
      <c r="AT159" s="286"/>
      <c r="AV159" s="611"/>
      <c r="AW159" s="611"/>
    </row>
    <row r="160" spans="1:51" ht="10.5" customHeight="1">
      <c r="A160" s="285"/>
      <c r="B160" s="647"/>
      <c r="C160" s="647"/>
      <c r="F160" s="647"/>
      <c r="G160" s="647"/>
      <c r="J160" s="647"/>
      <c r="K160" s="647"/>
      <c r="N160" s="647"/>
      <c r="O160" s="647"/>
      <c r="R160" s="647"/>
      <c r="S160" s="647"/>
      <c r="V160" s="647"/>
      <c r="W160" s="647"/>
      <c r="Z160" s="647"/>
      <c r="AA160" s="647"/>
      <c r="AD160" s="647"/>
      <c r="AE160" s="647"/>
      <c r="AH160" s="647"/>
      <c r="AI160" s="647"/>
      <c r="AL160" s="647"/>
      <c r="AM160" s="647"/>
      <c r="AP160" s="647"/>
      <c r="AQ160" s="647"/>
      <c r="AT160" s="286"/>
      <c r="AV160" s="611"/>
      <c r="AW160" s="611"/>
    </row>
    <row r="161" spans="1:51">
      <c r="A161" s="285"/>
      <c r="B161" s="631" t="str">
        <f>VLOOKUP(+B155,'[14]Twr Schedule'!$B$9:$C$611,2,FALSE)</f>
        <v>DA+0</v>
      </c>
      <c r="C161" s="631"/>
      <c r="F161" s="631" t="str">
        <f>VLOOKUP(+F155,'[14]Twr Schedule'!$B$9:$C$611,2,FALSE)</f>
        <v>DA+3</v>
      </c>
      <c r="G161" s="631"/>
      <c r="J161" s="631" t="str">
        <f>VLOOKUP(+J155,'[14]Twr Schedule'!$B$9:$C$611,2,FALSE)</f>
        <v>DA+0</v>
      </c>
      <c r="K161" s="631"/>
      <c r="N161" s="631" t="str">
        <f>VLOOKUP(+N155,'[14]Twr Schedule'!$B$9:$C$611,2,FALSE)</f>
        <v>DA-3</v>
      </c>
      <c r="O161" s="631"/>
      <c r="R161" s="631" t="str">
        <f>VLOOKUP(+R155,'[14]Twr Schedule'!$B$9:$C$611,2,FALSE)</f>
        <v>DB2+0</v>
      </c>
      <c r="S161" s="631"/>
      <c r="V161" s="631" t="str">
        <f>VLOOKUP(+V155,'[14]Twr Schedule'!$B$9:$C$611,2,FALSE)</f>
        <v>DA+0</v>
      </c>
      <c r="W161" s="631"/>
      <c r="Z161" s="631" t="str">
        <f>VLOOKUP(+Z155,'[14]Twr Schedule'!$B$9:$C$611,2,FALSE)</f>
        <v>DA+0</v>
      </c>
      <c r="AA161" s="631"/>
      <c r="AD161" s="631" t="str">
        <f>VLOOKUP(+AD155,'[14]Twr Schedule'!$B$9:$C$611,2,FALSE)</f>
        <v>DA+3</v>
      </c>
      <c r="AE161" s="631"/>
      <c r="AH161" s="631" t="str">
        <f>VLOOKUP(+AH155,'[14]Twr Schedule'!$B$9:$C$611,2,FALSE)</f>
        <v>DA-3</v>
      </c>
      <c r="AI161" s="631"/>
      <c r="AL161" s="631" t="str">
        <f>VLOOKUP(+AL155,'[14]Twr Schedule'!$B$9:$C$611,2,FALSE)</f>
        <v>DA-3</v>
      </c>
      <c r="AM161" s="631"/>
      <c r="AP161" s="631" t="str">
        <f>VLOOKUP(+AP155,'[14]Twr Schedule'!$B$9:$C$611,2,FALSE)</f>
        <v>DA+3</v>
      </c>
      <c r="AQ161" s="631"/>
      <c r="AT161" s="286"/>
      <c r="AV161" s="611"/>
      <c r="AW161" s="611"/>
    </row>
    <row r="162" spans="1:51">
      <c r="A162" s="285"/>
      <c r="AT162" s="286"/>
      <c r="AV162" s="611"/>
      <c r="AW162" s="611"/>
    </row>
    <row r="163" spans="1:51">
      <c r="A163" s="659" t="s">
        <v>850</v>
      </c>
      <c r="B163" s="660"/>
      <c r="C163" s="660"/>
      <c r="D163" s="660"/>
      <c r="E163" s="660"/>
      <c r="F163" s="660"/>
      <c r="G163" s="660"/>
      <c r="H163" s="660"/>
      <c r="I163" s="660"/>
      <c r="J163" s="660"/>
      <c r="K163" s="660"/>
      <c r="L163" s="660"/>
      <c r="M163" s="660"/>
      <c r="N163" s="660"/>
      <c r="O163" s="660"/>
      <c r="P163" s="660"/>
      <c r="Q163" s="660"/>
      <c r="R163" s="660"/>
      <c r="S163" s="660"/>
      <c r="T163" s="660"/>
      <c r="U163" s="660"/>
      <c r="V163" s="661"/>
      <c r="W163" s="680" t="s">
        <v>851</v>
      </c>
      <c r="X163" s="681"/>
      <c r="Y163" s="681"/>
      <c r="Z163" s="681"/>
      <c r="AA163" s="681"/>
      <c r="AB163" s="681"/>
      <c r="AC163" s="681"/>
      <c r="AD163" s="681"/>
      <c r="AE163" s="681"/>
      <c r="AF163" s="681"/>
      <c r="AG163" s="681"/>
      <c r="AH163" s="681"/>
      <c r="AI163" s="681"/>
      <c r="AJ163" s="681"/>
      <c r="AK163" s="681"/>
      <c r="AL163" s="681"/>
      <c r="AM163" s="681"/>
      <c r="AN163" s="681"/>
      <c r="AO163" s="681"/>
      <c r="AP163" s="681"/>
      <c r="AQ163" s="681"/>
      <c r="AR163" s="682"/>
      <c r="AT163" s="286"/>
      <c r="AV163" s="611"/>
      <c r="AW163" s="611"/>
    </row>
    <row r="164" spans="1:51">
      <c r="A164" s="285"/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V164" s="671"/>
      <c r="W164" s="671"/>
      <c r="X164" s="671"/>
      <c r="Y164" s="671"/>
      <c r="Z164" s="671"/>
      <c r="AA164" s="671"/>
      <c r="AB164" s="671"/>
      <c r="AC164" s="671"/>
      <c r="AD164" s="671"/>
      <c r="AE164" s="671"/>
      <c r="AF164" s="671"/>
      <c r="AG164" s="671"/>
      <c r="AH164" s="671"/>
      <c r="AI164" s="671"/>
      <c r="AJ164" s="671"/>
      <c r="AK164" s="671"/>
      <c r="AL164" s="671"/>
      <c r="AM164" s="671"/>
      <c r="AN164" s="671"/>
      <c r="AO164" s="671"/>
      <c r="AP164" s="671"/>
      <c r="AQ164" s="671"/>
      <c r="AR164" s="671"/>
      <c r="AS164" s="671"/>
      <c r="AT164" s="286"/>
      <c r="AV164" s="611"/>
      <c r="AW164" s="611"/>
    </row>
    <row r="165" spans="1:51">
      <c r="A165" s="285"/>
      <c r="B165" s="611" t="str">
        <f>'[14]Twr Schedule'!B317</f>
        <v>31/7</v>
      </c>
      <c r="C165" s="611"/>
      <c r="F165" s="611" t="str">
        <f>'[14]Twr Schedule'!B319</f>
        <v>31/8</v>
      </c>
      <c r="G165" s="611"/>
      <c r="J165" s="611" t="str">
        <f>'[14]Twr Schedule'!B321</f>
        <v>31/9</v>
      </c>
      <c r="K165" s="611"/>
      <c r="N165" s="611" t="str">
        <f>'[14]Twr Schedule'!B323</f>
        <v>31/10</v>
      </c>
      <c r="O165" s="611"/>
      <c r="R165" s="611" t="str">
        <f>'[14]Twr Schedule'!B325</f>
        <v>32/0</v>
      </c>
      <c r="S165" s="611"/>
      <c r="V165" s="611" t="str">
        <f>'[14]Twr Schedule'!B327</f>
        <v>33/0</v>
      </c>
      <c r="W165" s="611"/>
      <c r="Z165" s="611" t="str">
        <f>'[14]Twr Schedule'!B329</f>
        <v>33/1</v>
      </c>
      <c r="AA165" s="611"/>
      <c r="AD165" s="611" t="str">
        <f>'[14]Twr Schedule'!B331</f>
        <v>33/2</v>
      </c>
      <c r="AE165" s="611"/>
      <c r="AH165" s="611" t="str">
        <f>'[14]Twr Schedule'!B333</f>
        <v>33/3</v>
      </c>
      <c r="AI165" s="611"/>
      <c r="AL165" s="611" t="str">
        <f>'[14]Twr Schedule'!B335</f>
        <v>33/4</v>
      </c>
      <c r="AM165" s="611"/>
      <c r="AP165" s="611" t="str">
        <f>'[14]Twr Schedule'!B337</f>
        <v>33/5</v>
      </c>
      <c r="AQ165" s="611"/>
      <c r="AT165" s="286"/>
      <c r="AV165" s="611"/>
      <c r="AW165" s="611"/>
    </row>
    <row r="166" spans="1:51">
      <c r="A166" s="285"/>
      <c r="AT166" s="286"/>
      <c r="AV166" s="611"/>
      <c r="AW166" s="611"/>
    </row>
    <row r="167" spans="1:51">
      <c r="A167" s="285"/>
      <c r="AT167" s="286"/>
      <c r="AV167" s="611"/>
      <c r="AW167" s="611"/>
    </row>
    <row r="168" spans="1:51">
      <c r="A168" s="285"/>
      <c r="B168" s="299" t="s">
        <v>800</v>
      </c>
      <c r="C168" s="299" t="s">
        <v>801</v>
      </c>
      <c r="D168" s="613">
        <f>VLOOKUP(B165,[14]Progress!$B$9:$D$310,3,FALSE)</f>
        <v>384</v>
      </c>
      <c r="E168" s="612"/>
      <c r="F168" s="299" t="s">
        <v>800</v>
      </c>
      <c r="G168" s="299" t="s">
        <v>801</v>
      </c>
      <c r="H168" s="613">
        <f>VLOOKUP(F165,[14]Progress!$B$9:$D$310,3,FALSE)</f>
        <v>386</v>
      </c>
      <c r="I168" s="612"/>
      <c r="J168" s="299" t="s">
        <v>800</v>
      </c>
      <c r="K168" s="299" t="s">
        <v>801</v>
      </c>
      <c r="L168" s="613">
        <f>VLOOKUP(J165,[14]Progress!$B$9:$D$310,3,FALSE)</f>
        <v>394</v>
      </c>
      <c r="M168" s="612"/>
      <c r="N168" s="299" t="s">
        <v>800</v>
      </c>
      <c r="O168" s="299" t="s">
        <v>801</v>
      </c>
      <c r="P168" s="662">
        <f>VLOOKUP(N165,[14]Progress!$B$9:$D$310,3,FALSE)</f>
        <v>409.666</v>
      </c>
      <c r="Q168" s="663"/>
      <c r="R168" s="317" t="s">
        <v>800</v>
      </c>
      <c r="S168" s="317" t="s">
        <v>801</v>
      </c>
      <c r="T168" s="662">
        <f>VLOOKUP(R165,[14]Progress!$B$9:$D$310,3,FALSE)</f>
        <v>407.17</v>
      </c>
      <c r="U168" s="663"/>
      <c r="V168" s="317" t="s">
        <v>800</v>
      </c>
      <c r="W168" s="317" t="s">
        <v>801</v>
      </c>
      <c r="X168" s="662">
        <f>VLOOKUP(V165,[14]Progress!$B$9:$D$310,3,FALSE)</f>
        <v>365</v>
      </c>
      <c r="Y168" s="663"/>
      <c r="Z168" s="317" t="s">
        <v>800</v>
      </c>
      <c r="AA168" s="317" t="s">
        <v>801</v>
      </c>
      <c r="AB168" s="662">
        <f>VLOOKUP(Z165,[14]Progress!$B$9:$D$310,3,FALSE)</f>
        <v>365</v>
      </c>
      <c r="AC168" s="663"/>
      <c r="AD168" s="317" t="s">
        <v>800</v>
      </c>
      <c r="AE168" s="317" t="s">
        <v>801</v>
      </c>
      <c r="AF168" s="662">
        <f>VLOOKUP(AD165,[14]Progress!$B$9:$D$310,3,FALSE)</f>
        <v>406</v>
      </c>
      <c r="AG168" s="663"/>
      <c r="AH168" s="317" t="s">
        <v>800</v>
      </c>
      <c r="AI168" s="317" t="s">
        <v>801</v>
      </c>
      <c r="AJ168" s="662">
        <f>VLOOKUP(AH165,[14]Progress!$B$9:$D$310,3,FALSE)</f>
        <v>389</v>
      </c>
      <c r="AK168" s="663"/>
      <c r="AL168" s="317" t="s">
        <v>800</v>
      </c>
      <c r="AM168" s="317" t="s">
        <v>801</v>
      </c>
      <c r="AN168" s="662">
        <f>VLOOKUP(AL165,[14]Progress!$B$9:$D$310,3,FALSE)</f>
        <v>395</v>
      </c>
      <c r="AO168" s="663"/>
      <c r="AP168" s="317" t="s">
        <v>800</v>
      </c>
      <c r="AQ168" s="317" t="s">
        <v>801</v>
      </c>
      <c r="AR168" s="662">
        <f>VLOOKUP(AP165,[14]Progress!$B$9:$D$310,3,FALSE)</f>
        <v>430</v>
      </c>
      <c r="AS168" s="664"/>
      <c r="AT168" s="286"/>
      <c r="AV168" s="611">
        <f>D168+H168+L168+P168+T168+X168+AB168+AF168+AJ168+AN168+AR168</f>
        <v>4330.8360000000002</v>
      </c>
      <c r="AW168" s="611"/>
      <c r="AY168">
        <v>11</v>
      </c>
    </row>
    <row r="169" spans="1:51">
      <c r="A169" s="285"/>
      <c r="B169" s="299" t="s">
        <v>803</v>
      </c>
      <c r="C169" s="299" t="s">
        <v>804</v>
      </c>
      <c r="F169" s="299" t="s">
        <v>803</v>
      </c>
      <c r="G169" s="299" t="s">
        <v>804</v>
      </c>
      <c r="J169" s="299" t="s">
        <v>803</v>
      </c>
      <c r="K169" s="299" t="s">
        <v>804</v>
      </c>
      <c r="N169" s="299" t="s">
        <v>803</v>
      </c>
      <c r="O169" s="299" t="s">
        <v>804</v>
      </c>
      <c r="R169" s="299" t="s">
        <v>803</v>
      </c>
      <c r="S169" s="299" t="s">
        <v>804</v>
      </c>
      <c r="V169" s="299" t="s">
        <v>803</v>
      </c>
      <c r="W169" s="299" t="s">
        <v>804</v>
      </c>
      <c r="Z169" s="299" t="s">
        <v>803</v>
      </c>
      <c r="AA169" s="299" t="s">
        <v>804</v>
      </c>
      <c r="AD169" s="299" t="s">
        <v>803</v>
      </c>
      <c r="AE169" s="299" t="s">
        <v>804</v>
      </c>
      <c r="AH169" s="299" t="s">
        <v>803</v>
      </c>
      <c r="AI169" s="299" t="s">
        <v>804</v>
      </c>
      <c r="AL169" s="299" t="s">
        <v>803</v>
      </c>
      <c r="AM169" s="299" t="s">
        <v>804</v>
      </c>
      <c r="AP169" s="299" t="s">
        <v>803</v>
      </c>
      <c r="AQ169" s="299" t="s">
        <v>804</v>
      </c>
      <c r="AT169" s="286"/>
      <c r="AV169" s="611"/>
      <c r="AW169" s="611"/>
    </row>
    <row r="170" spans="1:51" ht="10.5" customHeight="1">
      <c r="A170" s="285"/>
      <c r="B170" s="647"/>
      <c r="C170" s="647"/>
      <c r="F170" s="647"/>
      <c r="G170" s="647"/>
      <c r="J170" s="647"/>
      <c r="K170" s="647"/>
      <c r="N170" s="647"/>
      <c r="O170" s="647"/>
      <c r="R170" s="647"/>
      <c r="S170" s="647"/>
      <c r="V170" s="647"/>
      <c r="W170" s="647"/>
      <c r="Z170" s="647"/>
      <c r="AA170" s="647"/>
      <c r="AD170" s="647"/>
      <c r="AE170" s="647"/>
      <c r="AH170" s="647"/>
      <c r="AI170" s="647"/>
      <c r="AL170" s="647"/>
      <c r="AM170" s="647"/>
      <c r="AP170" s="647"/>
      <c r="AQ170" s="647"/>
      <c r="AT170" s="286"/>
      <c r="AV170" s="611"/>
      <c r="AW170" s="611"/>
    </row>
    <row r="171" spans="1:51">
      <c r="A171" s="285"/>
      <c r="B171" s="631" t="str">
        <f>VLOOKUP(+B165,'[14]Twr Schedule'!$B$9:$C$611,2,FALSE)</f>
        <v>DA+0</v>
      </c>
      <c r="C171" s="631"/>
      <c r="F171" s="631" t="str">
        <f>VLOOKUP(+F165,'[14]Twr Schedule'!$B$9:$C$611,2,FALSE)</f>
        <v>DA-3</v>
      </c>
      <c r="G171" s="631"/>
      <c r="J171" s="631" t="str">
        <f>VLOOKUP(+J165,'[14]Twr Schedule'!$B$9:$C$611,2,FALSE)</f>
        <v>DA+3</v>
      </c>
      <c r="K171" s="631"/>
      <c r="N171" s="631" t="str">
        <f>VLOOKUP(+N165,'[14]Twr Schedule'!$B$9:$C$611,2,FALSE)</f>
        <v>DA-3</v>
      </c>
      <c r="O171" s="631"/>
      <c r="R171" s="631" t="str">
        <f>VLOOKUP(+R165,'[14]Twr Schedule'!$B$9:$C$611,2,FALSE)</f>
        <v>DC1+6</v>
      </c>
      <c r="S171" s="631"/>
      <c r="V171" s="631" t="str">
        <f>VLOOKUP(+V165,'[14]Twr Schedule'!$B$9:$C$611,2,FALSE)</f>
        <v>DC2+6</v>
      </c>
      <c r="W171" s="631"/>
      <c r="Z171" s="631" t="str">
        <f>VLOOKUP(+Z165,'[14]Twr Schedule'!$B$9:$C$611,2,FALSE)</f>
        <v>DA-3</v>
      </c>
      <c r="AA171" s="631"/>
      <c r="AD171" s="631" t="str">
        <f>VLOOKUP(+AD165,'[14]Twr Schedule'!$B$9:$C$611,2,FALSE)</f>
        <v>DA-3</v>
      </c>
      <c r="AE171" s="631"/>
      <c r="AH171" s="631" t="str">
        <f>VLOOKUP(+AH165,'[14]Twr Schedule'!$B$9:$C$611,2,FALSE)</f>
        <v>DA+3</v>
      </c>
      <c r="AI171" s="631"/>
      <c r="AL171" s="631" t="str">
        <f>VLOOKUP(+AL165,'[14]Twr Schedule'!$B$9:$C$611,2,FALSE)</f>
        <v>DA-3</v>
      </c>
      <c r="AM171" s="631"/>
      <c r="AP171" s="631" t="str">
        <f>VLOOKUP(+AP165,'[14]Twr Schedule'!$B$9:$C$611,2,FALSE)</f>
        <v>DA+3</v>
      </c>
      <c r="AQ171" s="631"/>
      <c r="AT171" s="286"/>
      <c r="AV171" s="611"/>
      <c r="AW171" s="611"/>
    </row>
    <row r="172" spans="1:51">
      <c r="A172" s="285"/>
      <c r="B172" s="2"/>
      <c r="C172" s="2"/>
      <c r="F172" s="2"/>
      <c r="G172" s="2"/>
      <c r="J172" s="2"/>
      <c r="K172" s="2"/>
      <c r="N172" s="2"/>
      <c r="O172" s="2"/>
      <c r="R172" s="2"/>
      <c r="T172" s="2"/>
      <c r="V172" s="2"/>
      <c r="W172" s="2"/>
      <c r="Z172" s="2"/>
      <c r="AA172" s="2"/>
      <c r="AD172" s="2"/>
      <c r="AE172" s="2"/>
      <c r="AH172" s="2"/>
      <c r="AI172" s="2"/>
      <c r="AL172" s="2"/>
      <c r="AM172" s="2"/>
      <c r="AP172" s="2"/>
      <c r="AQ172" s="2"/>
      <c r="AT172" s="286"/>
      <c r="AV172" s="611"/>
      <c r="AW172" s="611"/>
    </row>
    <row r="173" spans="1:51">
      <c r="A173" s="683" t="s">
        <v>851</v>
      </c>
      <c r="B173" s="683"/>
      <c r="C173" s="683"/>
      <c r="D173" s="683"/>
      <c r="E173" s="683"/>
      <c r="F173" s="683"/>
      <c r="G173" s="683"/>
      <c r="H173" s="683"/>
      <c r="I173" s="683"/>
      <c r="J173" s="683"/>
      <c r="K173" s="683"/>
      <c r="L173" s="683"/>
      <c r="M173" s="683"/>
      <c r="N173" s="683"/>
      <c r="O173" s="683"/>
      <c r="P173" s="683"/>
      <c r="Q173" s="683"/>
      <c r="R173" s="683"/>
      <c r="S173" s="683"/>
      <c r="T173" s="683"/>
      <c r="U173" s="683"/>
      <c r="V173" s="683"/>
      <c r="W173" s="683"/>
      <c r="X173" s="683"/>
      <c r="Y173" s="683"/>
      <c r="Z173" s="683"/>
      <c r="AA173" s="678" t="s">
        <v>852</v>
      </c>
      <c r="AB173" s="678"/>
      <c r="AC173" s="678"/>
      <c r="AD173" s="678"/>
      <c r="AE173" s="678"/>
      <c r="AF173" s="678"/>
      <c r="AG173" s="678"/>
      <c r="AH173" s="678"/>
      <c r="AI173" s="678"/>
      <c r="AJ173" s="678"/>
      <c r="AK173" s="678"/>
      <c r="AL173" s="678"/>
      <c r="AM173" s="678"/>
      <c r="AN173" s="678"/>
      <c r="AO173" s="678"/>
      <c r="AP173" s="678"/>
      <c r="AQ173" s="678"/>
      <c r="AR173" s="678"/>
      <c r="AT173" s="286"/>
      <c r="AV173" s="611"/>
      <c r="AW173" s="611"/>
    </row>
    <row r="174" spans="1:51">
      <c r="A174" s="285"/>
      <c r="B174" s="671"/>
      <c r="C174" s="671"/>
      <c r="D174" s="671"/>
      <c r="E174" s="671"/>
      <c r="F174" s="671"/>
      <c r="G174" s="671"/>
      <c r="H174" s="671"/>
      <c r="I174" s="671"/>
      <c r="J174" s="671"/>
      <c r="K174" s="671"/>
      <c r="L174" s="671"/>
      <c r="M174" s="671"/>
      <c r="N174" s="671"/>
      <c r="O174" s="671"/>
      <c r="P174" s="671"/>
      <c r="Q174" s="671"/>
      <c r="R174" s="671"/>
      <c r="S174" s="671"/>
      <c r="T174" s="671"/>
      <c r="U174" s="671"/>
      <c r="V174" s="671"/>
      <c r="W174" s="671"/>
      <c r="X174" s="671"/>
      <c r="Y174" s="671"/>
      <c r="Z174" s="671"/>
      <c r="AA174" s="671"/>
      <c r="AT174" s="286"/>
      <c r="AV174" s="611"/>
      <c r="AW174" s="611"/>
    </row>
    <row r="175" spans="1:51">
      <c r="A175" s="285"/>
      <c r="B175" s="611" t="str">
        <f>'[14]Twr Schedule'!B339</f>
        <v>33/6</v>
      </c>
      <c r="C175" s="611"/>
      <c r="F175" s="611" t="str">
        <f>'[14]Twr Schedule'!B341</f>
        <v>33/7</v>
      </c>
      <c r="G175" s="611"/>
      <c r="J175" s="611" t="str">
        <f>'[14]Twr Schedule'!B343</f>
        <v>33/8</v>
      </c>
      <c r="K175" s="611"/>
      <c r="N175" s="611" t="str">
        <f>'[14]Twr Schedule'!B345</f>
        <v>33/9</v>
      </c>
      <c r="O175" s="611"/>
      <c r="R175" s="611" t="str">
        <f>'[14]Twr Schedule'!B347</f>
        <v>33/10</v>
      </c>
      <c r="S175" s="611"/>
      <c r="V175" s="611" t="str">
        <f>'[14]Twr Schedule'!B349</f>
        <v>33/11</v>
      </c>
      <c r="W175" s="611"/>
      <c r="Z175" s="611" t="str">
        <f>'[14]Twr Schedule'!B351</f>
        <v>34/0</v>
      </c>
      <c r="AA175" s="611"/>
      <c r="AD175" s="611" t="str">
        <f>'[14]Twr Schedule'!B353</f>
        <v>34/1</v>
      </c>
      <c r="AE175" s="611"/>
      <c r="AH175" s="611" t="str">
        <f>'[14]Twr Schedule'!B355</f>
        <v>34/2</v>
      </c>
      <c r="AI175" s="611"/>
      <c r="AL175" s="611" t="str">
        <f>'[14]Twr Schedule'!B357</f>
        <v>34/3</v>
      </c>
      <c r="AM175" s="611"/>
      <c r="AP175" s="611" t="str">
        <f>'[14]Twr Schedule'!B359</f>
        <v>34/4</v>
      </c>
      <c r="AQ175" s="611"/>
      <c r="AT175" s="286"/>
      <c r="AV175" s="611"/>
      <c r="AW175" s="611"/>
    </row>
    <row r="176" spans="1:51">
      <c r="A176" s="285"/>
      <c r="AT176" s="286"/>
      <c r="AV176" s="611"/>
      <c r="AW176" s="611"/>
    </row>
    <row r="177" spans="1:51">
      <c r="A177" s="285"/>
      <c r="AT177" s="286"/>
      <c r="AV177" s="611"/>
      <c r="AW177" s="611"/>
    </row>
    <row r="178" spans="1:51">
      <c r="A178" s="285"/>
      <c r="B178" s="299" t="s">
        <v>800</v>
      </c>
      <c r="C178" s="299" t="s">
        <v>801</v>
      </c>
      <c r="D178" s="613">
        <f>VLOOKUP(B175,[14]Progress!$B$9:$D$310,3,FALSE)</f>
        <v>394</v>
      </c>
      <c r="E178" s="612"/>
      <c r="F178" s="299" t="s">
        <v>800</v>
      </c>
      <c r="G178" s="299" t="s">
        <v>801</v>
      </c>
      <c r="H178" s="662">
        <f>VLOOKUP(F175,[14]Progress!$B$9:$D$310,3,FALSE)</f>
        <v>439.95</v>
      </c>
      <c r="I178" s="663"/>
      <c r="J178" s="317" t="s">
        <v>800</v>
      </c>
      <c r="K178" s="317" t="s">
        <v>801</v>
      </c>
      <c r="L178" s="662">
        <f>VLOOKUP(J175,[14]Progress!$B$9:$D$310,3,FALSE)</f>
        <v>355.05</v>
      </c>
      <c r="M178" s="663"/>
      <c r="N178" s="317" t="s">
        <v>800</v>
      </c>
      <c r="O178" s="317" t="s">
        <v>801</v>
      </c>
      <c r="P178" s="662">
        <f>VLOOKUP(N175,[14]Progress!$B$9:$D$310,3,FALSE)</f>
        <v>410</v>
      </c>
      <c r="Q178" s="663"/>
      <c r="R178" s="317" t="s">
        <v>800</v>
      </c>
      <c r="S178" s="317" t="s">
        <v>801</v>
      </c>
      <c r="T178" s="662">
        <f>VLOOKUP(R175,[14]Progress!$B$9:$D$310,3,FALSE)</f>
        <v>410</v>
      </c>
      <c r="U178" s="663"/>
      <c r="V178" s="317" t="s">
        <v>800</v>
      </c>
      <c r="W178" s="317" t="s">
        <v>801</v>
      </c>
      <c r="X178" s="662">
        <f>VLOOKUP(V175,[14]Progress!$B$9:$D$310,3,FALSE)</f>
        <v>421.49599999999998</v>
      </c>
      <c r="Y178" s="663"/>
      <c r="Z178" s="317" t="s">
        <v>800</v>
      </c>
      <c r="AA178" s="317" t="s">
        <v>801</v>
      </c>
      <c r="AB178" s="662">
        <f>VLOOKUP(Z175,[14]Progress!$B$9:$D$310,3,FALSE)</f>
        <v>418</v>
      </c>
      <c r="AC178" s="663"/>
      <c r="AD178" s="317" t="s">
        <v>800</v>
      </c>
      <c r="AE178" s="317" t="s">
        <v>801</v>
      </c>
      <c r="AF178" s="662">
        <f>VLOOKUP(AD175,[14]Progress!$B$9:$D$310,3,FALSE)</f>
        <v>378</v>
      </c>
      <c r="AG178" s="663"/>
      <c r="AH178" s="317" t="s">
        <v>800</v>
      </c>
      <c r="AI178" s="317" t="s">
        <v>801</v>
      </c>
      <c r="AJ178" s="662">
        <f>VLOOKUP(AH175,[14]Progress!$B$9:$D$310,3,FALSE)</f>
        <v>417</v>
      </c>
      <c r="AK178" s="663"/>
      <c r="AL178" s="317" t="s">
        <v>800</v>
      </c>
      <c r="AM178" s="317" t="s">
        <v>801</v>
      </c>
      <c r="AN178" s="662">
        <f>VLOOKUP(AL175,[14]Progress!$B$9:$D$310,3,FALSE)</f>
        <v>395</v>
      </c>
      <c r="AO178" s="663"/>
      <c r="AP178" s="317" t="s">
        <v>800</v>
      </c>
      <c r="AQ178" s="317" t="s">
        <v>801</v>
      </c>
      <c r="AR178" s="662">
        <f>VLOOKUP(AP175,[14]Progress!$B$9:$D$310,3,FALSE)</f>
        <v>364</v>
      </c>
      <c r="AS178" s="664"/>
      <c r="AT178" s="286"/>
      <c r="AV178" s="611">
        <f>D178+H178+L178+P178+T178+X178+AB178+AF178+AJ178+AN178+AR178</f>
        <v>4402.4960000000001</v>
      </c>
      <c r="AW178" s="611"/>
      <c r="AY178">
        <v>11</v>
      </c>
    </row>
    <row r="179" spans="1:51">
      <c r="A179" s="285"/>
      <c r="B179" s="299" t="s">
        <v>803</v>
      </c>
      <c r="C179" s="299" t="s">
        <v>804</v>
      </c>
      <c r="F179" s="299" t="s">
        <v>803</v>
      </c>
      <c r="G179" s="299" t="s">
        <v>804</v>
      </c>
      <c r="J179" s="299" t="s">
        <v>803</v>
      </c>
      <c r="K179" s="299" t="s">
        <v>804</v>
      </c>
      <c r="N179" s="299" t="s">
        <v>803</v>
      </c>
      <c r="O179" s="299" t="s">
        <v>804</v>
      </c>
      <c r="R179" s="299" t="s">
        <v>803</v>
      </c>
      <c r="S179" s="299" t="s">
        <v>804</v>
      </c>
      <c r="V179" s="299" t="s">
        <v>803</v>
      </c>
      <c r="W179" s="299" t="s">
        <v>804</v>
      </c>
      <c r="Z179" s="299" t="s">
        <v>803</v>
      </c>
      <c r="AA179" s="299" t="s">
        <v>804</v>
      </c>
      <c r="AD179" s="299" t="s">
        <v>803</v>
      </c>
      <c r="AE179" s="299" t="s">
        <v>804</v>
      </c>
      <c r="AH179" s="299" t="s">
        <v>803</v>
      </c>
      <c r="AI179" s="299" t="s">
        <v>804</v>
      </c>
      <c r="AL179" s="299" t="s">
        <v>803</v>
      </c>
      <c r="AM179" s="299" t="s">
        <v>804</v>
      </c>
      <c r="AP179" s="299" t="s">
        <v>803</v>
      </c>
      <c r="AQ179" s="299" t="s">
        <v>804</v>
      </c>
      <c r="AT179" s="286"/>
      <c r="AV179" s="611"/>
      <c r="AW179" s="611"/>
    </row>
    <row r="180" spans="1:51" ht="10.5" customHeight="1">
      <c r="A180" s="285"/>
      <c r="B180" s="647"/>
      <c r="C180" s="647"/>
      <c r="F180" s="647"/>
      <c r="G180" s="647"/>
      <c r="J180" s="647"/>
      <c r="K180" s="647"/>
      <c r="N180" s="647"/>
      <c r="O180" s="647"/>
      <c r="R180" s="647"/>
      <c r="S180" s="647"/>
      <c r="V180" s="647"/>
      <c r="W180" s="647"/>
      <c r="Z180" s="647"/>
      <c r="AA180" s="647"/>
      <c r="AD180" s="647"/>
      <c r="AE180" s="647"/>
      <c r="AH180" s="647"/>
      <c r="AI180" s="647"/>
      <c r="AL180" s="647"/>
      <c r="AM180" s="647"/>
      <c r="AP180" s="647"/>
      <c r="AQ180" s="647"/>
      <c r="AT180" s="286"/>
      <c r="AV180" s="611"/>
      <c r="AW180" s="611"/>
    </row>
    <row r="181" spans="1:51">
      <c r="A181" s="285"/>
      <c r="B181" s="631" t="str">
        <f>VLOOKUP(+B175,'[14]Twr Schedule'!$B$9:$C$611,2,FALSE)</f>
        <v>DA+3</v>
      </c>
      <c r="C181" s="631"/>
      <c r="F181" s="631" t="str">
        <f>VLOOKUP(+F175,'[14]Twr Schedule'!$B$9:$C$611,2,FALSE)</f>
        <v>DA+3</v>
      </c>
      <c r="G181" s="631"/>
      <c r="J181" s="631" t="str">
        <f>VLOOKUP(+J175,'[14]Twr Schedule'!$B$9:$C$611,2,FALSE)</f>
        <v>DA+3</v>
      </c>
      <c r="K181" s="631"/>
      <c r="N181" s="631" t="str">
        <f>VLOOKUP(+N175,'[14]Twr Schedule'!$B$9:$C$611,2,FALSE)</f>
        <v>DA+0</v>
      </c>
      <c r="O181" s="631"/>
      <c r="R181" s="631" t="str">
        <f>VLOOKUP(+R175,'[14]Twr Schedule'!$B$9:$C$611,2,FALSE)</f>
        <v>DA+3</v>
      </c>
      <c r="S181" s="631"/>
      <c r="V181" s="631" t="str">
        <f>VLOOKUP(+V175,'[14]Twr Schedule'!$B$9:$C$611,2,FALSE)</f>
        <v>DA+3</v>
      </c>
      <c r="W181" s="631"/>
      <c r="Z181" s="631" t="str">
        <f>VLOOKUP(+Z175,'[14]Twr Schedule'!$B$9:$C$611,2,FALSE)</f>
        <v>DB1+0</v>
      </c>
      <c r="AA181" s="631"/>
      <c r="AD181" s="631" t="str">
        <f>VLOOKUP(+AD175,'[14]Twr Schedule'!$B$9:$C$611,2,FALSE)</f>
        <v>DA+3</v>
      </c>
      <c r="AE181" s="631"/>
      <c r="AH181" s="631" t="str">
        <f>VLOOKUP(+AH175,'[14]Twr Schedule'!$B$9:$C$611,2,FALSE)</f>
        <v>DA+3</v>
      </c>
      <c r="AI181" s="631"/>
      <c r="AL181" s="631" t="str">
        <f>VLOOKUP(+AL175,'[14]Twr Schedule'!$B$9:$C$611,2,FALSE)</f>
        <v>DA+3</v>
      </c>
      <c r="AM181" s="631"/>
      <c r="AP181" s="631" t="str">
        <f>VLOOKUP(+AP175,'[14]Twr Schedule'!$B$9:$C$611,2,FALSE)</f>
        <v>DA-3</v>
      </c>
      <c r="AQ181" s="631"/>
      <c r="AT181" s="286"/>
      <c r="AV181" s="611"/>
      <c r="AW181" s="611"/>
    </row>
    <row r="182" spans="1:51">
      <c r="A182" s="285"/>
      <c r="AT182" s="286"/>
      <c r="AV182" s="611"/>
      <c r="AW182" s="611"/>
    </row>
    <row r="183" spans="1:51">
      <c r="A183" s="678" t="s">
        <v>852</v>
      </c>
      <c r="B183" s="678"/>
      <c r="C183" s="678"/>
      <c r="D183" s="678"/>
      <c r="E183" s="678"/>
      <c r="F183" s="678"/>
      <c r="G183" s="678"/>
      <c r="H183" s="678"/>
      <c r="I183" s="678"/>
      <c r="J183" s="678"/>
      <c r="K183" s="678"/>
      <c r="L183" s="678"/>
      <c r="M183" s="678"/>
      <c r="N183" s="678"/>
      <c r="O183" s="659" t="s">
        <v>853</v>
      </c>
      <c r="P183" s="660"/>
      <c r="Q183" s="660"/>
      <c r="R183" s="660"/>
      <c r="S183" s="660"/>
      <c r="T183" s="660"/>
      <c r="U183" s="660"/>
      <c r="V183" s="660"/>
      <c r="W183" s="660"/>
      <c r="X183" s="660"/>
      <c r="Y183" s="660"/>
      <c r="Z183" s="660"/>
      <c r="AA183" s="660"/>
      <c r="AB183" s="660"/>
      <c r="AC183" s="660"/>
      <c r="AD183" s="660"/>
      <c r="AE183" s="660"/>
      <c r="AF183" s="660"/>
      <c r="AG183" s="660"/>
      <c r="AH183" s="660"/>
      <c r="AI183" s="660"/>
      <c r="AJ183" s="660"/>
      <c r="AK183" s="660"/>
      <c r="AL183" s="660"/>
      <c r="AM183" s="660"/>
      <c r="AN183" s="660"/>
      <c r="AO183" s="660"/>
      <c r="AP183" s="660"/>
      <c r="AQ183" s="660"/>
      <c r="AR183" s="661"/>
      <c r="AT183" s="286"/>
      <c r="AV183" s="611"/>
      <c r="AW183" s="611"/>
    </row>
    <row r="184" spans="1:51">
      <c r="A184" s="285"/>
      <c r="AT184" s="286"/>
      <c r="AV184" s="611"/>
      <c r="AW184" s="611"/>
    </row>
    <row r="185" spans="1:51">
      <c r="A185" s="285"/>
      <c r="B185" s="611" t="str">
        <f>'[14]Twr Schedule'!B361</f>
        <v>34/5</v>
      </c>
      <c r="C185" s="611"/>
      <c r="F185" s="611" t="str">
        <f>'[14]Twr Schedule'!B363</f>
        <v>34/6</v>
      </c>
      <c r="G185" s="611"/>
      <c r="J185" s="611" t="str">
        <f>'[14]Twr Schedule'!B365</f>
        <v>34/7</v>
      </c>
      <c r="K185" s="611"/>
      <c r="N185" s="611" t="str">
        <f>'[14]Twr Schedule'!B367</f>
        <v>35/0</v>
      </c>
      <c r="O185" s="611"/>
      <c r="R185" s="611" t="str">
        <f>'[14]Twr Schedule'!B369</f>
        <v>35/1</v>
      </c>
      <c r="S185" s="611"/>
      <c r="V185" s="611" t="str">
        <f>'[14]Twr Schedule'!B371</f>
        <v>35/2</v>
      </c>
      <c r="W185" s="611"/>
      <c r="Z185" s="611" t="str">
        <f>'[14]Twr Schedule'!B373</f>
        <v>35/3</v>
      </c>
      <c r="AA185" s="611"/>
      <c r="AD185" s="611" t="str">
        <f>'[14]Twr Schedule'!B375</f>
        <v>35/4</v>
      </c>
      <c r="AE185" s="611"/>
      <c r="AH185" s="611" t="str">
        <f>'[14]Twr Schedule'!B377</f>
        <v>35/5</v>
      </c>
      <c r="AI185" s="611"/>
      <c r="AL185" s="611" t="str">
        <f>'[14]Twr Schedule'!B379</f>
        <v>35/6</v>
      </c>
      <c r="AM185" s="611"/>
      <c r="AP185" s="611" t="str">
        <f>'[14]Twr Schedule'!B381</f>
        <v>35/7</v>
      </c>
      <c r="AQ185" s="611"/>
      <c r="AT185" s="286"/>
      <c r="AV185" s="611"/>
      <c r="AW185" s="611"/>
    </row>
    <row r="186" spans="1:51">
      <c r="A186" s="285"/>
      <c r="AT186" s="286"/>
      <c r="AV186" s="611"/>
      <c r="AW186" s="611"/>
    </row>
    <row r="187" spans="1:51">
      <c r="A187" s="285"/>
      <c r="AT187" s="286"/>
      <c r="AV187" s="611"/>
      <c r="AW187" s="611"/>
    </row>
    <row r="188" spans="1:51">
      <c r="A188" s="285"/>
      <c r="B188" s="299" t="s">
        <v>800</v>
      </c>
      <c r="C188" s="299" t="s">
        <v>801</v>
      </c>
      <c r="D188" s="613">
        <f>VLOOKUP(B185,[14]Progress!$B$9:$D$310,3,FALSE)</f>
        <v>397</v>
      </c>
      <c r="E188" s="612"/>
      <c r="F188" s="299" t="s">
        <v>800</v>
      </c>
      <c r="G188" s="299" t="s">
        <v>801</v>
      </c>
      <c r="H188" s="613">
        <f>VLOOKUP(F185,[14]Progress!$B$9:$D$310,3,FALSE)</f>
        <v>419</v>
      </c>
      <c r="I188" s="612"/>
      <c r="J188" s="299" t="s">
        <v>800</v>
      </c>
      <c r="K188" s="299" t="s">
        <v>801</v>
      </c>
      <c r="L188" s="662">
        <f>VLOOKUP(J185,[14]Progress!$B$9:$D$310,3,FALSE)</f>
        <v>405.22800000000001</v>
      </c>
      <c r="M188" s="663"/>
      <c r="N188" s="299" t="s">
        <v>800</v>
      </c>
      <c r="O188" s="299" t="s">
        <v>801</v>
      </c>
      <c r="P188" s="613">
        <f>VLOOKUP(N185,[14]Progress!$B$9:$D$310,3,FALSE)</f>
        <v>383</v>
      </c>
      <c r="Q188" s="612"/>
      <c r="R188" s="299" t="s">
        <v>800</v>
      </c>
      <c r="S188" s="299" t="s">
        <v>801</v>
      </c>
      <c r="T188" s="613">
        <f>VLOOKUP(R185,[14]Progress!$B$9:$D$310,3,FALSE)</f>
        <v>397</v>
      </c>
      <c r="U188" s="612"/>
      <c r="V188" s="299" t="s">
        <v>800</v>
      </c>
      <c r="W188" s="299" t="s">
        <v>801</v>
      </c>
      <c r="X188" s="613">
        <f>VLOOKUP(V185,[14]Progress!$B$9:$D$310,3,FALSE)</f>
        <v>345</v>
      </c>
      <c r="Y188" s="612"/>
      <c r="Z188" s="299" t="s">
        <v>800</v>
      </c>
      <c r="AA188" s="299" t="s">
        <v>801</v>
      </c>
      <c r="AB188" s="654">
        <f>VLOOKUP(Z185,[14]Progress!$B$9:$D$310,3,FALSE)</f>
        <v>389</v>
      </c>
      <c r="AC188" s="655"/>
      <c r="AD188" s="299" t="s">
        <v>800</v>
      </c>
      <c r="AE188" s="299" t="s">
        <v>801</v>
      </c>
      <c r="AF188" s="613">
        <f>VLOOKUP(AD185,[14]Progress!$B$9:$D$310,3,FALSE)</f>
        <v>416</v>
      </c>
      <c r="AG188" s="612"/>
      <c r="AH188" s="299" t="s">
        <v>800</v>
      </c>
      <c r="AI188" s="299" t="s">
        <v>801</v>
      </c>
      <c r="AJ188" s="613">
        <f>VLOOKUP(AH185,[14]Progress!$B$9:$D$310,3,FALSE)</f>
        <v>414</v>
      </c>
      <c r="AK188" s="612"/>
      <c r="AL188" s="299" t="s">
        <v>800</v>
      </c>
      <c r="AM188" s="299" t="s">
        <v>801</v>
      </c>
      <c r="AN188" s="613">
        <f>VLOOKUP(AL185,[14]Progress!$B$9:$D$310,3,FALSE)</f>
        <v>415</v>
      </c>
      <c r="AO188" s="612"/>
      <c r="AP188" s="299" t="s">
        <v>800</v>
      </c>
      <c r="AQ188" s="299" t="s">
        <v>801</v>
      </c>
      <c r="AR188" s="613">
        <f>VLOOKUP(AP185,[14]Progress!$B$9:$D$310,3,FALSE)</f>
        <v>404</v>
      </c>
      <c r="AS188" s="611"/>
      <c r="AT188" s="286"/>
      <c r="AV188" s="611">
        <f>D188+H188+L188+P188+T188+X188+AB188+AF188+AJ188+AN188+AR188</f>
        <v>4384.2280000000001</v>
      </c>
      <c r="AW188" s="611"/>
      <c r="AY188">
        <v>11</v>
      </c>
    </row>
    <row r="189" spans="1:51">
      <c r="A189" s="285"/>
      <c r="B189" s="299" t="s">
        <v>803</v>
      </c>
      <c r="C189" s="299" t="s">
        <v>804</v>
      </c>
      <c r="F189" s="299" t="s">
        <v>803</v>
      </c>
      <c r="G189" s="299" t="s">
        <v>804</v>
      </c>
      <c r="J189" s="299" t="s">
        <v>803</v>
      </c>
      <c r="K189" s="299" t="s">
        <v>804</v>
      </c>
      <c r="N189" s="299" t="s">
        <v>803</v>
      </c>
      <c r="O189" s="299" t="s">
        <v>804</v>
      </c>
      <c r="R189" s="299" t="s">
        <v>803</v>
      </c>
      <c r="S189" s="299" t="s">
        <v>804</v>
      </c>
      <c r="V189" s="299" t="s">
        <v>803</v>
      </c>
      <c r="W189" s="299" t="s">
        <v>804</v>
      </c>
      <c r="Z189" s="299" t="s">
        <v>803</v>
      </c>
      <c r="AA189" s="299" t="s">
        <v>804</v>
      </c>
      <c r="AD189" s="299" t="s">
        <v>803</v>
      </c>
      <c r="AE189" s="299" t="s">
        <v>804</v>
      </c>
      <c r="AH189" s="299" t="s">
        <v>803</v>
      </c>
      <c r="AI189" s="299" t="s">
        <v>804</v>
      </c>
      <c r="AL189" s="299" t="s">
        <v>803</v>
      </c>
      <c r="AM189" s="299" t="s">
        <v>804</v>
      </c>
      <c r="AP189" s="299" t="s">
        <v>803</v>
      </c>
      <c r="AQ189" s="299" t="s">
        <v>804</v>
      </c>
      <c r="AT189" s="286"/>
      <c r="AV189" s="611"/>
      <c r="AW189" s="611"/>
    </row>
    <row r="190" spans="1:51" ht="10.5" customHeight="1">
      <c r="A190" s="285"/>
      <c r="B190" s="647"/>
      <c r="C190" s="647"/>
      <c r="F190" s="647"/>
      <c r="G190" s="647"/>
      <c r="J190" s="647"/>
      <c r="K190" s="647"/>
      <c r="N190" s="647"/>
      <c r="O190" s="647"/>
      <c r="R190" s="647"/>
      <c r="S190" s="647"/>
      <c r="V190" s="647"/>
      <c r="W190" s="647"/>
      <c r="Z190" s="647"/>
      <c r="AA190" s="647"/>
      <c r="AD190" s="647"/>
      <c r="AE190" s="647"/>
      <c r="AH190" s="647"/>
      <c r="AI190" s="647"/>
      <c r="AL190" s="647"/>
      <c r="AM190" s="647"/>
      <c r="AP190" s="647"/>
      <c r="AQ190" s="647"/>
      <c r="AT190" s="286"/>
      <c r="AV190" s="611"/>
      <c r="AW190" s="611"/>
    </row>
    <row r="191" spans="1:51">
      <c r="A191" s="285"/>
      <c r="B191" s="631" t="str">
        <f>VLOOKUP(+B185,'[14]Twr Schedule'!$B$9:$C$611,2,FALSE)</f>
        <v>DA+0</v>
      </c>
      <c r="C191" s="631"/>
      <c r="F191" s="631" t="str">
        <f>VLOOKUP(+F185,'[14]Twr Schedule'!$B$9:$C$611,2,FALSE)</f>
        <v>DA+0</v>
      </c>
      <c r="G191" s="631"/>
      <c r="J191" s="631" t="str">
        <f>VLOOKUP(+J185,'[14]Twr Schedule'!$B$9:$C$611,2,FALSE)</f>
        <v>DA+3</v>
      </c>
      <c r="K191" s="631"/>
      <c r="N191" s="631" t="str">
        <f>VLOOKUP(+N185,'[14]Twr Schedule'!$B$9:$C$611,2,FALSE)</f>
        <v>DC1+0</v>
      </c>
      <c r="O191" s="631"/>
      <c r="R191" s="631" t="str">
        <f>VLOOKUP(+R185,'[14]Twr Schedule'!$B$9:$C$611,2,FALSE)</f>
        <v>DA+3</v>
      </c>
      <c r="S191" s="631"/>
      <c r="V191" s="631" t="str">
        <f>VLOOKUP(+V185,'[14]Twr Schedule'!$B$9:$C$611,2,FALSE)</f>
        <v>DA-3</v>
      </c>
      <c r="W191" s="631"/>
      <c r="Z191" s="631" t="str">
        <f>VLOOKUP(+Z185,'[14]Twr Schedule'!$B$9:$C$611,2,FALSE)</f>
        <v>DA+0</v>
      </c>
      <c r="AA191" s="631"/>
      <c r="AD191" s="631" t="str">
        <f>VLOOKUP(+AD185,'[14]Twr Schedule'!$B$9:$C$611,2,FALSE)</f>
        <v>DA+0</v>
      </c>
      <c r="AE191" s="631"/>
      <c r="AH191" s="631" t="str">
        <f>VLOOKUP(+AH185,'[14]Twr Schedule'!$B$9:$C$611,2,FALSE)</f>
        <v>DA+3</v>
      </c>
      <c r="AI191" s="631"/>
      <c r="AL191" s="631" t="str">
        <f>VLOOKUP(+AL185,'[14]Twr Schedule'!$B$9:$C$611,2,FALSE)</f>
        <v>DA+0</v>
      </c>
      <c r="AM191" s="631"/>
      <c r="AP191" s="631" t="str">
        <f>VLOOKUP(+AP185,'[14]Twr Schedule'!$B$9:$C$611,2,FALSE)</f>
        <v>DA+3</v>
      </c>
      <c r="AQ191" s="631"/>
      <c r="AT191" s="286"/>
      <c r="AV191" s="611"/>
      <c r="AW191" s="611"/>
    </row>
    <row r="192" spans="1:51">
      <c r="A192" s="285"/>
      <c r="AB192" t="s">
        <v>854</v>
      </c>
      <c r="AL192" s="2"/>
      <c r="AM192" s="2"/>
      <c r="AT192" s="286"/>
      <c r="AV192" s="611"/>
      <c r="AW192" s="611"/>
    </row>
    <row r="193" spans="1:51">
      <c r="A193" s="285"/>
      <c r="AA193" t="s">
        <v>855</v>
      </c>
      <c r="AT193" s="286"/>
      <c r="AV193" s="611"/>
      <c r="AW193" s="611"/>
    </row>
    <row r="194" spans="1:51">
      <c r="A194" s="659" t="s">
        <v>853</v>
      </c>
      <c r="B194" s="660"/>
      <c r="C194" s="660"/>
      <c r="D194" s="660"/>
      <c r="E194" s="660"/>
      <c r="F194" s="660"/>
      <c r="G194" s="660"/>
      <c r="H194" s="660"/>
      <c r="I194" s="660"/>
      <c r="J194" s="661"/>
      <c r="K194" s="607" t="s">
        <v>856</v>
      </c>
      <c r="L194" s="607"/>
      <c r="M194" s="607"/>
      <c r="N194" s="607"/>
      <c r="O194" s="607"/>
      <c r="P194" s="607"/>
      <c r="Q194" s="607"/>
      <c r="R194" s="607"/>
      <c r="S194" s="607"/>
      <c r="T194" s="607"/>
      <c r="U194" s="607"/>
      <c r="V194" s="607"/>
      <c r="W194" s="607"/>
      <c r="X194" s="607"/>
      <c r="Y194" s="607"/>
      <c r="Z194" s="607"/>
      <c r="AA194" s="607"/>
      <c r="AB194" s="607"/>
      <c r="AC194" s="607"/>
      <c r="AD194" s="607"/>
      <c r="AE194" s="607"/>
      <c r="AF194" s="607"/>
      <c r="AG194" s="607"/>
      <c r="AH194" s="607"/>
      <c r="AI194" s="607"/>
      <c r="AJ194" s="607"/>
      <c r="AK194" s="607"/>
      <c r="AL194" s="607"/>
      <c r="AM194" s="607"/>
      <c r="AN194" s="607"/>
      <c r="AO194" s="607"/>
      <c r="AP194" s="607"/>
      <c r="AQ194" s="607"/>
      <c r="AR194" s="607"/>
      <c r="AT194" s="286"/>
      <c r="AV194" s="611"/>
      <c r="AW194" s="611"/>
    </row>
    <row r="195" spans="1:51">
      <c r="A195" s="285"/>
      <c r="B195" s="611" t="str">
        <f>'[14]Twr Schedule'!B383</f>
        <v>35/8</v>
      </c>
      <c r="C195" s="611"/>
      <c r="F195" s="611" t="str">
        <f>'[14]Twr Schedule'!B385</f>
        <v>35/9</v>
      </c>
      <c r="G195" s="611"/>
      <c r="J195" s="611" t="str">
        <f>'[14]Twr Schedule'!B387</f>
        <v>36/0</v>
      </c>
      <c r="K195" s="611"/>
      <c r="N195" s="611" t="str">
        <f>'[14]Twr Schedule'!B389</f>
        <v>36/1</v>
      </c>
      <c r="O195" s="611"/>
      <c r="R195" s="611" t="str">
        <f>'[14]Twr Schedule'!B391</f>
        <v>36/2</v>
      </c>
      <c r="S195" s="611"/>
      <c r="V195" s="611" t="str">
        <f>'[14]Twr Schedule'!B393</f>
        <v>36/3</v>
      </c>
      <c r="W195" s="611"/>
      <c r="Z195" s="611" t="str">
        <f>'[14]Twr Schedule'!B395</f>
        <v>36/4</v>
      </c>
      <c r="AA195" s="611"/>
      <c r="AD195" s="611" t="str">
        <f>'[14]Twr Schedule'!B397</f>
        <v>36/5</v>
      </c>
      <c r="AE195" s="611"/>
      <c r="AH195" s="611" t="str">
        <f>'[14]Twr Schedule'!B399</f>
        <v>36/6</v>
      </c>
      <c r="AI195" s="611"/>
      <c r="AL195" s="611" t="str">
        <f>'[14]Twr Schedule'!B401</f>
        <v>36/7</v>
      </c>
      <c r="AM195" s="611"/>
      <c r="AP195" s="611" t="str">
        <f>'[14]Twr Schedule'!B403</f>
        <v>36/8</v>
      </c>
      <c r="AQ195" s="611"/>
      <c r="AT195" s="286"/>
      <c r="AV195" s="611"/>
      <c r="AW195" s="611"/>
    </row>
    <row r="196" spans="1:51">
      <c r="A196" s="285"/>
      <c r="AT196" s="286"/>
      <c r="AV196" s="611"/>
      <c r="AW196" s="611"/>
    </row>
    <row r="197" spans="1:51">
      <c r="A197" s="285"/>
      <c r="AT197" s="286"/>
      <c r="AV197" s="611"/>
      <c r="AW197" s="611"/>
    </row>
    <row r="198" spans="1:51">
      <c r="A198" s="285"/>
      <c r="B198" s="299" t="s">
        <v>800</v>
      </c>
      <c r="C198" s="299" t="s">
        <v>801</v>
      </c>
      <c r="D198" s="613">
        <f>VLOOKUP(B195,[14]Progress!$B$9:$D$310,3,FALSE)</f>
        <v>373</v>
      </c>
      <c r="E198" s="612"/>
      <c r="F198" s="299" t="s">
        <v>800</v>
      </c>
      <c r="G198" s="299" t="s">
        <v>801</v>
      </c>
      <c r="H198" s="662">
        <f>VLOOKUP(F195,[14]Progress!$B$9:$D$310,3,FALSE)</f>
        <v>421.04899999999998</v>
      </c>
      <c r="I198" s="663"/>
      <c r="J198" s="317" t="s">
        <v>800</v>
      </c>
      <c r="K198" s="317" t="s">
        <v>801</v>
      </c>
      <c r="L198" s="662">
        <f>VLOOKUP(J195,[14]Progress!$B$9:$D$310,3,FALSE)</f>
        <v>401</v>
      </c>
      <c r="M198" s="663"/>
      <c r="N198" s="317" t="s">
        <v>800</v>
      </c>
      <c r="O198" s="317" t="s">
        <v>801</v>
      </c>
      <c r="P198" s="662">
        <f>VLOOKUP(N195,[14]Progress!$B$9:$D$310,3,FALSE)</f>
        <v>412</v>
      </c>
      <c r="Q198" s="663"/>
      <c r="R198" s="317" t="s">
        <v>800</v>
      </c>
      <c r="S198" s="317" t="s">
        <v>801</v>
      </c>
      <c r="T198" s="662">
        <f>VLOOKUP(R195,[14]Progress!$B$9:$D$310,3,FALSE)</f>
        <v>415</v>
      </c>
      <c r="U198" s="663"/>
      <c r="V198" s="317" t="s">
        <v>800</v>
      </c>
      <c r="W198" s="317" t="s">
        <v>801</v>
      </c>
      <c r="X198" s="662">
        <f>VLOOKUP(V195,[14]Progress!$B$9:$D$310,3,FALSE)</f>
        <v>411</v>
      </c>
      <c r="Y198" s="663"/>
      <c r="Z198" s="317" t="s">
        <v>800</v>
      </c>
      <c r="AA198" s="317" t="s">
        <v>801</v>
      </c>
      <c r="AB198" s="662">
        <f>VLOOKUP(Z195,[14]Progress!$B$9:$D$310,3,FALSE)</f>
        <v>395</v>
      </c>
      <c r="AC198" s="663"/>
      <c r="AD198" s="317" t="s">
        <v>800</v>
      </c>
      <c r="AE198" s="317" t="s">
        <v>801</v>
      </c>
      <c r="AF198" s="662">
        <f>VLOOKUP(AD195,[14]Progress!$B$9:$D$310,3,FALSE)</f>
        <v>402</v>
      </c>
      <c r="AG198" s="663"/>
      <c r="AH198" s="317" t="s">
        <v>800</v>
      </c>
      <c r="AI198" s="317" t="s">
        <v>801</v>
      </c>
      <c r="AJ198" s="662">
        <f>VLOOKUP(AH195,[14]Progress!$B$9:$D$310,3,FALSE)</f>
        <v>432</v>
      </c>
      <c r="AK198" s="663"/>
      <c r="AL198" s="317" t="s">
        <v>800</v>
      </c>
      <c r="AM198" s="317" t="s">
        <v>801</v>
      </c>
      <c r="AN198" s="662">
        <f>VLOOKUP(AL195,[14]Progress!$B$9:$D$310,3,FALSE)</f>
        <v>392.01100000000002</v>
      </c>
      <c r="AO198" s="663"/>
      <c r="AP198" s="317" t="s">
        <v>800</v>
      </c>
      <c r="AQ198" s="317" t="s">
        <v>801</v>
      </c>
      <c r="AR198" s="662">
        <f>VLOOKUP(AP195,[14]Progress!$B$9:$D$310,3,FALSE)</f>
        <v>352.98899999999998</v>
      </c>
      <c r="AS198" s="664"/>
      <c r="AT198" s="286"/>
      <c r="AV198" s="611">
        <f>D198+H198+L198+P198+T198+X198+AB198+AF198+AJ198+AN198+AR198</f>
        <v>4407.049</v>
      </c>
      <c r="AW198" s="611"/>
      <c r="AY198">
        <v>11</v>
      </c>
    </row>
    <row r="199" spans="1:51">
      <c r="A199" s="285"/>
      <c r="B199" s="299" t="s">
        <v>803</v>
      </c>
      <c r="C199" s="299" t="s">
        <v>804</v>
      </c>
      <c r="F199" s="299" t="s">
        <v>803</v>
      </c>
      <c r="G199" s="299" t="s">
        <v>804</v>
      </c>
      <c r="J199" s="299" t="s">
        <v>803</v>
      </c>
      <c r="K199" s="299" t="s">
        <v>804</v>
      </c>
      <c r="N199" s="299" t="s">
        <v>803</v>
      </c>
      <c r="O199" s="299" t="s">
        <v>804</v>
      </c>
      <c r="R199" s="299" t="s">
        <v>803</v>
      </c>
      <c r="S199" s="299" t="s">
        <v>804</v>
      </c>
      <c r="V199" s="299" t="s">
        <v>803</v>
      </c>
      <c r="W199" s="299" t="s">
        <v>804</v>
      </c>
      <c r="Z199" s="299" t="s">
        <v>803</v>
      </c>
      <c r="AA199" s="299" t="s">
        <v>804</v>
      </c>
      <c r="AD199" s="299" t="s">
        <v>803</v>
      </c>
      <c r="AE199" s="299" t="s">
        <v>804</v>
      </c>
      <c r="AH199" s="299" t="s">
        <v>803</v>
      </c>
      <c r="AI199" s="299" t="s">
        <v>804</v>
      </c>
      <c r="AL199" s="299" t="s">
        <v>803</v>
      </c>
      <c r="AM199" s="299" t="s">
        <v>804</v>
      </c>
      <c r="AP199" s="299" t="s">
        <v>803</v>
      </c>
      <c r="AQ199" s="299" t="s">
        <v>804</v>
      </c>
      <c r="AT199" s="286"/>
      <c r="AV199" s="611"/>
      <c r="AW199" s="611"/>
    </row>
    <row r="200" spans="1:51" ht="10.5" customHeight="1">
      <c r="A200" s="285"/>
      <c r="B200" s="647"/>
      <c r="C200" s="647"/>
      <c r="F200" s="647"/>
      <c r="G200" s="647"/>
      <c r="J200" s="647"/>
      <c r="K200" s="647"/>
      <c r="N200" s="647"/>
      <c r="O200" s="647"/>
      <c r="R200" s="647"/>
      <c r="S200" s="647"/>
      <c r="V200" s="647"/>
      <c r="W200" s="647"/>
      <c r="Z200" s="647"/>
      <c r="AA200" s="647"/>
      <c r="AD200" s="647"/>
      <c r="AE200" s="647"/>
      <c r="AH200" s="647"/>
      <c r="AI200" s="647"/>
      <c r="AL200" s="647"/>
      <c r="AM200" s="647"/>
      <c r="AP200" s="647"/>
      <c r="AQ200" s="647"/>
      <c r="AT200" s="286"/>
      <c r="AV200" s="611"/>
      <c r="AW200" s="611"/>
    </row>
    <row r="201" spans="1:51">
      <c r="A201" s="285"/>
      <c r="B201" s="631" t="str">
        <f>VLOOKUP(+B195,'[14]Twr Schedule'!$B$9:$C$611,2,FALSE)</f>
        <v>DA-3</v>
      </c>
      <c r="C201" s="631"/>
      <c r="F201" s="631" t="str">
        <f>VLOOKUP(+F195,'[14]Twr Schedule'!$B$9:$C$611,2,FALSE)</f>
        <v>DA+3</v>
      </c>
      <c r="G201" s="631"/>
      <c r="J201" s="631" t="str">
        <f>VLOOKUP(+J195,'[14]Twr Schedule'!$B$9:$C$611,2,FALSE)</f>
        <v>DB2+0</v>
      </c>
      <c r="K201" s="631"/>
      <c r="N201" s="631" t="str">
        <f>VLOOKUP(+N195,'[14]Twr Schedule'!$B$9:$C$611,2,FALSE)</f>
        <v>DA+3</v>
      </c>
      <c r="O201" s="631"/>
      <c r="R201" s="631" t="str">
        <f>VLOOKUP(+R195,'[14]Twr Schedule'!$B$9:$C$611,2,FALSE)</f>
        <v>DA+0</v>
      </c>
      <c r="S201" s="631"/>
      <c r="V201" s="631" t="str">
        <f>VLOOKUP(+V195,'[14]Twr Schedule'!$B$9:$C$611,2,FALSE)</f>
        <v>DA+3</v>
      </c>
      <c r="W201" s="631"/>
      <c r="Z201" s="631" t="str">
        <f>VLOOKUP(+Z195,'[14]Twr Schedule'!$B$9:$C$611,2,FALSE)</f>
        <v>DA+0</v>
      </c>
      <c r="AA201" s="631"/>
      <c r="AD201" s="631" t="str">
        <f>VLOOKUP(+AD195,'[14]Twr Schedule'!$B$9:$C$611,2,FALSE)</f>
        <v>DA+0</v>
      </c>
      <c r="AE201" s="631"/>
      <c r="AH201" s="631" t="str">
        <f>VLOOKUP(+AH195,'[14]Twr Schedule'!$B$9:$C$611,2,FALSE)</f>
        <v>DA+3</v>
      </c>
      <c r="AI201" s="631"/>
      <c r="AL201" s="631" t="str">
        <f>VLOOKUP(+AL195,'[14]Twr Schedule'!$B$9:$C$611,2,FALSE)</f>
        <v>DA+3</v>
      </c>
      <c r="AM201" s="631"/>
      <c r="AP201" s="631" t="str">
        <f>VLOOKUP(+AP195,'[14]Twr Schedule'!$B$9:$C$611,2,FALSE)</f>
        <v>DA-3</v>
      </c>
      <c r="AQ201" s="631"/>
      <c r="AT201" s="286"/>
      <c r="AV201" s="611"/>
      <c r="AW201" s="611"/>
    </row>
    <row r="202" spans="1:51">
      <c r="A202" s="285"/>
      <c r="B202" s="2"/>
      <c r="C202" s="2"/>
      <c r="F202" s="2"/>
      <c r="G202" s="2"/>
      <c r="J202" s="2"/>
      <c r="K202" s="2"/>
      <c r="N202" s="2"/>
      <c r="O202" s="2"/>
      <c r="R202" s="2"/>
      <c r="S202" s="2"/>
      <c r="V202" s="2"/>
      <c r="W202" s="2"/>
      <c r="Z202" s="2"/>
      <c r="AA202" s="2"/>
      <c r="AD202" s="2"/>
      <c r="AE202" s="2"/>
      <c r="AH202" s="2"/>
      <c r="AI202" s="2"/>
      <c r="AL202" s="2"/>
      <c r="AM202" s="2"/>
      <c r="AP202" s="2"/>
      <c r="AQ202" s="2"/>
      <c r="AT202" s="286"/>
      <c r="AV202" s="611"/>
      <c r="AW202" s="611"/>
    </row>
    <row r="203" spans="1:51">
      <c r="A203" s="546" t="s">
        <v>856</v>
      </c>
      <c r="B203" s="547"/>
      <c r="C203" s="547"/>
      <c r="D203" s="547"/>
      <c r="E203" s="547"/>
      <c r="F203" s="547"/>
      <c r="G203" s="547"/>
      <c r="H203" s="547"/>
      <c r="I203" s="547"/>
      <c r="J203" s="547"/>
      <c r="K203" s="547"/>
      <c r="L203" s="547"/>
      <c r="M203" s="547"/>
      <c r="N203" s="547"/>
      <c r="O203" s="547"/>
      <c r="P203" s="547"/>
      <c r="Q203" s="547"/>
      <c r="R203" s="548"/>
      <c r="S203" s="607" t="s">
        <v>857</v>
      </c>
      <c r="T203" s="607"/>
      <c r="U203" s="607"/>
      <c r="V203" s="607"/>
      <c r="W203" s="607"/>
      <c r="X203" s="607"/>
      <c r="Y203" s="607"/>
      <c r="Z203" s="607"/>
      <c r="AA203" s="607"/>
      <c r="AB203" s="607"/>
      <c r="AC203" s="607"/>
      <c r="AD203" s="607"/>
      <c r="AE203" s="607"/>
      <c r="AF203" s="607"/>
      <c r="AG203" s="607"/>
      <c r="AH203" s="607"/>
      <c r="AI203" s="607"/>
      <c r="AJ203" s="607"/>
      <c r="AK203" s="607"/>
      <c r="AL203" s="607"/>
      <c r="AM203" s="607"/>
      <c r="AN203" s="607"/>
      <c r="AO203" s="607"/>
      <c r="AP203" s="607"/>
      <c r="AQ203" s="607"/>
      <c r="AR203" s="607"/>
      <c r="AT203" s="286"/>
      <c r="AV203" s="611"/>
      <c r="AW203" s="611"/>
    </row>
    <row r="204" spans="1:51">
      <c r="A204" s="285"/>
      <c r="AT204" s="286"/>
      <c r="AV204" s="611"/>
      <c r="AW204" s="611"/>
    </row>
    <row r="205" spans="1:51">
      <c r="A205" s="285"/>
      <c r="B205" s="611" t="str">
        <f>'[14]Twr Schedule'!B405</f>
        <v>36/9</v>
      </c>
      <c r="C205" s="611"/>
      <c r="F205" s="611" t="str">
        <f>'[14]Twr Schedule'!B407</f>
        <v>36/10</v>
      </c>
      <c r="G205" s="611"/>
      <c r="J205" s="611" t="str">
        <f>'[14]Twr Schedule'!B409</f>
        <v>36/11</v>
      </c>
      <c r="K205" s="611"/>
      <c r="N205" s="611" t="str">
        <f>'[14]Twr Schedule'!B411</f>
        <v>36/12</v>
      </c>
      <c r="O205" s="611"/>
      <c r="R205" s="611" t="str">
        <f>'[14]Twr Schedule'!B413</f>
        <v>37/0</v>
      </c>
      <c r="S205" s="611"/>
      <c r="V205" s="611" t="str">
        <f>'[14]Twr Schedule'!B415</f>
        <v>38/0</v>
      </c>
      <c r="W205" s="611"/>
      <c r="Z205" s="611" t="str">
        <f>'[14]Twr Schedule'!B417</f>
        <v>38/1</v>
      </c>
      <c r="AA205" s="611"/>
      <c r="AD205" s="611" t="str">
        <f>'[14]Twr Schedule'!B419</f>
        <v>38/2</v>
      </c>
      <c r="AE205" s="611"/>
      <c r="AH205" s="611" t="str">
        <f>'[14]Twr Schedule'!B421</f>
        <v>38/3</v>
      </c>
      <c r="AI205" s="611"/>
      <c r="AL205" s="611" t="str">
        <f>'[14]Twr Schedule'!B423</f>
        <v>38/4</v>
      </c>
      <c r="AM205" s="611"/>
      <c r="AP205" s="611" t="str">
        <f>'[14]Twr Schedule'!B425</f>
        <v>38/5</v>
      </c>
      <c r="AQ205" s="611"/>
      <c r="AT205" s="286"/>
      <c r="AV205" s="611"/>
      <c r="AW205" s="611"/>
    </row>
    <row r="206" spans="1:51">
      <c r="A206" s="285"/>
      <c r="AT206" s="286"/>
      <c r="AV206" s="611"/>
      <c r="AW206" s="611"/>
    </row>
    <row r="207" spans="1:51">
      <c r="A207" s="285"/>
      <c r="AT207" s="286"/>
      <c r="AV207" s="611"/>
      <c r="AW207" s="611"/>
    </row>
    <row r="208" spans="1:51">
      <c r="A208" s="285"/>
      <c r="B208" s="299" t="s">
        <v>800</v>
      </c>
      <c r="C208" s="299" t="s">
        <v>801</v>
      </c>
      <c r="D208" s="613">
        <f>VLOOKUP(B205,[14]Progress!$B$9:$D$310,3,FALSE)</f>
        <v>361</v>
      </c>
      <c r="E208" s="612"/>
      <c r="F208" s="299" t="s">
        <v>800</v>
      </c>
      <c r="G208" s="299" t="s">
        <v>801</v>
      </c>
      <c r="H208" s="613">
        <f>VLOOKUP(F205,[14]Progress!$B$9:$D$310,3,FALSE)</f>
        <v>302</v>
      </c>
      <c r="I208" s="612"/>
      <c r="J208" s="299" t="s">
        <v>800</v>
      </c>
      <c r="K208" s="299" t="s">
        <v>801</v>
      </c>
      <c r="L208" s="613">
        <f>VLOOKUP(J205,[14]Progress!$B$9:$D$310,3,FALSE)</f>
        <v>310</v>
      </c>
      <c r="M208" s="612"/>
      <c r="N208" s="299" t="s">
        <v>800</v>
      </c>
      <c r="O208" s="299" t="s">
        <v>801</v>
      </c>
      <c r="P208" s="662">
        <f>VLOOKUP(N205,[14]Progress!$B$9:$D$310,3,FALSE)</f>
        <v>361.31</v>
      </c>
      <c r="Q208" s="663"/>
      <c r="R208" s="317" t="s">
        <v>800</v>
      </c>
      <c r="S208" s="317" t="s">
        <v>801</v>
      </c>
      <c r="T208" s="665">
        <f>VLOOKUP(R205,[14]Progress!$B$9:$D$310,3,FALSE)</f>
        <v>475.95100000000002</v>
      </c>
      <c r="U208" s="666"/>
      <c r="V208" s="317" t="s">
        <v>800</v>
      </c>
      <c r="W208" s="317" t="s">
        <v>801</v>
      </c>
      <c r="X208" s="662">
        <f>VLOOKUP(V205,[14]Progress!$B$9:$D$310,3,FALSE)</f>
        <v>399</v>
      </c>
      <c r="Y208" s="663"/>
      <c r="Z208" s="317" t="s">
        <v>800</v>
      </c>
      <c r="AA208" s="317" t="s">
        <v>801</v>
      </c>
      <c r="AB208" s="662">
        <f>VLOOKUP(Z205,[14]Progress!$B$9:$D$310,3,FALSE)</f>
        <v>426</v>
      </c>
      <c r="AC208" s="663"/>
      <c r="AD208" s="317" t="s">
        <v>800</v>
      </c>
      <c r="AE208" s="317" t="s">
        <v>801</v>
      </c>
      <c r="AF208" s="662">
        <f>VLOOKUP(AD205,[14]Progress!$B$9:$D$310,3,FALSE)</f>
        <v>408</v>
      </c>
      <c r="AG208" s="663"/>
      <c r="AH208" s="317" t="s">
        <v>800</v>
      </c>
      <c r="AI208" s="317" t="s">
        <v>801</v>
      </c>
      <c r="AJ208" s="662">
        <f>VLOOKUP(AH205,[14]Progress!$B$9:$D$310,3,FALSE)</f>
        <v>419</v>
      </c>
      <c r="AK208" s="663"/>
      <c r="AL208" s="317" t="s">
        <v>800</v>
      </c>
      <c r="AM208" s="317" t="s">
        <v>801</v>
      </c>
      <c r="AN208" s="662">
        <f>VLOOKUP(AL205,[14]Progress!$B$9:$D$310,3,FALSE)</f>
        <v>415</v>
      </c>
      <c r="AO208" s="663"/>
      <c r="AP208" s="317" t="s">
        <v>800</v>
      </c>
      <c r="AQ208" s="317" t="s">
        <v>801</v>
      </c>
      <c r="AR208" s="662">
        <f>VLOOKUP(AP205,[14]Progress!$B$9:$D$310,3,FALSE)</f>
        <v>415.11799999999999</v>
      </c>
      <c r="AS208" s="664"/>
      <c r="AT208" s="286"/>
      <c r="AV208" s="611">
        <f>D208+H208+L208+P208+T208+X208+AB208+AF208+AJ208+AN208+AR208</f>
        <v>4292.3789999999999</v>
      </c>
      <c r="AW208" s="611"/>
      <c r="AY208">
        <v>11</v>
      </c>
    </row>
    <row r="209" spans="1:51">
      <c r="A209" s="285"/>
      <c r="B209" s="299" t="s">
        <v>803</v>
      </c>
      <c r="C209" s="299" t="s">
        <v>804</v>
      </c>
      <c r="F209" s="299" t="s">
        <v>803</v>
      </c>
      <c r="G209" s="299" t="s">
        <v>804</v>
      </c>
      <c r="J209" s="299" t="s">
        <v>803</v>
      </c>
      <c r="K209" s="299" t="s">
        <v>804</v>
      </c>
      <c r="N209" s="299" t="s">
        <v>803</v>
      </c>
      <c r="O209" s="299" t="s">
        <v>804</v>
      </c>
      <c r="R209" s="299" t="s">
        <v>803</v>
      </c>
      <c r="S209" s="299" t="s">
        <v>804</v>
      </c>
      <c r="V209" s="299" t="s">
        <v>803</v>
      </c>
      <c r="W209" s="299" t="s">
        <v>804</v>
      </c>
      <c r="Z209" s="299" t="s">
        <v>803</v>
      </c>
      <c r="AA209" s="299" t="s">
        <v>804</v>
      </c>
      <c r="AD209" s="299" t="s">
        <v>803</v>
      </c>
      <c r="AE209" s="299" t="s">
        <v>804</v>
      </c>
      <c r="AH209" s="299" t="s">
        <v>803</v>
      </c>
      <c r="AI209" s="299" t="s">
        <v>804</v>
      </c>
      <c r="AL209" s="299" t="s">
        <v>803</v>
      </c>
      <c r="AM209" s="299" t="s">
        <v>804</v>
      </c>
      <c r="AP209" s="299" t="s">
        <v>803</v>
      </c>
      <c r="AQ209" s="299" t="s">
        <v>804</v>
      </c>
      <c r="AT209" s="286"/>
      <c r="AV209" s="611"/>
      <c r="AW209" s="611"/>
    </row>
    <row r="210" spans="1:51" ht="10.5" customHeight="1">
      <c r="A210" s="285"/>
      <c r="B210" s="647"/>
      <c r="C210" s="647"/>
      <c r="F210" s="647"/>
      <c r="G210" s="647"/>
      <c r="J210" s="647"/>
      <c r="K210" s="647"/>
      <c r="N210" s="647"/>
      <c r="O210" s="647"/>
      <c r="R210" s="647"/>
      <c r="S210" s="647"/>
      <c r="V210" s="647"/>
      <c r="W210" s="647"/>
      <c r="Z210" s="647"/>
      <c r="AA210" s="647"/>
      <c r="AD210" s="647"/>
      <c r="AE210" s="647"/>
      <c r="AH210" s="647"/>
      <c r="AI210" s="647"/>
      <c r="AL210" s="647"/>
      <c r="AM210" s="647"/>
      <c r="AP210" s="647"/>
      <c r="AQ210" s="647"/>
      <c r="AT210" s="286"/>
      <c r="AV210" s="611"/>
      <c r="AW210" s="611"/>
    </row>
    <row r="211" spans="1:51">
      <c r="A211" s="285"/>
      <c r="B211" s="631" t="str">
        <f>VLOOKUP(+B205,'[14]Twr Schedule'!$B$9:$C$611,2,FALSE)</f>
        <v>DA-3</v>
      </c>
      <c r="C211" s="631"/>
      <c r="F211" s="631" t="str">
        <f>VLOOKUP(+F205,'[14]Twr Schedule'!$B$9:$C$611,2,FALSE)</f>
        <v>DA-3</v>
      </c>
      <c r="G211" s="631"/>
      <c r="J211" s="631" t="str">
        <f>VLOOKUP(+J205,'[14]Twr Schedule'!$B$9:$C$611,2,FALSE)</f>
        <v>DA-3</v>
      </c>
      <c r="K211" s="631"/>
      <c r="N211" s="631" t="str">
        <f>VLOOKUP(+N205,'[14]Twr Schedule'!$B$9:$C$611,2,FALSE)</f>
        <v>DA+0</v>
      </c>
      <c r="O211" s="631"/>
      <c r="R211" s="631" t="str">
        <f>VLOOKUP(+R205,'[14]Twr Schedule'!$B$9:$C$611,2,FALSE)</f>
        <v>DC2+18</v>
      </c>
      <c r="S211" s="631"/>
      <c r="V211" s="631" t="str">
        <f>VLOOKUP(+V205,'[14]Twr Schedule'!$B$9:$C$611,2,FALSE)</f>
        <v>DC2+18</v>
      </c>
      <c r="W211" s="631"/>
      <c r="Z211" s="631" t="str">
        <f>VLOOKUP(+Z205,'[14]Twr Schedule'!$B$9:$C$611,2,FALSE)</f>
        <v>DA+3</v>
      </c>
      <c r="AA211" s="631"/>
      <c r="AD211" s="631" t="str">
        <f>VLOOKUP(+AD205,'[14]Twr Schedule'!$B$9:$C$611,2,FALSE)</f>
        <v>DA+3</v>
      </c>
      <c r="AE211" s="631"/>
      <c r="AH211" s="631" t="str">
        <f>VLOOKUP(+AH205,'[14]Twr Schedule'!$B$9:$C$611,2,FALSE)</f>
        <v>DA+3</v>
      </c>
      <c r="AI211" s="631"/>
      <c r="AL211" s="631" t="str">
        <f>VLOOKUP(+AL205,'[14]Twr Schedule'!$B$9:$C$611,2,FALSE)</f>
        <v>DA+3</v>
      </c>
      <c r="AM211" s="631"/>
      <c r="AP211" s="631" t="str">
        <f>VLOOKUP(+AP205,'[14]Twr Schedule'!$B$9:$C$611,2,FALSE)</f>
        <v>DA+3</v>
      </c>
      <c r="AQ211" s="631"/>
      <c r="AT211" s="286"/>
      <c r="AV211" s="611"/>
      <c r="AW211" s="611"/>
    </row>
    <row r="212" spans="1:51">
      <c r="A212" s="285"/>
      <c r="P212" s="309"/>
      <c r="Q212" s="309"/>
      <c r="R212" s="323" t="s">
        <v>858</v>
      </c>
      <c r="S212" s="309"/>
      <c r="T212" s="309"/>
      <c r="U212" s="309"/>
      <c r="V212" s="309"/>
      <c r="W212" s="323" t="s">
        <v>858</v>
      </c>
      <c r="X212" s="309"/>
      <c r="Y212" s="309"/>
      <c r="Z212" s="309"/>
      <c r="AP212" s="2"/>
      <c r="AQ212" s="2"/>
      <c r="AT212" s="286"/>
      <c r="AV212" s="611"/>
      <c r="AW212" s="611"/>
    </row>
    <row r="213" spans="1:51">
      <c r="A213" s="285"/>
      <c r="R213" t="s">
        <v>859</v>
      </c>
      <c r="AT213" s="286"/>
      <c r="AV213" s="611"/>
      <c r="AW213" s="611"/>
    </row>
    <row r="214" spans="1:51">
      <c r="A214" s="607" t="s">
        <v>857</v>
      </c>
      <c r="B214" s="607"/>
      <c r="C214" s="607"/>
      <c r="D214" s="607"/>
      <c r="E214" s="607"/>
      <c r="F214" s="607"/>
      <c r="G214" s="607"/>
      <c r="H214" s="607"/>
      <c r="I214" s="607"/>
      <c r="J214" s="607"/>
      <c r="K214" s="607"/>
      <c r="L214" s="607"/>
      <c r="M214" s="607"/>
      <c r="N214" s="607"/>
      <c r="O214" s="607"/>
      <c r="P214" s="607"/>
      <c r="Q214" s="607"/>
      <c r="R214" s="607"/>
      <c r="S214" s="607"/>
      <c r="T214" s="607"/>
      <c r="U214" s="607"/>
      <c r="V214" s="607"/>
      <c r="W214" s="546" t="s">
        <v>860</v>
      </c>
      <c r="X214" s="547"/>
      <c r="Y214" s="547"/>
      <c r="Z214" s="547"/>
      <c r="AA214" s="547"/>
      <c r="AB214" s="547"/>
      <c r="AC214" s="547"/>
      <c r="AD214" s="547"/>
      <c r="AE214" s="547"/>
      <c r="AF214" s="547"/>
      <c r="AG214" s="547"/>
      <c r="AH214" s="547"/>
      <c r="AI214" s="547"/>
      <c r="AJ214" s="547"/>
      <c r="AK214" s="547"/>
      <c r="AL214" s="547"/>
      <c r="AM214" s="547"/>
      <c r="AN214" s="547"/>
      <c r="AO214" s="547"/>
      <c r="AP214" s="547"/>
      <c r="AQ214" s="547"/>
      <c r="AR214" s="548"/>
      <c r="AT214" s="286"/>
      <c r="AV214" s="611"/>
      <c r="AW214" s="611"/>
    </row>
    <row r="215" spans="1:51">
      <c r="A215" s="285"/>
      <c r="B215" s="611" t="str">
        <f>'[14]Twr Schedule'!B427</f>
        <v>38/6</v>
      </c>
      <c r="C215" s="611"/>
      <c r="F215" s="611" t="str">
        <f>'[14]Twr Schedule'!B429</f>
        <v>38/7</v>
      </c>
      <c r="G215" s="611"/>
      <c r="J215" s="611" t="str">
        <f>'[14]Twr Schedule'!B431</f>
        <v>38/8</v>
      </c>
      <c r="K215" s="611"/>
      <c r="N215" s="611" t="str">
        <f>'[14]Twr Schedule'!B433</f>
        <v>38/9</v>
      </c>
      <c r="O215" s="611"/>
      <c r="R215" s="611" t="str">
        <f>'[14]Twr Schedule'!B435</f>
        <v>38/10</v>
      </c>
      <c r="S215" s="611"/>
      <c r="V215" s="611" t="str">
        <f>'[14]Twr Schedule'!B437</f>
        <v>38/11</v>
      </c>
      <c r="W215" s="611"/>
      <c r="Z215" s="611" t="str">
        <f>'[14]Twr Schedule'!B439</f>
        <v>39/0</v>
      </c>
      <c r="AA215" s="611"/>
      <c r="AD215" s="611" t="str">
        <f>'[14]Twr Schedule'!B441</f>
        <v>39/1</v>
      </c>
      <c r="AE215" s="611"/>
      <c r="AH215" s="611" t="str">
        <f>'[14]Twr Schedule'!B443</f>
        <v>39/2</v>
      </c>
      <c r="AI215" s="611"/>
      <c r="AL215" s="611" t="str">
        <f>'[14]Twr Schedule'!B445</f>
        <v>39/3</v>
      </c>
      <c r="AM215" s="611"/>
      <c r="AP215" s="611" t="str">
        <f>'[14]Twr Schedule'!B447</f>
        <v>39/4</v>
      </c>
      <c r="AQ215" s="611"/>
      <c r="AT215" s="286"/>
      <c r="AV215" s="611"/>
      <c r="AW215" s="611"/>
    </row>
    <row r="216" spans="1:51">
      <c r="A216" s="285"/>
      <c r="AT216" s="286"/>
      <c r="AV216" s="611"/>
      <c r="AW216" s="611"/>
    </row>
    <row r="217" spans="1:51">
      <c r="A217" s="285"/>
      <c r="AT217" s="286"/>
      <c r="AV217" s="611"/>
      <c r="AW217" s="611"/>
    </row>
    <row r="218" spans="1:51">
      <c r="A218" s="285"/>
      <c r="B218" s="299" t="s">
        <v>800</v>
      </c>
      <c r="C218" s="299" t="s">
        <v>801</v>
      </c>
      <c r="D218" s="613">
        <f>VLOOKUP(B215,[14]Progress!$B$9:$D$310,3,FALSE)</f>
        <v>400</v>
      </c>
      <c r="E218" s="612"/>
      <c r="F218" s="299" t="s">
        <v>800</v>
      </c>
      <c r="G218" s="299" t="s">
        <v>801</v>
      </c>
      <c r="H218" s="613">
        <f>VLOOKUP(F215,[14]Progress!$B$9:$D$310,3,FALSE)</f>
        <v>408.00200000000001</v>
      </c>
      <c r="I218" s="612"/>
      <c r="J218" s="299" t="s">
        <v>800</v>
      </c>
      <c r="K218" s="299" t="s">
        <v>801</v>
      </c>
      <c r="L218" s="613">
        <f>VLOOKUP(J215,[14]Progress!$B$9:$D$310,3,FALSE)</f>
        <v>393</v>
      </c>
      <c r="M218" s="612"/>
      <c r="N218" s="299" t="s">
        <v>800</v>
      </c>
      <c r="O218" s="299" t="s">
        <v>801</v>
      </c>
      <c r="P218" s="613">
        <f>VLOOKUP(N215,[14]Progress!$B$9:$D$310,3,FALSE)</f>
        <v>353</v>
      </c>
      <c r="Q218" s="612"/>
      <c r="R218" s="299" t="s">
        <v>800</v>
      </c>
      <c r="S218" s="299" t="s">
        <v>801</v>
      </c>
      <c r="T218" s="613">
        <f>VLOOKUP(R215,[14]Progress!$B$9:$D$310,3,FALSE)</f>
        <v>383</v>
      </c>
      <c r="U218" s="612"/>
      <c r="V218" s="317" t="s">
        <v>800</v>
      </c>
      <c r="W218" s="317" t="s">
        <v>801</v>
      </c>
      <c r="X218" s="662">
        <f>VLOOKUP(V215,[14]Progress!$B$9:$D$310,3,FALSE)</f>
        <v>403.72300000000001</v>
      </c>
      <c r="Y218" s="663"/>
      <c r="Z218" s="317" t="s">
        <v>800</v>
      </c>
      <c r="AA218" s="317" t="s">
        <v>801</v>
      </c>
      <c r="AB218" s="662">
        <f>VLOOKUP(Z215,[14]Progress!$B$9:$D$310,3,FALSE)</f>
        <v>398</v>
      </c>
      <c r="AC218" s="663"/>
      <c r="AD218" s="317" t="s">
        <v>800</v>
      </c>
      <c r="AE218" s="317" t="s">
        <v>801</v>
      </c>
      <c r="AF218" s="662">
        <f>VLOOKUP(AD215,[14]Progress!$B$9:$D$310,3,FALSE)</f>
        <v>402</v>
      </c>
      <c r="AG218" s="663"/>
      <c r="AH218" s="317" t="s">
        <v>800</v>
      </c>
      <c r="AI218" s="317" t="s">
        <v>801</v>
      </c>
      <c r="AJ218" s="662">
        <f>VLOOKUP(AH215,[14]Progress!$B$9:$D$310,3,FALSE)</f>
        <v>393.00299999999999</v>
      </c>
      <c r="AK218" s="663"/>
      <c r="AL218" s="317" t="s">
        <v>800</v>
      </c>
      <c r="AM218" s="317" t="s">
        <v>801</v>
      </c>
      <c r="AN218" s="662">
        <f>VLOOKUP(AL215,[14]Progress!$B$9:$D$310,3,FALSE)</f>
        <v>436.59699999999998</v>
      </c>
      <c r="AO218" s="663"/>
      <c r="AP218" s="317" t="s">
        <v>800</v>
      </c>
      <c r="AQ218" s="317" t="s">
        <v>801</v>
      </c>
      <c r="AR218" s="662">
        <f>VLOOKUP(AP215,[14]Progress!$B$9:$D$310,3,FALSE)</f>
        <v>376.01100000000002</v>
      </c>
      <c r="AS218" s="664"/>
      <c r="AT218" s="286"/>
      <c r="AV218" s="611">
        <f>D218+H218+L218+P218+T218+X218+AB218+AF218+AJ218+AN218+AR218</f>
        <v>4346.3360000000002</v>
      </c>
      <c r="AW218" s="611"/>
      <c r="AY218">
        <v>11</v>
      </c>
    </row>
    <row r="219" spans="1:51">
      <c r="A219" s="285"/>
      <c r="B219" s="299" t="s">
        <v>803</v>
      </c>
      <c r="C219" s="299" t="s">
        <v>804</v>
      </c>
      <c r="F219" s="299" t="s">
        <v>803</v>
      </c>
      <c r="G219" s="299" t="s">
        <v>804</v>
      </c>
      <c r="J219" s="299" t="s">
        <v>803</v>
      </c>
      <c r="K219" s="299" t="s">
        <v>804</v>
      </c>
      <c r="N219" s="299" t="s">
        <v>803</v>
      </c>
      <c r="O219" s="299" t="s">
        <v>804</v>
      </c>
      <c r="R219" s="299" t="s">
        <v>803</v>
      </c>
      <c r="S219" s="299" t="s">
        <v>804</v>
      </c>
      <c r="V219" s="299" t="s">
        <v>803</v>
      </c>
      <c r="W219" s="299" t="s">
        <v>804</v>
      </c>
      <c r="Z219" s="299" t="s">
        <v>803</v>
      </c>
      <c r="AA219" s="299" t="s">
        <v>804</v>
      </c>
      <c r="AD219" s="299" t="s">
        <v>803</v>
      </c>
      <c r="AE219" s="299" t="s">
        <v>804</v>
      </c>
      <c r="AH219" s="299" t="s">
        <v>803</v>
      </c>
      <c r="AI219" s="299" t="s">
        <v>804</v>
      </c>
      <c r="AL219" s="299" t="s">
        <v>803</v>
      </c>
      <c r="AM219" s="299" t="s">
        <v>804</v>
      </c>
      <c r="AP219" s="299" t="s">
        <v>803</v>
      </c>
      <c r="AQ219" s="299" t="s">
        <v>804</v>
      </c>
      <c r="AT219" s="286"/>
      <c r="AV219" s="611"/>
      <c r="AW219" s="611"/>
    </row>
    <row r="220" spans="1:51" ht="10.5" customHeight="1">
      <c r="A220" s="285"/>
      <c r="B220" s="647"/>
      <c r="C220" s="647"/>
      <c r="F220" s="647"/>
      <c r="G220" s="647"/>
      <c r="J220" s="647"/>
      <c r="K220" s="647"/>
      <c r="N220" s="647"/>
      <c r="O220" s="647"/>
      <c r="R220" s="647"/>
      <c r="S220" s="647"/>
      <c r="V220" s="647"/>
      <c r="W220" s="647"/>
      <c r="Z220" s="647"/>
      <c r="AA220" s="647"/>
      <c r="AD220" s="647"/>
      <c r="AE220" s="647"/>
      <c r="AH220" s="647"/>
      <c r="AI220" s="647"/>
      <c r="AL220" s="647"/>
      <c r="AM220" s="647"/>
      <c r="AP220" s="647"/>
      <c r="AQ220" s="647"/>
      <c r="AT220" s="286"/>
      <c r="AV220" s="611"/>
      <c r="AW220" s="611"/>
    </row>
    <row r="221" spans="1:51">
      <c r="A221" s="285"/>
      <c r="B221" s="631" t="str">
        <f>VLOOKUP(+B215,'[14]Twr Schedule'!$B$9:$C$611,2,FALSE)</f>
        <v>DA+3</v>
      </c>
      <c r="C221" s="631"/>
      <c r="F221" s="631" t="str">
        <f>VLOOKUP(+F215,'[14]Twr Schedule'!$B$9:$C$611,2,FALSE)</f>
        <v>DA-3</v>
      </c>
      <c r="G221" s="631"/>
      <c r="J221" s="631" t="str">
        <f>VLOOKUP(+J215,'[14]Twr Schedule'!$B$9:$C$611,2,FALSE)</f>
        <v>DA+3</v>
      </c>
      <c r="K221" s="631"/>
      <c r="N221" s="631" t="str">
        <f>VLOOKUP(+N215,'[14]Twr Schedule'!$B$9:$C$611,2,FALSE)</f>
        <v>DA-3</v>
      </c>
      <c r="O221" s="631"/>
      <c r="R221" s="631" t="str">
        <f>VLOOKUP(+R215,'[14]Twr Schedule'!$B$9:$C$611,2,FALSE)</f>
        <v>DA-3</v>
      </c>
      <c r="S221" s="631"/>
      <c r="V221" s="631" t="str">
        <f>VLOOKUP(+V215,'[14]Twr Schedule'!$B$9:$C$611,2,FALSE)</f>
        <v>DA+3</v>
      </c>
      <c r="W221" s="631"/>
      <c r="Z221" s="631" t="str">
        <f>VLOOKUP(+Z215,'[14]Twr Schedule'!$B$9:$C$611,2,FALSE)</f>
        <v>DB2+0</v>
      </c>
      <c r="AA221" s="631"/>
      <c r="AD221" s="631" t="str">
        <f>VLOOKUP(+AD215,'[14]Twr Schedule'!$B$9:$C$611,2,FALSE)</f>
        <v>DA+3</v>
      </c>
      <c r="AE221" s="631"/>
      <c r="AH221" s="631" t="str">
        <f>VLOOKUP(+AH215,'[14]Twr Schedule'!$B$9:$C$611,2,FALSE)</f>
        <v>DA-3</v>
      </c>
      <c r="AI221" s="631"/>
      <c r="AL221" s="631" t="str">
        <f>VLOOKUP(+AL215,'[14]Twr Schedule'!$B$9:$C$611,2,FALSE)</f>
        <v>DA+3</v>
      </c>
      <c r="AM221" s="631"/>
      <c r="AP221" s="631" t="str">
        <f>VLOOKUP(+AP215,'[14]Twr Schedule'!$B$9:$C$611,2,FALSE)</f>
        <v>DA+3</v>
      </c>
      <c r="AQ221" s="631"/>
      <c r="AT221" s="286"/>
      <c r="AV221" s="611"/>
      <c r="AW221" s="611"/>
    </row>
    <row r="222" spans="1:51">
      <c r="A222" s="285"/>
      <c r="AT222" s="286"/>
      <c r="AV222" s="611"/>
      <c r="AW222" s="611"/>
    </row>
    <row r="223" spans="1:51">
      <c r="A223" s="546" t="s">
        <v>860</v>
      </c>
      <c r="B223" s="547"/>
      <c r="C223" s="547"/>
      <c r="D223" s="547"/>
      <c r="E223" s="547"/>
      <c r="F223" s="547"/>
      <c r="G223" s="547"/>
      <c r="H223" s="547"/>
      <c r="I223" s="547"/>
      <c r="J223" s="547"/>
      <c r="K223" s="547"/>
      <c r="L223" s="547"/>
      <c r="M223" s="547"/>
      <c r="N223" s="547"/>
      <c r="O223" s="547"/>
      <c r="P223" s="547"/>
      <c r="Q223" s="547"/>
      <c r="R223" s="547"/>
      <c r="S223" s="547"/>
      <c r="T223" s="547"/>
      <c r="U223" s="547"/>
      <c r="V223" s="547"/>
      <c r="W223" s="547"/>
      <c r="X223" s="547"/>
      <c r="Y223" s="547"/>
      <c r="Z223" s="548"/>
      <c r="AA223" s="607" t="s">
        <v>861</v>
      </c>
      <c r="AB223" s="607"/>
      <c r="AC223" s="607"/>
      <c r="AD223" s="607"/>
      <c r="AE223" s="607"/>
      <c r="AF223" s="607"/>
      <c r="AG223" s="607"/>
      <c r="AH223" s="607"/>
      <c r="AI223" s="607"/>
      <c r="AJ223" s="607"/>
      <c r="AK223" s="607"/>
      <c r="AL223" s="607"/>
      <c r="AM223" s="607"/>
      <c r="AN223" s="607"/>
      <c r="AO223" s="607"/>
      <c r="AP223" s="607"/>
      <c r="AQ223" s="607"/>
      <c r="AR223" s="607"/>
      <c r="AT223" s="286"/>
      <c r="AV223" s="611"/>
      <c r="AW223" s="611"/>
    </row>
    <row r="224" spans="1:51">
      <c r="A224" s="285"/>
      <c r="AT224" s="286"/>
      <c r="AV224" s="611"/>
      <c r="AW224" s="611"/>
    </row>
    <row r="225" spans="1:51">
      <c r="A225" s="285"/>
      <c r="B225" s="611" t="str">
        <f>'[14]Twr Schedule'!B449</f>
        <v>39/5</v>
      </c>
      <c r="C225" s="611"/>
      <c r="F225" s="611" t="str">
        <f>'[14]Twr Schedule'!B451</f>
        <v>39/6</v>
      </c>
      <c r="G225" s="611"/>
      <c r="J225" s="611" t="str">
        <f>'[14]Twr Schedule'!B453</f>
        <v>39/7</v>
      </c>
      <c r="K225" s="611"/>
      <c r="N225" s="611" t="str">
        <f>'[14]Twr Schedule'!B455</f>
        <v>39/8</v>
      </c>
      <c r="O225" s="611"/>
      <c r="R225" s="611" t="str">
        <f>'[14]Twr Schedule'!B457</f>
        <v>39/9</v>
      </c>
      <c r="S225" s="611"/>
      <c r="V225" s="611" t="str">
        <f>'[14]Twr Schedule'!B459</f>
        <v>39/10</v>
      </c>
      <c r="W225" s="611"/>
      <c r="Z225" s="611" t="str">
        <f>'[14]Twr Schedule'!B461</f>
        <v>40/0</v>
      </c>
      <c r="AA225" s="611"/>
      <c r="AD225" s="611" t="str">
        <f>'[14]Twr Schedule'!B463</f>
        <v>41/0</v>
      </c>
      <c r="AE225" s="611"/>
      <c r="AH225" s="611" t="str">
        <f>'[14]Twr Schedule'!B465</f>
        <v>41/1</v>
      </c>
      <c r="AI225" s="611"/>
      <c r="AL225" s="611" t="str">
        <f>'[14]Twr Schedule'!B467</f>
        <v>41/2</v>
      </c>
      <c r="AM225" s="611"/>
      <c r="AP225" s="611" t="str">
        <f>'[14]Twr Schedule'!B469</f>
        <v>42/0</v>
      </c>
      <c r="AQ225" s="611"/>
      <c r="AT225" s="286"/>
      <c r="AV225" s="611"/>
      <c r="AW225" s="611"/>
    </row>
    <row r="226" spans="1:51">
      <c r="A226" s="285"/>
      <c r="AT226" s="286"/>
      <c r="AV226" s="611"/>
      <c r="AW226" s="611"/>
    </row>
    <row r="227" spans="1:51">
      <c r="A227" s="285"/>
      <c r="AT227" s="286"/>
      <c r="AV227" s="611"/>
      <c r="AW227" s="611"/>
    </row>
    <row r="228" spans="1:51">
      <c r="A228" s="285"/>
      <c r="B228" s="299" t="s">
        <v>800</v>
      </c>
      <c r="C228" s="299" t="s">
        <v>801</v>
      </c>
      <c r="D228" s="662">
        <f>VLOOKUP(B225,[14]Progress!$B$9:$D$310,3,FALSE)</f>
        <v>374.38900000000001</v>
      </c>
      <c r="E228" s="663"/>
      <c r="F228" s="317" t="s">
        <v>800</v>
      </c>
      <c r="G228" s="317" t="s">
        <v>801</v>
      </c>
      <c r="H228" s="662">
        <f>VLOOKUP(F225,[14]Progress!$B$9:$D$310,3,FALSE)</f>
        <v>420.39800000000002</v>
      </c>
      <c r="I228" s="663"/>
      <c r="J228" s="317" t="s">
        <v>800</v>
      </c>
      <c r="K228" s="317" t="s">
        <v>801</v>
      </c>
      <c r="L228" s="662">
        <f>VLOOKUP(J225,[14]Progress!$B$9:$D$310,3,FALSE)</f>
        <v>414.00200000000001</v>
      </c>
      <c r="M228" s="663"/>
      <c r="N228" s="317" t="s">
        <v>800</v>
      </c>
      <c r="O228" s="317" t="s">
        <v>801</v>
      </c>
      <c r="P228" s="662">
        <f>VLOOKUP(N225,[14]Progress!$B$9:$D$310,3,FALSE)</f>
        <v>416.00099999999998</v>
      </c>
      <c r="Q228" s="663"/>
      <c r="R228" s="317" t="s">
        <v>800</v>
      </c>
      <c r="S228" s="317" t="s">
        <v>801</v>
      </c>
      <c r="T228" s="662">
        <f>VLOOKUP(R225,[14]Progress!$B$9:$D$310,3,FALSE)</f>
        <v>408.00200000000001</v>
      </c>
      <c r="U228" s="663"/>
      <c r="V228" s="317" t="s">
        <v>800</v>
      </c>
      <c r="W228" s="317" t="s">
        <v>801</v>
      </c>
      <c r="X228" s="662">
        <f>VLOOKUP(V225,[14]Progress!$B$9:$D$310,3,FALSE)</f>
        <v>422.12400000000002</v>
      </c>
      <c r="Y228" s="663"/>
      <c r="Z228" s="317" t="s">
        <v>800</v>
      </c>
      <c r="AA228" s="317" t="s">
        <v>801</v>
      </c>
      <c r="AB228" s="662">
        <f>VLOOKUP(Z225,[14]Progress!$B$9:$D$310,3,FALSE)</f>
        <v>239.30199999999999</v>
      </c>
      <c r="AC228" s="663"/>
      <c r="AD228" s="317" t="s">
        <v>800</v>
      </c>
      <c r="AE228" s="317" t="s">
        <v>801</v>
      </c>
      <c r="AF228" s="662">
        <f>VLOOKUP(AD225,[14]Progress!$B$9:$D$310,3,FALSE)</f>
        <v>425</v>
      </c>
      <c r="AG228" s="663"/>
      <c r="AH228" s="317" t="s">
        <v>800</v>
      </c>
      <c r="AI228" s="317" t="s">
        <v>801</v>
      </c>
      <c r="AJ228" s="662">
        <f>VLOOKUP(AH225,[14]Progress!$B$9:$D$310,3,FALSE)</f>
        <v>370</v>
      </c>
      <c r="AK228" s="663"/>
      <c r="AL228" s="317" t="s">
        <v>800</v>
      </c>
      <c r="AM228" s="317" t="s">
        <v>801</v>
      </c>
      <c r="AN228" s="662">
        <f>VLOOKUP(AL225,[14]Progress!$B$9:$D$310,3,FALSE)</f>
        <v>346.55599999999998</v>
      </c>
      <c r="AO228" s="663"/>
      <c r="AP228" s="317" t="s">
        <v>800</v>
      </c>
      <c r="AQ228" s="317" t="s">
        <v>801</v>
      </c>
      <c r="AR228" s="665">
        <f>VLOOKUP(AP225,[14]Progress!$B$9:$D$310,3,FALSE)</f>
        <v>309.23</v>
      </c>
      <c r="AS228" s="684"/>
      <c r="AT228" s="286"/>
      <c r="AV228" s="611">
        <f>D228+H228+L228+P228+T228+X228+AB228+AF228+AJ228+AN228+AR228</f>
        <v>4145.0040000000008</v>
      </c>
      <c r="AW228" s="611"/>
      <c r="AY228">
        <v>11</v>
      </c>
    </row>
    <row r="229" spans="1:51">
      <c r="A229" s="285"/>
      <c r="B229" s="299" t="s">
        <v>803</v>
      </c>
      <c r="C229" s="299" t="s">
        <v>804</v>
      </c>
      <c r="F229" s="299" t="s">
        <v>803</v>
      </c>
      <c r="G229" s="299" t="s">
        <v>804</v>
      </c>
      <c r="J229" s="299" t="s">
        <v>803</v>
      </c>
      <c r="K229" s="299" t="s">
        <v>804</v>
      </c>
      <c r="N229" s="299" t="s">
        <v>803</v>
      </c>
      <c r="O229" s="299" t="s">
        <v>804</v>
      </c>
      <c r="R229" s="299" t="s">
        <v>803</v>
      </c>
      <c r="S229" s="299" t="s">
        <v>804</v>
      </c>
      <c r="V229" s="299" t="s">
        <v>803</v>
      </c>
      <c r="W229" s="299" t="s">
        <v>804</v>
      </c>
      <c r="Z229" s="299" t="s">
        <v>803</v>
      </c>
      <c r="AA229" s="299" t="s">
        <v>804</v>
      </c>
      <c r="AD229" s="299" t="s">
        <v>803</v>
      </c>
      <c r="AE229" s="299" t="s">
        <v>804</v>
      </c>
      <c r="AH229" s="299" t="s">
        <v>803</v>
      </c>
      <c r="AI229" s="299" t="s">
        <v>804</v>
      </c>
      <c r="AL229" s="299" t="s">
        <v>803</v>
      </c>
      <c r="AM229" s="299" t="s">
        <v>804</v>
      </c>
      <c r="AP229" s="299" t="s">
        <v>803</v>
      </c>
      <c r="AQ229" s="299" t="s">
        <v>804</v>
      </c>
      <c r="AT229" s="286"/>
      <c r="AV229" s="611"/>
      <c r="AW229" s="611"/>
    </row>
    <row r="230" spans="1:51" ht="10.5" customHeight="1">
      <c r="A230" s="285"/>
      <c r="B230" s="647"/>
      <c r="C230" s="647"/>
      <c r="F230" s="647"/>
      <c r="G230" s="647"/>
      <c r="J230" s="647"/>
      <c r="K230" s="647"/>
      <c r="N230" s="647"/>
      <c r="O230" s="647"/>
      <c r="R230" s="647"/>
      <c r="S230" s="647"/>
      <c r="V230" s="647"/>
      <c r="W230" s="647"/>
      <c r="Z230" s="647"/>
      <c r="AA230" s="647"/>
      <c r="AD230" s="647"/>
      <c r="AE230" s="647"/>
      <c r="AH230" s="647"/>
      <c r="AI230" s="647"/>
      <c r="AL230" s="647"/>
      <c r="AM230" s="647"/>
      <c r="AP230" s="647"/>
      <c r="AQ230" s="647"/>
      <c r="AT230" s="286"/>
      <c r="AV230" s="611"/>
      <c r="AW230" s="611"/>
    </row>
    <row r="231" spans="1:51">
      <c r="A231" s="285"/>
      <c r="B231" s="631" t="str">
        <f>VLOOKUP(+B225,'[14]Twr Schedule'!$B$9:$C$611,2,FALSE)</f>
        <v>DA-3</v>
      </c>
      <c r="C231" s="631"/>
      <c r="F231" s="631" t="str">
        <f>VLOOKUP(+F225,'[14]Twr Schedule'!$B$9:$C$611,2,FALSE)</f>
        <v>DA+3</v>
      </c>
      <c r="G231" s="631"/>
      <c r="J231" s="631" t="str">
        <f>VLOOKUP(+J225,'[14]Twr Schedule'!$B$9:$C$611,2,FALSE)</f>
        <v>DA+3</v>
      </c>
      <c r="K231" s="631"/>
      <c r="N231" s="631" t="str">
        <f>VLOOKUP(+N225,'[14]Twr Schedule'!$B$9:$C$611,2,FALSE)</f>
        <v>DA+0</v>
      </c>
      <c r="O231" s="631"/>
      <c r="R231" s="631" t="str">
        <f>VLOOKUP(+R225,'[14]Twr Schedule'!$B$9:$C$611,2,FALSE)</f>
        <v>DA+3</v>
      </c>
      <c r="S231" s="631"/>
      <c r="V231" s="631" t="str">
        <f>VLOOKUP(+V225,'[14]Twr Schedule'!$B$9:$C$611,2,FALSE)</f>
        <v>DA+0</v>
      </c>
      <c r="W231" s="631"/>
      <c r="Z231" s="670" t="str">
        <f>VLOOKUP(+Z225,'[14]Twr Schedule'!$B$9:$C$611,2,FALSE)</f>
        <v>DD60+25</v>
      </c>
      <c r="AA231" s="670"/>
      <c r="AB231" s="318"/>
      <c r="AC231" s="318"/>
      <c r="AD231" s="670" t="str">
        <f>VLOOKUP(+AD225,'[14]Twr Schedule'!$B$9:$C$611,2,FALSE)</f>
        <v>DD60+18</v>
      </c>
      <c r="AE231" s="670"/>
      <c r="AH231" s="631" t="str">
        <f>VLOOKUP(+AH225,'[14]Twr Schedule'!$B$9:$C$611,2,FALSE)</f>
        <v>DA+0</v>
      </c>
      <c r="AI231" s="631"/>
      <c r="AL231" s="631" t="str">
        <f>VLOOKUP(+AL225,'[14]Twr Schedule'!$B$9:$C$611,2,FALSE)</f>
        <v>DA+3</v>
      </c>
      <c r="AM231" s="631"/>
      <c r="AP231" s="685" t="str">
        <f>VLOOKUP(+AP225,'[14]Twr Schedule'!$B$9:$C$611,2,FALSE)</f>
        <v>DD60+18</v>
      </c>
      <c r="AQ231" s="685"/>
      <c r="AT231" s="286"/>
      <c r="AV231" s="611"/>
      <c r="AW231" s="611"/>
    </row>
    <row r="232" spans="1:51">
      <c r="A232" s="285"/>
      <c r="Z232" s="309" t="s">
        <v>862</v>
      </c>
      <c r="AA232" s="309"/>
      <c r="AB232" s="309"/>
      <c r="AC232" s="309"/>
      <c r="AD232" s="309" t="s">
        <v>862</v>
      </c>
      <c r="AE232" s="309"/>
      <c r="AF232" s="309"/>
      <c r="AP232" s="2" t="s">
        <v>863</v>
      </c>
      <c r="AT232" s="286"/>
      <c r="AV232" s="611"/>
      <c r="AW232" s="611"/>
    </row>
    <row r="233" spans="1:51">
      <c r="A233" s="285"/>
      <c r="Z233" t="s">
        <v>864</v>
      </c>
      <c r="AP233" s="2" t="s">
        <v>865</v>
      </c>
      <c r="AT233" s="286"/>
      <c r="AV233" s="611"/>
      <c r="AW233" s="611"/>
    </row>
    <row r="234" spans="1:51">
      <c r="A234" s="546" t="s">
        <v>861</v>
      </c>
      <c r="B234" s="547"/>
      <c r="C234" s="547"/>
      <c r="D234" s="547"/>
      <c r="E234" s="547"/>
      <c r="F234" s="547"/>
      <c r="G234" s="547"/>
      <c r="H234" s="547"/>
      <c r="I234" s="547"/>
      <c r="J234" s="547"/>
      <c r="K234" s="547"/>
      <c r="L234" s="547"/>
      <c r="M234" s="547"/>
      <c r="N234" s="547"/>
      <c r="O234" s="547"/>
      <c r="P234" s="547"/>
      <c r="Q234" s="547"/>
      <c r="R234" s="547"/>
      <c r="S234" s="547"/>
      <c r="T234" s="547"/>
      <c r="U234" s="547"/>
      <c r="V234" s="547"/>
      <c r="W234" s="547"/>
      <c r="X234" s="547"/>
      <c r="Y234" s="547"/>
      <c r="Z234" s="547"/>
      <c r="AA234" s="547"/>
      <c r="AB234" s="547"/>
      <c r="AC234" s="547"/>
      <c r="AD234" s="547"/>
      <c r="AE234" s="547"/>
      <c r="AF234" s="547"/>
      <c r="AG234" s="547"/>
      <c r="AH234" s="547"/>
      <c r="AI234" s="547"/>
      <c r="AJ234" s="547"/>
      <c r="AK234" s="547"/>
      <c r="AL234" s="548"/>
      <c r="AM234" s="607" t="s">
        <v>866</v>
      </c>
      <c r="AN234" s="607"/>
      <c r="AO234" s="607"/>
      <c r="AP234" s="607"/>
      <c r="AQ234" s="607"/>
      <c r="AR234" s="607"/>
      <c r="AT234" s="286"/>
      <c r="AV234" s="611"/>
      <c r="AW234" s="611"/>
    </row>
    <row r="235" spans="1:51">
      <c r="A235" s="285"/>
      <c r="B235" s="611" t="str">
        <f>'[14]Twr Schedule'!B471</f>
        <v>43/0</v>
      </c>
      <c r="C235" s="611"/>
      <c r="F235" s="611" t="str">
        <f>'[14]Twr Schedule'!B473</f>
        <v>44/0</v>
      </c>
      <c r="G235" s="611"/>
      <c r="J235" s="611" t="str">
        <f>'[14]Twr Schedule'!B475</f>
        <v>45/0</v>
      </c>
      <c r="K235" s="611"/>
      <c r="N235" s="611" t="str">
        <f>'[14]Twr Schedule'!B477</f>
        <v>45/1</v>
      </c>
      <c r="O235" s="611"/>
      <c r="R235" s="611" t="str">
        <f>'[14]Twr Schedule'!B479</f>
        <v>45/2</v>
      </c>
      <c r="S235" s="611"/>
      <c r="V235" s="611" t="str">
        <f>'[14]Twr Schedule'!B481</f>
        <v>45/3</v>
      </c>
      <c r="W235" s="611"/>
      <c r="Z235" s="611" t="str">
        <f>'[14]Twr Schedule'!B483</f>
        <v>46/0</v>
      </c>
      <c r="AA235" s="611"/>
      <c r="AD235" s="611" t="str">
        <f>'[14]Twr Schedule'!B485</f>
        <v>46/1</v>
      </c>
      <c r="AE235" s="611"/>
      <c r="AH235" s="611" t="str">
        <f>'[14]Twr Schedule'!B487</f>
        <v>46/2</v>
      </c>
      <c r="AI235" s="611"/>
      <c r="AL235" s="611" t="str">
        <f>'[14]Twr Schedule'!B489</f>
        <v>47/0</v>
      </c>
      <c r="AM235" s="611"/>
      <c r="AP235" s="611" t="str">
        <f>'[14]Twr Schedule'!B491</f>
        <v>48/0</v>
      </c>
      <c r="AQ235" s="611"/>
      <c r="AT235" s="286"/>
      <c r="AV235" s="611"/>
      <c r="AW235" s="611"/>
    </row>
    <row r="236" spans="1:51">
      <c r="A236" s="285"/>
      <c r="AT236" s="286"/>
      <c r="AV236" s="611"/>
      <c r="AW236" s="611"/>
    </row>
    <row r="237" spans="1:51">
      <c r="A237" s="285"/>
      <c r="AT237" s="286"/>
      <c r="AV237" s="611"/>
      <c r="AW237" s="611"/>
    </row>
    <row r="238" spans="1:51">
      <c r="A238" s="285"/>
      <c r="B238" s="299" t="s">
        <v>800</v>
      </c>
      <c r="C238" s="299" t="s">
        <v>801</v>
      </c>
      <c r="D238" s="662">
        <f>VLOOKUP(B235,[14]Progress!$B$9:$D$310,3,FALSE)</f>
        <v>459.66899999999998</v>
      </c>
      <c r="E238" s="663"/>
      <c r="F238" s="317" t="s">
        <v>800</v>
      </c>
      <c r="G238" s="317" t="s">
        <v>801</v>
      </c>
      <c r="H238" s="665">
        <f>VLOOKUP(F235,[14]Progress!$B$9:$D$310,3,FALSE)</f>
        <v>300.00099999999998</v>
      </c>
      <c r="I238" s="666"/>
      <c r="J238" s="317" t="s">
        <v>800</v>
      </c>
      <c r="K238" s="317" t="s">
        <v>801</v>
      </c>
      <c r="L238" s="662">
        <f>VLOOKUP(J235,[14]Progress!$B$9:$D$310,3,FALSE)</f>
        <v>331</v>
      </c>
      <c r="M238" s="663"/>
      <c r="N238" s="317" t="s">
        <v>800</v>
      </c>
      <c r="O238" s="317" t="s">
        <v>801</v>
      </c>
      <c r="P238" s="662">
        <f>VLOOKUP(N235,[14]Progress!$B$9:$D$310,3,FALSE)</f>
        <v>422</v>
      </c>
      <c r="Q238" s="663"/>
      <c r="R238" s="317" t="s">
        <v>800</v>
      </c>
      <c r="S238" s="317" t="s">
        <v>801</v>
      </c>
      <c r="T238" s="662">
        <f>VLOOKUP(R235,[14]Progress!$B$9:$D$310,3,FALSE)</f>
        <v>395</v>
      </c>
      <c r="U238" s="663"/>
      <c r="V238" s="317" t="s">
        <v>800</v>
      </c>
      <c r="W238" s="317" t="s">
        <v>801</v>
      </c>
      <c r="X238" s="662">
        <f>VLOOKUP(V235,[14]Progress!$B$9:$D$310,3,FALSE)</f>
        <v>309.88099999999997</v>
      </c>
      <c r="Y238" s="663"/>
      <c r="Z238" s="317" t="s">
        <v>800</v>
      </c>
      <c r="AA238" s="317" t="s">
        <v>801</v>
      </c>
      <c r="AB238" s="662">
        <f>VLOOKUP(Z235,[14]Progress!$B$9:$D$310,3,FALSE)</f>
        <v>331</v>
      </c>
      <c r="AC238" s="663"/>
      <c r="AD238" s="317" t="s">
        <v>800</v>
      </c>
      <c r="AE238" s="317" t="s">
        <v>801</v>
      </c>
      <c r="AF238" s="662">
        <f>VLOOKUP(AD235,[14]Progress!$B$9:$D$310,3,FALSE)</f>
        <v>421</v>
      </c>
      <c r="AG238" s="663"/>
      <c r="AH238" s="317" t="s">
        <v>800</v>
      </c>
      <c r="AI238" s="317" t="s">
        <v>801</v>
      </c>
      <c r="AJ238" s="662">
        <f>VLOOKUP(AH235,[14]Progress!$B$9:$D$310,3,FALSE)</f>
        <v>403.60599999999999</v>
      </c>
      <c r="AK238" s="663"/>
      <c r="AL238" s="317" t="s">
        <v>800</v>
      </c>
      <c r="AM238" s="317" t="s">
        <v>801</v>
      </c>
      <c r="AN238" s="665">
        <f>VLOOKUP(AL235,[14]Progress!$B$9:$D$310,3,FALSE)</f>
        <v>358.62599999999998</v>
      </c>
      <c r="AO238" s="666"/>
      <c r="AP238" s="317" t="s">
        <v>800</v>
      </c>
      <c r="AQ238" s="317" t="s">
        <v>801</v>
      </c>
      <c r="AR238" s="662">
        <f>VLOOKUP(AP235,[14]Progress!$B$9:$D$310,3,FALSE)</f>
        <v>388</v>
      </c>
      <c r="AS238" s="664"/>
      <c r="AT238" s="286"/>
      <c r="AV238" s="611">
        <f>D238+H238+L238+P238+T238+X238+AB238+AF238+AJ238+AN238+AR238</f>
        <v>4119.7830000000004</v>
      </c>
      <c r="AW238" s="611"/>
      <c r="AY238">
        <v>11</v>
      </c>
    </row>
    <row r="239" spans="1:51">
      <c r="A239" s="285"/>
      <c r="B239" s="299" t="s">
        <v>803</v>
      </c>
      <c r="C239" s="299" t="s">
        <v>804</v>
      </c>
      <c r="F239" s="299" t="s">
        <v>803</v>
      </c>
      <c r="G239" s="299" t="s">
        <v>804</v>
      </c>
      <c r="J239" s="299" t="s">
        <v>803</v>
      </c>
      <c r="K239" s="299" t="s">
        <v>804</v>
      </c>
      <c r="N239" s="299" t="s">
        <v>803</v>
      </c>
      <c r="O239" s="299" t="s">
        <v>804</v>
      </c>
      <c r="R239" s="299" t="s">
        <v>803</v>
      </c>
      <c r="S239" s="299" t="s">
        <v>804</v>
      </c>
      <c r="V239" s="299" t="s">
        <v>803</v>
      </c>
      <c r="W239" s="299" t="s">
        <v>804</v>
      </c>
      <c r="Z239" s="299" t="s">
        <v>803</v>
      </c>
      <c r="AA239" s="299" t="s">
        <v>804</v>
      </c>
      <c r="AD239" s="299" t="s">
        <v>803</v>
      </c>
      <c r="AE239" s="299" t="s">
        <v>804</v>
      </c>
      <c r="AH239" s="299" t="s">
        <v>803</v>
      </c>
      <c r="AI239" s="299" t="s">
        <v>804</v>
      </c>
      <c r="AL239" s="299" t="s">
        <v>803</v>
      </c>
      <c r="AM239" s="299" t="s">
        <v>804</v>
      </c>
      <c r="AP239" s="299" t="s">
        <v>803</v>
      </c>
      <c r="AQ239" s="299" t="s">
        <v>804</v>
      </c>
      <c r="AT239" s="286"/>
      <c r="AV239" s="611"/>
      <c r="AW239" s="611"/>
    </row>
    <row r="240" spans="1:51" ht="10.5" customHeight="1">
      <c r="A240" s="285"/>
      <c r="B240" s="647"/>
      <c r="C240" s="647"/>
      <c r="F240" s="647"/>
      <c r="G240" s="647"/>
      <c r="J240" s="647"/>
      <c r="K240" s="647"/>
      <c r="N240" s="647"/>
      <c r="O240" s="647"/>
      <c r="R240" s="647"/>
      <c r="S240" s="647"/>
      <c r="V240" s="647"/>
      <c r="W240" s="647"/>
      <c r="Z240" s="647"/>
      <c r="AA240" s="647"/>
      <c r="AD240" s="647"/>
      <c r="AE240" s="647"/>
      <c r="AH240" s="647"/>
      <c r="AI240" s="647"/>
      <c r="AL240" s="647"/>
      <c r="AM240" s="647"/>
      <c r="AP240" s="647"/>
      <c r="AQ240" s="647"/>
      <c r="AT240" s="286"/>
      <c r="AV240" s="611"/>
      <c r="AW240" s="611"/>
    </row>
    <row r="241" spans="1:51">
      <c r="A241" s="285"/>
      <c r="B241" s="631" t="str">
        <f>VLOOKUP(+B235,'[14]Twr Schedule'!$B$9:$C$611,2,FALSE)</f>
        <v>DD60+9</v>
      </c>
      <c r="C241" s="631"/>
      <c r="F241" s="631" t="str">
        <f>VLOOKUP(+F235,'[14]Twr Schedule'!$B$9:$C$611,2,FALSE)</f>
        <v>DD60+3</v>
      </c>
      <c r="G241" s="631"/>
      <c r="J241" s="631" t="str">
        <f>VLOOKUP(+J235,'[14]Twr Schedule'!$B$9:$C$611,2,FALSE)</f>
        <v>DD60+0</v>
      </c>
      <c r="K241" s="631"/>
      <c r="N241" s="631" t="str">
        <f>VLOOKUP(+N235,'[14]Twr Schedule'!$B$9:$C$611,2,FALSE)</f>
        <v>DA+3</v>
      </c>
      <c r="O241" s="631"/>
      <c r="R241" s="631" t="str">
        <f>VLOOKUP(+R235,'[14]Twr Schedule'!$B$9:$C$611,2,FALSE)</f>
        <v>DA+3</v>
      </c>
      <c r="S241" s="631"/>
      <c r="V241" s="631" t="str">
        <f>VLOOKUP(+V235,'[14]Twr Schedule'!$B$9:$C$611,2,FALSE)</f>
        <v>DA-3</v>
      </c>
      <c r="W241" s="631"/>
      <c r="Z241" s="631" t="str">
        <f>VLOOKUP(+Z235,'[14]Twr Schedule'!$B$9:$C$611,2,FALSE)</f>
        <v>DB2+0</v>
      </c>
      <c r="AA241" s="631"/>
      <c r="AD241" s="631" t="str">
        <f>VLOOKUP(+AD235,'[14]Twr Schedule'!$B$9:$C$611,2,FALSE)</f>
        <v>DA+0</v>
      </c>
      <c r="AE241" s="631"/>
      <c r="AH241" s="631" t="str">
        <f>VLOOKUP(+AH235,'[14]Twr Schedule'!$B$9:$C$611,2,FALSE)</f>
        <v>DA+3</v>
      </c>
      <c r="AI241" s="631"/>
      <c r="AL241" s="631" t="str">
        <f>VLOOKUP(+AL235,'[14]Twr Schedule'!$B$9:$C$611,2,FALSE)</f>
        <v>DC2+9</v>
      </c>
      <c r="AM241" s="631"/>
      <c r="AP241" s="631" t="str">
        <f>VLOOKUP(+AP235,'[14]Twr Schedule'!$B$9:$C$611,2,FALSE)</f>
        <v>DD45+9</v>
      </c>
      <c r="AQ241" s="631"/>
      <c r="AT241" s="286"/>
      <c r="AV241" s="611"/>
      <c r="AW241" s="611"/>
    </row>
    <row r="242" spans="1:51">
      <c r="A242" s="285"/>
      <c r="B242" s="309" t="s">
        <v>862</v>
      </c>
      <c r="G242" t="s">
        <v>867</v>
      </c>
      <c r="AM242" t="s">
        <v>868</v>
      </c>
      <c r="AT242" s="286"/>
      <c r="AV242" s="611"/>
      <c r="AW242" s="611"/>
    </row>
    <row r="243" spans="1:51">
      <c r="A243" s="607" t="s">
        <v>866</v>
      </c>
      <c r="B243" s="607"/>
      <c r="C243" s="607"/>
      <c r="D243" s="607"/>
      <c r="E243" s="607"/>
      <c r="F243" s="607"/>
      <c r="G243" s="607"/>
      <c r="H243" s="607"/>
      <c r="I243" s="607"/>
      <c r="J243" s="607"/>
      <c r="K243" s="607"/>
      <c r="L243" s="607"/>
      <c r="M243" s="607"/>
      <c r="N243" s="607"/>
      <c r="O243" s="607"/>
      <c r="P243" s="607"/>
      <c r="Q243" s="607"/>
      <c r="R243" s="607"/>
      <c r="S243" s="607"/>
      <c r="T243" s="607"/>
      <c r="U243" s="607"/>
      <c r="V243" s="607"/>
      <c r="W243" s="607"/>
      <c r="X243" s="607"/>
      <c r="Y243" s="607"/>
      <c r="Z243" s="607"/>
      <c r="AA243" s="607" t="s">
        <v>869</v>
      </c>
      <c r="AB243" s="607"/>
      <c r="AC243" s="607"/>
      <c r="AD243" s="607"/>
      <c r="AE243" s="607"/>
      <c r="AF243" s="607"/>
      <c r="AG243" s="607"/>
      <c r="AH243" s="607"/>
      <c r="AI243" s="607"/>
      <c r="AJ243" s="607"/>
      <c r="AK243" s="607"/>
      <c r="AL243" s="607"/>
      <c r="AM243" s="607"/>
      <c r="AN243" s="607"/>
      <c r="AO243" s="607"/>
      <c r="AP243" s="607"/>
      <c r="AQ243" s="607"/>
      <c r="AR243" s="607"/>
      <c r="AT243" s="286"/>
      <c r="AV243" s="611"/>
      <c r="AW243" s="611"/>
    </row>
    <row r="244" spans="1:51">
      <c r="A244" s="285"/>
      <c r="AT244" s="286"/>
      <c r="AV244" s="611"/>
      <c r="AW244" s="611"/>
    </row>
    <row r="245" spans="1:51">
      <c r="A245" s="285"/>
      <c r="B245" s="611" t="str">
        <f>'[14]Twr Schedule'!B493</f>
        <v>48/1</v>
      </c>
      <c r="C245" s="611"/>
      <c r="F245" s="611" t="str">
        <f>'[14]Twr Schedule'!B495</f>
        <v>49/0</v>
      </c>
      <c r="G245" s="611"/>
      <c r="J245" s="611" t="str">
        <f>'[14]Twr Schedule'!B497</f>
        <v>50/0</v>
      </c>
      <c r="K245" s="611"/>
      <c r="N245" s="611" t="str">
        <f>'[14]Twr Schedule'!B499</f>
        <v>50/1</v>
      </c>
      <c r="O245" s="611"/>
      <c r="R245" s="611" t="str">
        <f>'[14]Twr Schedule'!B501</f>
        <v>51/0</v>
      </c>
      <c r="S245" s="611"/>
      <c r="V245" s="611" t="str">
        <f>'[14]Twr Schedule'!B503</f>
        <v>52/0</v>
      </c>
      <c r="W245" s="611"/>
      <c r="Z245" s="611" t="str">
        <f>'[14]Twr Schedule'!B505</f>
        <v>52/1</v>
      </c>
      <c r="AA245" s="611"/>
      <c r="AD245" s="611" t="str">
        <f>'[14]Twr Schedule'!B507</f>
        <v>52/2</v>
      </c>
      <c r="AE245" s="611"/>
      <c r="AH245" s="611" t="str">
        <f>'[14]Twr Schedule'!B509</f>
        <v>52/3</v>
      </c>
      <c r="AI245" s="611"/>
      <c r="AL245" s="611" t="str">
        <f>'[14]Twr Schedule'!B511</f>
        <v>52/4</v>
      </c>
      <c r="AM245" s="611"/>
      <c r="AP245" s="611" t="str">
        <f>'[14]Twr Schedule'!B513</f>
        <v>52/5</v>
      </c>
      <c r="AQ245" s="611"/>
      <c r="AT245" s="286"/>
      <c r="AV245" s="611"/>
      <c r="AW245" s="611"/>
    </row>
    <row r="246" spans="1:51">
      <c r="A246" s="285"/>
      <c r="AT246" s="286"/>
      <c r="AV246" s="611"/>
      <c r="AW246" s="611"/>
    </row>
    <row r="247" spans="1:51">
      <c r="A247" s="285"/>
      <c r="AT247" s="286"/>
      <c r="AV247" s="611"/>
      <c r="AW247" s="611"/>
    </row>
    <row r="248" spans="1:51">
      <c r="A248" s="285"/>
      <c r="B248" s="299" t="s">
        <v>800</v>
      </c>
      <c r="C248" s="299" t="s">
        <v>801</v>
      </c>
      <c r="D248" s="662">
        <f>VLOOKUP(B245,[14]Progress!$B$9:$D$310,3,FALSE)</f>
        <v>387.94299999999998</v>
      </c>
      <c r="E248" s="663"/>
      <c r="F248" s="317" t="s">
        <v>800</v>
      </c>
      <c r="G248" s="317" t="s">
        <v>801</v>
      </c>
      <c r="H248" s="665">
        <f>VLOOKUP(F245,[14]Progress!$B$9:$D$310,3,FALSE)</f>
        <v>372.02600000000001</v>
      </c>
      <c r="I248" s="666"/>
      <c r="J248" s="317" t="s">
        <v>800</v>
      </c>
      <c r="K248" s="317" t="s">
        <v>801</v>
      </c>
      <c r="L248" s="662">
        <f>VLOOKUP(J245,[14]Progress!$B$9:$D$310,3,FALSE)</f>
        <v>435</v>
      </c>
      <c r="M248" s="663"/>
      <c r="N248" s="317" t="s">
        <v>800</v>
      </c>
      <c r="O248" s="317" t="s">
        <v>801</v>
      </c>
      <c r="P248" s="662">
        <f>VLOOKUP(N245,[14]Progress!$B$9:$D$310,3,FALSE)</f>
        <v>242.99600000000001</v>
      </c>
      <c r="Q248" s="663"/>
      <c r="R248" s="317" t="s">
        <v>800</v>
      </c>
      <c r="S248" s="317" t="s">
        <v>801</v>
      </c>
      <c r="T248" s="665">
        <f>VLOOKUP(R245,[14]Progress!$B$9:$D$310,3,FALSE)</f>
        <v>238.92599999999999</v>
      </c>
      <c r="U248" s="666"/>
      <c r="V248" s="317" t="s">
        <v>800</v>
      </c>
      <c r="W248" s="317" t="s">
        <v>801</v>
      </c>
      <c r="X248" s="662">
        <f>VLOOKUP(V245,[14]Progress!$B$9:$D$310,3,FALSE)</f>
        <v>461</v>
      </c>
      <c r="Y248" s="663"/>
      <c r="Z248" s="317" t="s">
        <v>800</v>
      </c>
      <c r="AA248" s="317" t="s">
        <v>801</v>
      </c>
      <c r="AB248" s="662">
        <f>VLOOKUP(Z245,[14]Progress!$B$9:$D$310,3,FALSE)</f>
        <v>421</v>
      </c>
      <c r="AC248" s="663"/>
      <c r="AD248" s="317" t="s">
        <v>800</v>
      </c>
      <c r="AE248" s="317" t="s">
        <v>801</v>
      </c>
      <c r="AF248" s="662">
        <f>VLOOKUP(AD245,[14]Progress!$B$9:$D$310,3,FALSE)</f>
        <v>375</v>
      </c>
      <c r="AG248" s="663"/>
      <c r="AH248" s="317" t="s">
        <v>800</v>
      </c>
      <c r="AI248" s="317" t="s">
        <v>801</v>
      </c>
      <c r="AJ248" s="662">
        <f>VLOOKUP(AH245,[14]Progress!$B$9:$D$310,3,FALSE)</f>
        <v>346</v>
      </c>
      <c r="AK248" s="663"/>
      <c r="AL248" s="317" t="s">
        <v>800</v>
      </c>
      <c r="AM248" s="317" t="s">
        <v>801</v>
      </c>
      <c r="AN248" s="662">
        <f>VLOOKUP(AL245,[14]Progress!$B$9:$D$310,3,FALSE)</f>
        <v>348</v>
      </c>
      <c r="AO248" s="663"/>
      <c r="AP248" s="317" t="s">
        <v>800</v>
      </c>
      <c r="AQ248" s="317" t="s">
        <v>801</v>
      </c>
      <c r="AR248" s="662">
        <f>VLOOKUP(AP245,[14]Progress!$B$9:$D$310,3,FALSE)</f>
        <v>357</v>
      </c>
      <c r="AS248" s="664"/>
      <c r="AT248" s="286"/>
      <c r="AV248" s="611">
        <f>D248+H248+L248+P248+T248+X248+AB248+AF248+AJ248+AN248+AR248</f>
        <v>3984.8910000000001</v>
      </c>
      <c r="AW248" s="611"/>
      <c r="AY248">
        <v>11</v>
      </c>
    </row>
    <row r="249" spans="1:51">
      <c r="A249" s="285"/>
      <c r="B249" s="299" t="s">
        <v>803</v>
      </c>
      <c r="C249" s="299" t="s">
        <v>804</v>
      </c>
      <c r="F249" s="299" t="s">
        <v>803</v>
      </c>
      <c r="G249" s="299" t="s">
        <v>804</v>
      </c>
      <c r="J249" s="299" t="s">
        <v>803</v>
      </c>
      <c r="K249" s="299" t="s">
        <v>804</v>
      </c>
      <c r="N249" s="299" t="s">
        <v>803</v>
      </c>
      <c r="O249" s="299" t="s">
        <v>804</v>
      </c>
      <c r="R249" s="299" t="s">
        <v>803</v>
      </c>
      <c r="S249" s="299" t="s">
        <v>804</v>
      </c>
      <c r="V249" s="299" t="s">
        <v>803</v>
      </c>
      <c r="W249" s="299" t="s">
        <v>804</v>
      </c>
      <c r="Z249" s="299" t="s">
        <v>803</v>
      </c>
      <c r="AA249" s="299" t="s">
        <v>804</v>
      </c>
      <c r="AD249" s="299" t="s">
        <v>803</v>
      </c>
      <c r="AE249" s="299" t="s">
        <v>804</v>
      </c>
      <c r="AH249" s="299" t="s">
        <v>803</v>
      </c>
      <c r="AI249" s="299" t="s">
        <v>804</v>
      </c>
      <c r="AL249" s="299" t="s">
        <v>803</v>
      </c>
      <c r="AM249" s="299" t="s">
        <v>804</v>
      </c>
      <c r="AP249" s="299" t="s">
        <v>803</v>
      </c>
      <c r="AQ249" s="299" t="s">
        <v>804</v>
      </c>
      <c r="AT249" s="286"/>
      <c r="AV249" s="611"/>
      <c r="AW249" s="611"/>
    </row>
    <row r="250" spans="1:51" ht="10.5" customHeight="1">
      <c r="A250" s="285"/>
      <c r="B250" s="647"/>
      <c r="C250" s="647"/>
      <c r="F250" s="647"/>
      <c r="G250" s="647"/>
      <c r="J250" s="647"/>
      <c r="K250" s="647"/>
      <c r="N250" s="647"/>
      <c r="O250" s="647"/>
      <c r="R250" s="647"/>
      <c r="S250" s="647"/>
      <c r="V250" s="647"/>
      <c r="W250" s="647"/>
      <c r="Z250" s="647"/>
      <c r="AA250" s="647"/>
      <c r="AD250" s="647"/>
      <c r="AE250" s="647"/>
      <c r="AH250" s="647"/>
      <c r="AI250" s="647"/>
      <c r="AL250" s="647"/>
      <c r="AM250" s="647"/>
      <c r="AP250" s="647"/>
      <c r="AQ250" s="647"/>
      <c r="AT250" s="286"/>
      <c r="AV250" s="611"/>
      <c r="AW250" s="611"/>
    </row>
    <row r="251" spans="1:51">
      <c r="A251" s="285"/>
      <c r="B251" s="631" t="str">
        <f>VLOOKUP(+B245,'[14]Twr Schedule'!$B$9:$C$611,2,FALSE)</f>
        <v>DA-3</v>
      </c>
      <c r="C251" s="631"/>
      <c r="F251" s="631" t="str">
        <f>VLOOKUP(+F245,'[14]Twr Schedule'!$B$9:$C$611,2,FALSE)</f>
        <v>DC2+9</v>
      </c>
      <c r="G251" s="631"/>
      <c r="J251" s="631" t="str">
        <f>VLOOKUP(+J245,'[14]Twr Schedule'!$B$9:$C$611,2,FALSE)</f>
        <v>DC1+18</v>
      </c>
      <c r="K251" s="631"/>
      <c r="N251" s="631" t="str">
        <f>VLOOKUP(+N245,'[14]Twr Schedule'!$B$9:$C$611,2,FALSE)</f>
        <v>DA+0</v>
      </c>
      <c r="O251" s="631"/>
      <c r="R251" s="631" t="str">
        <f>VLOOKUP(+R245,'[14]Twr Schedule'!$B$9:$C$611,2,FALSE)</f>
        <v>DD60+0</v>
      </c>
      <c r="S251" s="631"/>
      <c r="V251" s="631" t="str">
        <f>VLOOKUP(+V245,'[14]Twr Schedule'!$B$9:$C$611,2,FALSE)</f>
        <v>DC2+9</v>
      </c>
      <c r="W251" s="631"/>
      <c r="Z251" s="631" t="str">
        <f>VLOOKUP(+Z245,'[14]Twr Schedule'!$B$9:$C$611,2,FALSE)</f>
        <v>DB1+6</v>
      </c>
      <c r="AA251" s="631"/>
      <c r="AD251" s="631" t="str">
        <f>VLOOKUP(+AD245,'[14]Twr Schedule'!$B$9:$C$611,2,FALSE)</f>
        <v>DA+3</v>
      </c>
      <c r="AE251" s="631"/>
      <c r="AH251" s="631" t="str">
        <f>VLOOKUP(+AH245,'[14]Twr Schedule'!$B$9:$C$611,2,FALSE)</f>
        <v>DA-3</v>
      </c>
      <c r="AI251" s="631"/>
      <c r="AL251" s="631" t="str">
        <f>VLOOKUP(+AL245,'[14]Twr Schedule'!$B$9:$C$611,2,FALSE)</f>
        <v>DA-3</v>
      </c>
      <c r="AM251" s="631"/>
      <c r="AP251" s="631" t="str">
        <f>VLOOKUP(+AP245,'[14]Twr Schedule'!$B$9:$C$611,2,FALSE)</f>
        <v>DA-3</v>
      </c>
      <c r="AQ251" s="631"/>
      <c r="AT251" s="286"/>
      <c r="AV251" s="611"/>
      <c r="AW251" s="611"/>
    </row>
    <row r="252" spans="1:51">
      <c r="A252" s="285"/>
      <c r="B252" s="2"/>
      <c r="C252" s="2"/>
      <c r="F252" s="315" t="s">
        <v>870</v>
      </c>
      <c r="G252" s="2"/>
      <c r="J252" s="2"/>
      <c r="K252" s="2"/>
      <c r="N252" s="2"/>
      <c r="O252" s="2"/>
      <c r="R252" s="315" t="s">
        <v>871</v>
      </c>
      <c r="S252" s="2"/>
      <c r="V252" s="2"/>
      <c r="W252" s="2"/>
      <c r="Z252" s="2"/>
      <c r="AA252" s="2"/>
      <c r="AD252" s="2"/>
      <c r="AE252" s="2"/>
      <c r="AH252" s="2"/>
      <c r="AI252" s="2"/>
      <c r="AL252" s="2"/>
      <c r="AM252" s="2"/>
      <c r="AP252" s="2"/>
      <c r="AQ252" s="2"/>
      <c r="AT252" s="286"/>
      <c r="AV252" s="611"/>
      <c r="AW252" s="611"/>
    </row>
    <row r="253" spans="1:51">
      <c r="A253" s="546" t="s">
        <v>869</v>
      </c>
      <c r="B253" s="547"/>
      <c r="C253" s="547"/>
      <c r="D253" s="547"/>
      <c r="E253" s="547"/>
      <c r="F253" s="547"/>
      <c r="G253" s="547"/>
      <c r="H253" s="547"/>
      <c r="I253" s="547"/>
      <c r="J253" s="547"/>
      <c r="K253" s="547"/>
      <c r="L253" s="547"/>
      <c r="M253" s="547"/>
      <c r="N253" s="547"/>
      <c r="O253" s="547"/>
      <c r="P253" s="547"/>
      <c r="Q253" s="547"/>
      <c r="R253" s="547"/>
      <c r="S253" s="547"/>
      <c r="T253" s="547"/>
      <c r="U253" s="547"/>
      <c r="V253" s="548"/>
      <c r="W253" s="607" t="s">
        <v>872</v>
      </c>
      <c r="X253" s="607"/>
      <c r="Y253" s="607"/>
      <c r="Z253" s="607"/>
      <c r="AA253" s="607"/>
      <c r="AB253" s="607"/>
      <c r="AC253" s="607"/>
      <c r="AD253" s="607"/>
      <c r="AE253" s="607"/>
      <c r="AF253" s="607"/>
      <c r="AG253" s="607"/>
      <c r="AH253" s="607"/>
      <c r="AI253" s="607"/>
      <c r="AJ253" s="607"/>
      <c r="AK253" s="607"/>
      <c r="AL253" s="607"/>
      <c r="AM253" s="607"/>
      <c r="AN253" s="607"/>
      <c r="AO253" s="607"/>
      <c r="AP253" s="607"/>
      <c r="AQ253" s="607"/>
      <c r="AR253" s="607"/>
      <c r="AT253" s="286"/>
      <c r="AV253" s="611"/>
      <c r="AW253" s="611"/>
    </row>
    <row r="254" spans="1:51">
      <c r="A254" s="285"/>
      <c r="AT254" s="286"/>
      <c r="AV254" s="611"/>
      <c r="AW254" s="611"/>
    </row>
    <row r="255" spans="1:51">
      <c r="A255" s="285"/>
      <c r="B255" s="611" t="str">
        <f>'[14]Twr Schedule'!B515</f>
        <v>52/6</v>
      </c>
      <c r="C255" s="611"/>
      <c r="F255" s="611" t="str">
        <f>'[14]Twr Schedule'!B517</f>
        <v>52/7</v>
      </c>
      <c r="G255" s="611"/>
      <c r="J255" s="611" t="str">
        <f>'[14]Twr Schedule'!B519</f>
        <v>52/8</v>
      </c>
      <c r="K255" s="611"/>
      <c r="N255" s="611" t="str">
        <f>'[14]Twr Schedule'!B521</f>
        <v>52/9</v>
      </c>
      <c r="O255" s="611"/>
      <c r="R255" s="611" t="str">
        <f>'[14]Twr Schedule'!B523</f>
        <v>52/10</v>
      </c>
      <c r="S255" s="611"/>
      <c r="V255" s="611" t="str">
        <f>'[14]Twr Schedule'!B525</f>
        <v>53/0</v>
      </c>
      <c r="W255" s="611"/>
      <c r="Z255" s="611" t="str">
        <f>'[14]Twr Schedule'!B527</f>
        <v>53/1</v>
      </c>
      <c r="AA255" s="611"/>
      <c r="AD255" s="611" t="str">
        <f>'[14]Twr Schedule'!B529</f>
        <v>53A/0</v>
      </c>
      <c r="AE255" s="611"/>
      <c r="AH255" s="611" t="str">
        <f>'[14]Twr Schedule'!B531</f>
        <v>53A/1</v>
      </c>
      <c r="AI255" s="611"/>
      <c r="AL255" s="611" t="str">
        <f>'[14]Twr Schedule'!B533</f>
        <v>53A/2</v>
      </c>
      <c r="AM255" s="611"/>
      <c r="AP255" s="611" t="str">
        <f>'[14]Twr Schedule'!B535</f>
        <v>53A/3</v>
      </c>
      <c r="AQ255" s="611"/>
      <c r="AT255" s="286"/>
      <c r="AV255" s="611"/>
      <c r="AW255" s="611"/>
    </row>
    <row r="256" spans="1:51">
      <c r="A256" s="285"/>
      <c r="AT256" s="286"/>
      <c r="AV256" s="611"/>
      <c r="AW256" s="611"/>
    </row>
    <row r="257" spans="1:51">
      <c r="A257" s="285"/>
      <c r="AT257" s="286"/>
      <c r="AV257" s="611"/>
      <c r="AW257" s="611"/>
    </row>
    <row r="258" spans="1:51">
      <c r="A258" s="285"/>
      <c r="B258" s="299" t="s">
        <v>800</v>
      </c>
      <c r="C258" s="299" t="s">
        <v>801</v>
      </c>
      <c r="D258" s="613">
        <f>VLOOKUP(B255,[14]Progress!$B$9:$D$310,3,FALSE)</f>
        <v>439</v>
      </c>
      <c r="E258" s="612"/>
      <c r="F258" s="299" t="s">
        <v>800</v>
      </c>
      <c r="G258" s="299" t="s">
        <v>801</v>
      </c>
      <c r="H258" s="613">
        <f>VLOOKUP(F255,[14]Progress!$B$9:$D$310,3,FALSE)</f>
        <v>378</v>
      </c>
      <c r="I258" s="612"/>
      <c r="J258" s="299" t="s">
        <v>800</v>
      </c>
      <c r="K258" s="299" t="s">
        <v>801</v>
      </c>
      <c r="L258" s="613">
        <f>VLOOKUP(J255,[14]Progress!$B$9:$D$310,3,FALSE)</f>
        <v>349</v>
      </c>
      <c r="M258" s="612"/>
      <c r="N258" s="299" t="s">
        <v>800</v>
      </c>
      <c r="O258" s="299" t="s">
        <v>801</v>
      </c>
      <c r="P258" s="613">
        <f>VLOOKUP(N255,[14]Progress!$B$9:$D$310,3,FALSE)</f>
        <v>392</v>
      </c>
      <c r="Q258" s="612"/>
      <c r="R258" s="299" t="s">
        <v>800</v>
      </c>
      <c r="S258" s="299" t="s">
        <v>801</v>
      </c>
      <c r="T258" s="662">
        <f>VLOOKUP(R255,[14]Progress!$B$9:$D$310,3,FALSE)</f>
        <v>409.43</v>
      </c>
      <c r="U258" s="663"/>
      <c r="V258" s="317" t="s">
        <v>800</v>
      </c>
      <c r="W258" s="317" t="s">
        <v>801</v>
      </c>
      <c r="X258" s="662">
        <f>VLOOKUP(V255,[14]Progress!$B$9:$D$310,3,FALSE)</f>
        <v>428</v>
      </c>
      <c r="Y258" s="663"/>
      <c r="Z258" s="317" t="s">
        <v>800</v>
      </c>
      <c r="AA258" s="317" t="s">
        <v>801</v>
      </c>
      <c r="AB258" s="662">
        <f>VLOOKUP(Z255,[14]Progress!$B$9:$D$310,3,FALSE)</f>
        <v>403.77800000000002</v>
      </c>
      <c r="AC258" s="663"/>
      <c r="AD258" s="317" t="s">
        <v>800</v>
      </c>
      <c r="AE258" s="317" t="s">
        <v>801</v>
      </c>
      <c r="AF258" s="662">
        <f>VLOOKUP(AD255,[14]Progress!$B$9:$D$310,3,FALSE)</f>
        <v>370</v>
      </c>
      <c r="AG258" s="663"/>
      <c r="AH258" s="317" t="s">
        <v>800</v>
      </c>
      <c r="AI258" s="317" t="s">
        <v>801</v>
      </c>
      <c r="AJ258" s="662">
        <f>VLOOKUP(AH255,[14]Progress!$B$9:$D$310,3,FALSE)</f>
        <v>441</v>
      </c>
      <c r="AK258" s="663"/>
      <c r="AL258" s="317" t="s">
        <v>800</v>
      </c>
      <c r="AM258" s="317" t="s">
        <v>801</v>
      </c>
      <c r="AN258" s="662">
        <f>VLOOKUP(AL255,[14]Progress!$B$9:$D$310,3,FALSE)</f>
        <v>375</v>
      </c>
      <c r="AO258" s="663"/>
      <c r="AP258" s="317" t="s">
        <v>800</v>
      </c>
      <c r="AQ258" s="317" t="s">
        <v>801</v>
      </c>
      <c r="AR258" s="662">
        <f>VLOOKUP(AP255,[14]Progress!$B$9:$D$310,3,FALSE)</f>
        <v>399</v>
      </c>
      <c r="AS258" s="664"/>
      <c r="AT258" s="286"/>
      <c r="AV258" s="611">
        <f>D258+H258+L258+P258+T258+X258+AB258+AF258+AJ258+AN258+AR258</f>
        <v>4384.2080000000005</v>
      </c>
      <c r="AW258" s="611"/>
      <c r="AY258">
        <v>11</v>
      </c>
    </row>
    <row r="259" spans="1:51">
      <c r="A259" s="285"/>
      <c r="B259" s="299" t="s">
        <v>803</v>
      </c>
      <c r="C259" s="299" t="s">
        <v>804</v>
      </c>
      <c r="F259" s="299" t="s">
        <v>803</v>
      </c>
      <c r="G259" s="299" t="s">
        <v>804</v>
      </c>
      <c r="J259" s="299" t="s">
        <v>803</v>
      </c>
      <c r="K259" s="299" t="s">
        <v>804</v>
      </c>
      <c r="N259" s="299" t="s">
        <v>803</v>
      </c>
      <c r="O259" s="299" t="s">
        <v>804</v>
      </c>
      <c r="R259" s="299" t="s">
        <v>803</v>
      </c>
      <c r="S259" s="299" t="s">
        <v>804</v>
      </c>
      <c r="V259" s="299" t="s">
        <v>803</v>
      </c>
      <c r="W259" s="299" t="s">
        <v>804</v>
      </c>
      <c r="Z259" s="299" t="s">
        <v>803</v>
      </c>
      <c r="AA259" s="299" t="s">
        <v>804</v>
      </c>
      <c r="AD259" s="299" t="s">
        <v>803</v>
      </c>
      <c r="AE259" s="299" t="s">
        <v>804</v>
      </c>
      <c r="AH259" s="299" t="s">
        <v>803</v>
      </c>
      <c r="AI259" s="299" t="s">
        <v>804</v>
      </c>
      <c r="AL259" s="299" t="s">
        <v>803</v>
      </c>
      <c r="AM259" s="299" t="s">
        <v>804</v>
      </c>
      <c r="AP259" s="299" t="s">
        <v>803</v>
      </c>
      <c r="AQ259" s="299" t="s">
        <v>804</v>
      </c>
      <c r="AT259" s="286"/>
      <c r="AV259" s="611"/>
      <c r="AW259" s="611"/>
    </row>
    <row r="260" spans="1:51" ht="10.5" customHeight="1">
      <c r="A260" s="285"/>
      <c r="B260" s="647"/>
      <c r="C260" s="647"/>
      <c r="F260" s="647"/>
      <c r="G260" s="647"/>
      <c r="J260" s="647"/>
      <c r="K260" s="647"/>
      <c r="N260" s="647"/>
      <c r="O260" s="647"/>
      <c r="R260" s="647"/>
      <c r="S260" s="647"/>
      <c r="V260" s="647"/>
      <c r="W260" s="647"/>
      <c r="Z260" s="647"/>
      <c r="AA260" s="647"/>
      <c r="AD260" s="647"/>
      <c r="AE260" s="647"/>
      <c r="AH260" s="647"/>
      <c r="AI260" s="647"/>
      <c r="AL260" s="647"/>
      <c r="AM260" s="647"/>
      <c r="AP260" s="647"/>
      <c r="AQ260" s="647"/>
      <c r="AT260" s="286"/>
      <c r="AV260" s="611"/>
      <c r="AW260" s="611"/>
    </row>
    <row r="261" spans="1:51">
      <c r="A261" s="285"/>
      <c r="B261" s="631" t="str">
        <f>VLOOKUP(+B255,'[14]Twr Schedule'!$B$9:$C$611,2,FALSE)</f>
        <v>DA+3</v>
      </c>
      <c r="C261" s="631"/>
      <c r="F261" s="631" t="str">
        <f>VLOOKUP(+F255,'[14]Twr Schedule'!$B$9:$C$611,2,FALSE)</f>
        <v>DA+6</v>
      </c>
      <c r="G261" s="631"/>
      <c r="J261" s="631" t="str">
        <f>VLOOKUP(+J255,'[14]Twr Schedule'!$B$9:$C$611,2,FALSE)</f>
        <v>DA-3</v>
      </c>
      <c r="K261" s="631"/>
      <c r="N261" s="631" t="str">
        <f>VLOOKUP(+N255,'[14]Twr Schedule'!$B$9:$C$611,2,FALSE)</f>
        <v>DA-3</v>
      </c>
      <c r="O261" s="631"/>
      <c r="R261" s="631" t="str">
        <f>VLOOKUP(+R255,'[14]Twr Schedule'!$B$9:$C$611,2,FALSE)</f>
        <v>DA+3</v>
      </c>
      <c r="S261" s="631"/>
      <c r="V261" s="631" t="str">
        <f>VLOOKUP(+V255,'[14]Twr Schedule'!$B$9:$C$611,2,FALSE)</f>
        <v>DC1+0</v>
      </c>
      <c r="W261" s="631"/>
      <c r="Z261" s="631" t="str">
        <f>VLOOKUP(+Z255,'[14]Twr Schedule'!$B$9:$C$611,2,FALSE)</f>
        <v>DA+6</v>
      </c>
      <c r="AA261" s="631"/>
      <c r="AD261" s="631" t="str">
        <f>VLOOKUP(+AD255,'[14]Twr Schedule'!$B$9:$C$611,2,FALSE)</f>
        <v>DB2+0</v>
      </c>
      <c r="AE261" s="631"/>
      <c r="AH261" s="631" t="str">
        <f>VLOOKUP(+AH255,'[14]Twr Schedule'!$B$9:$C$611,2,FALSE)</f>
        <v>DA+6</v>
      </c>
      <c r="AI261" s="631"/>
      <c r="AL261" s="631" t="str">
        <f>VLOOKUP(+AL255,'[14]Twr Schedule'!$B$9:$C$611,2,FALSE)</f>
        <v>DA+3</v>
      </c>
      <c r="AM261" s="631"/>
      <c r="AP261" s="631" t="str">
        <f>VLOOKUP(+AP255,'[14]Twr Schedule'!$B$9:$C$611,2,FALSE)</f>
        <v>DA-3</v>
      </c>
      <c r="AQ261" s="631"/>
      <c r="AT261" s="286"/>
      <c r="AV261" s="611"/>
      <c r="AW261" s="611"/>
    </row>
    <row r="262" spans="1:51">
      <c r="A262" s="285"/>
      <c r="AT262" s="286"/>
      <c r="AV262" s="611"/>
      <c r="AW262" s="611"/>
    </row>
    <row r="263" spans="1:51">
      <c r="A263" s="546" t="s">
        <v>872</v>
      </c>
      <c r="B263" s="547"/>
      <c r="C263" s="547"/>
      <c r="D263" s="547"/>
      <c r="E263" s="547"/>
      <c r="F263" s="547"/>
      <c r="G263" s="547"/>
      <c r="H263" s="547"/>
      <c r="I263" s="547"/>
      <c r="J263" s="547"/>
      <c r="K263" s="547"/>
      <c r="L263" s="547"/>
      <c r="M263" s="547"/>
      <c r="N263" s="547"/>
      <c r="O263" s="547"/>
      <c r="P263" s="547"/>
      <c r="Q263" s="547"/>
      <c r="R263" s="548"/>
      <c r="S263" s="607" t="s">
        <v>873</v>
      </c>
      <c r="T263" s="607"/>
      <c r="U263" s="607"/>
      <c r="V263" s="607"/>
      <c r="W263" s="607"/>
      <c r="X263" s="607"/>
      <c r="Y263" s="607"/>
      <c r="Z263" s="607"/>
      <c r="AA263" s="607"/>
      <c r="AB263" s="607"/>
      <c r="AC263" s="607"/>
      <c r="AD263" s="607"/>
      <c r="AE263" s="607"/>
      <c r="AF263" s="607"/>
      <c r="AG263" s="607"/>
      <c r="AH263" s="607"/>
      <c r="AI263" s="607"/>
      <c r="AJ263" s="607"/>
      <c r="AK263" s="607"/>
      <c r="AL263" s="607"/>
      <c r="AM263" s="607"/>
      <c r="AN263" s="607"/>
      <c r="AO263" s="607"/>
      <c r="AP263" s="607"/>
      <c r="AQ263" s="607"/>
      <c r="AR263" s="607"/>
      <c r="AT263" s="286"/>
      <c r="AV263" s="611"/>
      <c r="AW263" s="611"/>
    </row>
    <row r="264" spans="1:51">
      <c r="A264" s="285"/>
      <c r="AT264" s="286"/>
      <c r="AV264" s="611"/>
      <c r="AW264" s="611"/>
    </row>
    <row r="265" spans="1:51">
      <c r="A265" s="285"/>
      <c r="B265" s="611" t="str">
        <f>'[14]Twr Schedule'!B537</f>
        <v>53A/4</v>
      </c>
      <c r="C265" s="611"/>
      <c r="F265" s="611" t="str">
        <f>'[14]Twr Schedule'!B539</f>
        <v>53A/5</v>
      </c>
      <c r="G265" s="611"/>
      <c r="J265" s="611" t="str">
        <f>'[14]Twr Schedule'!B541</f>
        <v>53A/6</v>
      </c>
      <c r="K265" s="611"/>
      <c r="N265" s="611" t="str">
        <f>'[14]Twr Schedule'!B543</f>
        <v>53A/7</v>
      </c>
      <c r="O265" s="611"/>
      <c r="R265" s="611" t="str">
        <f>'[14]Twr Schedule'!B545</f>
        <v>54/0</v>
      </c>
      <c r="S265" s="611"/>
      <c r="V265" s="611" t="str">
        <f>'[14]Twr Schedule'!B547</f>
        <v>54/1</v>
      </c>
      <c r="W265" s="611"/>
      <c r="Z265" s="611" t="str">
        <f>'[14]Twr Schedule'!B549</f>
        <v>54/2</v>
      </c>
      <c r="AA265" s="611"/>
      <c r="AD265" s="611" t="str">
        <f>'[14]Twr Schedule'!B551</f>
        <v>55/0</v>
      </c>
      <c r="AE265" s="611"/>
      <c r="AH265" s="611" t="str">
        <f>'[14]Twr Schedule'!B553</f>
        <v>55/1</v>
      </c>
      <c r="AI265" s="611"/>
      <c r="AL265" s="611" t="str">
        <f>'[14]Twr Schedule'!B555</f>
        <v>56/0</v>
      </c>
      <c r="AM265" s="611"/>
      <c r="AP265" s="611" t="str">
        <f>'[14]Twr Schedule'!B557</f>
        <v>56/1</v>
      </c>
      <c r="AQ265" s="611"/>
      <c r="AT265" s="286"/>
      <c r="AV265" s="611"/>
      <c r="AW265" s="611"/>
    </row>
    <row r="266" spans="1:51">
      <c r="A266" s="285"/>
      <c r="AT266" s="286"/>
      <c r="AV266" s="611"/>
      <c r="AW266" s="611"/>
    </row>
    <row r="267" spans="1:51">
      <c r="A267" s="285"/>
      <c r="AT267" s="286"/>
      <c r="AV267" s="611"/>
      <c r="AW267" s="611"/>
    </row>
    <row r="268" spans="1:51">
      <c r="A268" s="285"/>
      <c r="B268" s="299" t="s">
        <v>800</v>
      </c>
      <c r="C268" s="299" t="s">
        <v>801</v>
      </c>
      <c r="D268" s="613">
        <f>VLOOKUP(B265,[14]Progress!$B$9:$D$310,3,FALSE)</f>
        <v>391</v>
      </c>
      <c r="E268" s="612"/>
      <c r="F268" s="299" t="s">
        <v>800</v>
      </c>
      <c r="G268" s="299" t="s">
        <v>801</v>
      </c>
      <c r="H268" s="613">
        <f>VLOOKUP(F265,[14]Progress!$B$9:$D$310,3,FALSE)</f>
        <v>392</v>
      </c>
      <c r="I268" s="612"/>
      <c r="J268" s="299" t="s">
        <v>800</v>
      </c>
      <c r="K268" s="299" t="s">
        <v>801</v>
      </c>
      <c r="L268" s="613">
        <f>VLOOKUP(J265,[14]Progress!$B$9:$D$310,3,FALSE)</f>
        <v>412</v>
      </c>
      <c r="M268" s="612"/>
      <c r="N268" s="299" t="s">
        <v>800</v>
      </c>
      <c r="O268" s="299" t="s">
        <v>801</v>
      </c>
      <c r="P268" s="662">
        <f>VLOOKUP(N265,[14]Progress!$B$9:$D$310,3,FALSE)</f>
        <v>385.995</v>
      </c>
      <c r="Q268" s="663"/>
      <c r="R268" s="317" t="s">
        <v>800</v>
      </c>
      <c r="S268" s="317" t="s">
        <v>801</v>
      </c>
      <c r="T268" s="662">
        <f>VLOOKUP(R265,[14]Progress!$B$9:$D$310,3,FALSE)</f>
        <v>460</v>
      </c>
      <c r="U268" s="663"/>
      <c r="V268" s="317" t="s">
        <v>800</v>
      </c>
      <c r="W268" s="317" t="s">
        <v>801</v>
      </c>
      <c r="X268" s="662">
        <f>VLOOKUP(V265,[14]Progress!$B$9:$D$310,3,FALSE)</f>
        <v>360</v>
      </c>
      <c r="Y268" s="663"/>
      <c r="Z268" s="317" t="s">
        <v>800</v>
      </c>
      <c r="AA268" s="317" t="s">
        <v>801</v>
      </c>
      <c r="AB268" s="662">
        <f>VLOOKUP(Z265,[14]Progress!$B$9:$D$310,3,FALSE)</f>
        <v>366.15699999999998</v>
      </c>
      <c r="AC268" s="663"/>
      <c r="AD268" s="317" t="s">
        <v>800</v>
      </c>
      <c r="AE268" s="317" t="s">
        <v>801</v>
      </c>
      <c r="AF268" s="662">
        <f>VLOOKUP(AD265,[14]Progress!$B$9:$D$310,3,FALSE)</f>
        <v>300</v>
      </c>
      <c r="AG268" s="663"/>
      <c r="AH268" s="317" t="s">
        <v>800</v>
      </c>
      <c r="AI268" s="317" t="s">
        <v>801</v>
      </c>
      <c r="AJ268" s="662">
        <f>VLOOKUP(AH265,[14]Progress!$B$9:$D$310,3,FALSE)</f>
        <v>307.20499999999998</v>
      </c>
      <c r="AK268" s="663"/>
      <c r="AL268" s="317" t="s">
        <v>800</v>
      </c>
      <c r="AM268" s="299" t="s">
        <v>801</v>
      </c>
      <c r="AN268" s="613">
        <f>VLOOKUP(AL265,[14]Progress!$B$9:$D$310,3,FALSE)</f>
        <v>336</v>
      </c>
      <c r="AO268" s="612"/>
      <c r="AP268" s="299" t="s">
        <v>800</v>
      </c>
      <c r="AQ268" s="299" t="s">
        <v>801</v>
      </c>
      <c r="AR268" s="613">
        <f>VLOOKUP(AP265,[14]Progress!$B$9:$D$310,3,FALSE)</f>
        <v>409</v>
      </c>
      <c r="AS268" s="611"/>
      <c r="AT268" s="286"/>
      <c r="AV268" s="611">
        <f>D268+H268+L268+P268+T268+X268+AB268+AF268+AJ268+AN268+AR268</f>
        <v>4119.357</v>
      </c>
      <c r="AW268" s="611"/>
      <c r="AY268">
        <v>11</v>
      </c>
    </row>
    <row r="269" spans="1:51">
      <c r="A269" s="285"/>
      <c r="B269" s="299" t="s">
        <v>803</v>
      </c>
      <c r="C269" s="299" t="s">
        <v>804</v>
      </c>
      <c r="F269" s="299" t="s">
        <v>803</v>
      </c>
      <c r="G269" s="299" t="s">
        <v>804</v>
      </c>
      <c r="J269" s="299" t="s">
        <v>803</v>
      </c>
      <c r="K269" s="299" t="s">
        <v>804</v>
      </c>
      <c r="N269" s="299" t="s">
        <v>803</v>
      </c>
      <c r="O269" s="299" t="s">
        <v>804</v>
      </c>
      <c r="R269" s="299" t="s">
        <v>803</v>
      </c>
      <c r="S269" s="299" t="s">
        <v>804</v>
      </c>
      <c r="V269" s="299" t="s">
        <v>803</v>
      </c>
      <c r="W269" s="299" t="s">
        <v>804</v>
      </c>
      <c r="Z269" s="299" t="s">
        <v>803</v>
      </c>
      <c r="AA269" s="299" t="s">
        <v>804</v>
      </c>
      <c r="AD269" s="299" t="s">
        <v>803</v>
      </c>
      <c r="AE269" s="299" t="s">
        <v>804</v>
      </c>
      <c r="AH269" s="299" t="s">
        <v>803</v>
      </c>
      <c r="AI269" s="299" t="s">
        <v>804</v>
      </c>
      <c r="AL269" s="299" t="s">
        <v>803</v>
      </c>
      <c r="AM269" s="299" t="s">
        <v>804</v>
      </c>
      <c r="AP269" s="299" t="s">
        <v>803</v>
      </c>
      <c r="AQ269" s="299" t="s">
        <v>804</v>
      </c>
      <c r="AT269" s="286"/>
      <c r="AV269" s="611"/>
      <c r="AW269" s="611"/>
    </row>
    <row r="270" spans="1:51" ht="10.5" customHeight="1">
      <c r="A270" s="285"/>
      <c r="B270" s="647"/>
      <c r="C270" s="647"/>
      <c r="F270" s="647"/>
      <c r="G270" s="647"/>
      <c r="J270" s="647"/>
      <c r="K270" s="647"/>
      <c r="N270" s="647"/>
      <c r="O270" s="647"/>
      <c r="R270" s="647"/>
      <c r="S270" s="647"/>
      <c r="V270" s="647"/>
      <c r="W270" s="647"/>
      <c r="Z270" s="647"/>
      <c r="AA270" s="647"/>
      <c r="AD270" s="647"/>
      <c r="AE270" s="647"/>
      <c r="AH270" s="647"/>
      <c r="AI270" s="647"/>
      <c r="AL270" s="647"/>
      <c r="AM270" s="647"/>
      <c r="AP270" s="647"/>
      <c r="AQ270" s="647"/>
      <c r="AT270" s="286"/>
      <c r="AV270" s="611"/>
      <c r="AW270" s="611"/>
    </row>
    <row r="271" spans="1:51">
      <c r="A271" s="285"/>
      <c r="B271" s="631" t="str">
        <f>VLOOKUP(+B265,'[14]Twr Schedule'!$B$9:$C$611,2,FALSE)</f>
        <v>DA+3</v>
      </c>
      <c r="C271" s="631"/>
      <c r="F271" s="631" t="str">
        <f>VLOOKUP(+F265,'[14]Twr Schedule'!$B$9:$C$611,2,FALSE)</f>
        <v>DA-3</v>
      </c>
      <c r="G271" s="631"/>
      <c r="J271" s="631" t="str">
        <f>VLOOKUP(+J265,'[14]Twr Schedule'!$B$9:$C$611,2,FALSE)</f>
        <v>DA+3</v>
      </c>
      <c r="K271" s="631"/>
      <c r="N271" s="631" t="str">
        <f>VLOOKUP(+N265,'[14]Twr Schedule'!$B$9:$C$611,2,FALSE)</f>
        <v>DA+0</v>
      </c>
      <c r="O271" s="631"/>
      <c r="R271" s="631" t="str">
        <f>VLOOKUP(+R265,'[14]Twr Schedule'!$B$9:$C$611,2,FALSE)</f>
        <v>DB1+3</v>
      </c>
      <c r="S271" s="631"/>
      <c r="V271" s="631" t="str">
        <f>VLOOKUP(+V265,'[14]Twr Schedule'!$B$9:$C$611,2,FALSE)</f>
        <v>DA+9</v>
      </c>
      <c r="W271" s="631"/>
      <c r="Z271" s="631" t="str">
        <f>VLOOKUP(+Z265,'[14]Twr Schedule'!$B$9:$C$611,2,FALSE)</f>
        <v>DA-3</v>
      </c>
      <c r="AA271" s="631"/>
      <c r="AD271" s="631" t="str">
        <f>VLOOKUP(+AD265,'[14]Twr Schedule'!$B$9:$C$611,2,FALSE)</f>
        <v>DC1+0</v>
      </c>
      <c r="AE271" s="631"/>
      <c r="AH271" s="631" t="str">
        <f>VLOOKUP(+AH265,'[14]Twr Schedule'!$B$9:$C$611,2,FALSE)</f>
        <v>DA-3</v>
      </c>
      <c r="AI271" s="631"/>
      <c r="AL271" s="631" t="str">
        <f>VLOOKUP(+AL265,'[14]Twr Schedule'!$B$9:$C$611,2,FALSE)</f>
        <v>DD45+0</v>
      </c>
      <c r="AM271" s="631"/>
      <c r="AP271" s="631" t="str">
        <f>VLOOKUP(+AP265,'[14]Twr Schedule'!$B$9:$C$611,2,FALSE)</f>
        <v>DA+0</v>
      </c>
      <c r="AQ271" s="631"/>
      <c r="AT271" s="286"/>
      <c r="AV271" s="611"/>
      <c r="AW271" s="611"/>
    </row>
    <row r="272" spans="1:51">
      <c r="A272" s="285"/>
      <c r="AT272" s="286"/>
      <c r="AV272" s="611"/>
      <c r="AW272" s="611"/>
    </row>
    <row r="273" spans="1:51">
      <c r="A273" s="546" t="s">
        <v>873</v>
      </c>
      <c r="B273" s="547"/>
      <c r="C273" s="547"/>
      <c r="D273" s="547"/>
      <c r="E273" s="547"/>
      <c r="F273" s="547"/>
      <c r="G273" s="547"/>
      <c r="H273" s="547"/>
      <c r="I273" s="547"/>
      <c r="J273" s="547"/>
      <c r="K273" s="547"/>
      <c r="L273" s="547"/>
      <c r="M273" s="547"/>
      <c r="N273" s="547"/>
      <c r="O273" s="547"/>
      <c r="P273" s="547"/>
      <c r="Q273" s="547"/>
      <c r="R273" s="548"/>
      <c r="S273" s="607" t="s">
        <v>874</v>
      </c>
      <c r="T273" s="607"/>
      <c r="U273" s="607"/>
      <c r="V273" s="607"/>
      <c r="W273" s="607"/>
      <c r="X273" s="607"/>
      <c r="Y273" s="607"/>
      <c r="Z273" s="607"/>
      <c r="AA273" s="607"/>
      <c r="AB273" s="607"/>
      <c r="AC273" s="607"/>
      <c r="AD273" s="607"/>
      <c r="AE273" s="607"/>
      <c r="AF273" s="607"/>
      <c r="AG273" s="607"/>
      <c r="AH273" s="607"/>
      <c r="AI273" s="607"/>
      <c r="AJ273" s="607"/>
      <c r="AK273" s="607"/>
      <c r="AL273" s="607"/>
      <c r="AM273" s="607"/>
      <c r="AN273" s="607"/>
      <c r="AO273" s="607"/>
      <c r="AP273" s="607"/>
      <c r="AQ273" s="607"/>
      <c r="AR273" s="607"/>
      <c r="AT273" s="286"/>
      <c r="AV273" s="611"/>
      <c r="AW273" s="611"/>
    </row>
    <row r="274" spans="1:51">
      <c r="A274" s="285"/>
      <c r="AT274" s="286"/>
      <c r="AV274" s="611"/>
      <c r="AW274" s="611"/>
    </row>
    <row r="275" spans="1:51">
      <c r="A275" s="285"/>
      <c r="B275" s="611" t="str">
        <f>'[14]Twr Schedule'!B559</f>
        <v>56/2</v>
      </c>
      <c r="C275" s="611"/>
      <c r="F275" s="611" t="str">
        <f>'[14]Twr Schedule'!B561</f>
        <v>56/3</v>
      </c>
      <c r="G275" s="611"/>
      <c r="J275" s="611" t="str">
        <f>'[14]Twr Schedule'!B563</f>
        <v>56/4</v>
      </c>
      <c r="K275" s="611"/>
      <c r="N275" s="611" t="str">
        <f>'[14]Twr Schedule'!B565</f>
        <v>56/5</v>
      </c>
      <c r="O275" s="611"/>
      <c r="R275" s="611" t="str">
        <f>'[14]Twr Schedule'!B567</f>
        <v>56/6</v>
      </c>
      <c r="S275" s="611"/>
      <c r="V275" s="611" t="str">
        <f>'[14]Twr Schedule'!B569</f>
        <v>56/7</v>
      </c>
      <c r="W275" s="611"/>
      <c r="Z275" s="611" t="str">
        <f>'[14]Twr Schedule'!B571</f>
        <v>56/8</v>
      </c>
      <c r="AA275" s="611"/>
      <c r="AD275" s="611" t="str">
        <f>'[14]Twr Schedule'!B573</f>
        <v>57/0</v>
      </c>
      <c r="AE275" s="611"/>
      <c r="AH275" s="611" t="str">
        <f>'[14]Twr Schedule'!B575</f>
        <v>57/1</v>
      </c>
      <c r="AI275" s="611"/>
      <c r="AL275" s="611" t="str">
        <f>'[14]Twr Schedule'!B577</f>
        <v>58/0</v>
      </c>
      <c r="AM275" s="611"/>
      <c r="AP275" s="611" t="str">
        <f>'[14]Twr Schedule'!B579</f>
        <v>59/0</v>
      </c>
      <c r="AQ275" s="611"/>
      <c r="AT275" s="286"/>
      <c r="AV275" s="611"/>
      <c r="AW275" s="611"/>
    </row>
    <row r="276" spans="1:51">
      <c r="A276" s="285"/>
      <c r="AT276" s="286"/>
      <c r="AV276" s="611"/>
      <c r="AW276" s="611"/>
    </row>
    <row r="277" spans="1:51">
      <c r="A277" s="285"/>
      <c r="AT277" s="286"/>
      <c r="AV277" s="611"/>
      <c r="AW277" s="611"/>
    </row>
    <row r="278" spans="1:51">
      <c r="A278" s="285"/>
      <c r="B278" s="299" t="s">
        <v>800</v>
      </c>
      <c r="C278" s="299" t="s">
        <v>801</v>
      </c>
      <c r="D278" s="613">
        <f>VLOOKUP(B275,[14]Progress!$B$9:$D$310,3,FALSE)</f>
        <v>374</v>
      </c>
      <c r="E278" s="612"/>
      <c r="F278" s="299" t="s">
        <v>800</v>
      </c>
      <c r="G278" s="299" t="s">
        <v>801</v>
      </c>
      <c r="H278" s="613">
        <f>VLOOKUP(F275,[14]Progress!$B$9:$D$310,3,FALSE)</f>
        <v>351</v>
      </c>
      <c r="I278" s="612"/>
      <c r="J278" s="299" t="s">
        <v>800</v>
      </c>
      <c r="K278" s="299" t="s">
        <v>801</v>
      </c>
      <c r="L278" s="613">
        <f>VLOOKUP(J275,[14]Progress!$B$9:$D$310,3,FALSE)</f>
        <v>345</v>
      </c>
      <c r="M278" s="612"/>
      <c r="N278" s="299" t="s">
        <v>800</v>
      </c>
      <c r="O278" s="299" t="s">
        <v>801</v>
      </c>
      <c r="P278" s="613">
        <f>VLOOKUP(N275,[14]Progress!$B$9:$D$310,3,FALSE)</f>
        <v>380.05799999999999</v>
      </c>
      <c r="Q278" s="612"/>
      <c r="R278" s="299" t="s">
        <v>800</v>
      </c>
      <c r="S278" s="299" t="s">
        <v>801</v>
      </c>
      <c r="T278" s="613">
        <f>VLOOKUP(R275,[14]Progress!$B$9:$D$310,3,FALSE)</f>
        <v>422</v>
      </c>
      <c r="U278" s="612"/>
      <c r="V278" s="299" t="s">
        <v>800</v>
      </c>
      <c r="W278" s="299" t="s">
        <v>801</v>
      </c>
      <c r="X278" s="613">
        <f>VLOOKUP(V275,[14]Progress!$B$9:$D$310,3,FALSE)</f>
        <v>387.54</v>
      </c>
      <c r="Y278" s="612"/>
      <c r="Z278" s="299" t="s">
        <v>800</v>
      </c>
      <c r="AA278" s="317" t="s">
        <v>801</v>
      </c>
      <c r="AB278" s="662">
        <f>VLOOKUP(Z275,[14]Progress!$B$9:$D$310,3,FALSE)</f>
        <v>369</v>
      </c>
      <c r="AC278" s="663"/>
      <c r="AD278" s="317" t="s">
        <v>800</v>
      </c>
      <c r="AE278" s="317" t="s">
        <v>801</v>
      </c>
      <c r="AF278" s="662">
        <f>VLOOKUP(AD275,[14]Progress!$B$9:$D$310,3,FALSE)</f>
        <v>291</v>
      </c>
      <c r="AG278" s="663"/>
      <c r="AH278" s="317" t="s">
        <v>800</v>
      </c>
      <c r="AI278" s="317" t="s">
        <v>801</v>
      </c>
      <c r="AJ278" s="662">
        <f>VLOOKUP(AH275,[14]Progress!$B$9:$D$310,3,FALSE)</f>
        <v>386.28</v>
      </c>
      <c r="AK278" s="663"/>
      <c r="AL278" s="317" t="s">
        <v>800</v>
      </c>
      <c r="AM278" s="317" t="s">
        <v>801</v>
      </c>
      <c r="AN278" s="662">
        <f>VLOOKUP(AL275,[14]Progress!$B$9:$D$310,3,FALSE)</f>
        <v>281.56099999999998</v>
      </c>
      <c r="AO278" s="663"/>
      <c r="AP278" s="299" t="s">
        <v>800</v>
      </c>
      <c r="AQ278" s="299" t="s">
        <v>801</v>
      </c>
      <c r="AR278" s="613">
        <f>VLOOKUP(AP275,[14]Progress!$B$9:$D$310,3,FALSE)</f>
        <v>418.00099999999998</v>
      </c>
      <c r="AS278" s="611"/>
      <c r="AT278" s="286"/>
      <c r="AV278" s="611">
        <f>D278+H278+L278+P278+T278+X278+AB278+AF278+AJ278+AN278+AR278</f>
        <v>4005.4399999999996</v>
      </c>
      <c r="AW278" s="611"/>
      <c r="AY278">
        <v>11</v>
      </c>
    </row>
    <row r="279" spans="1:51">
      <c r="A279" s="285"/>
      <c r="B279" s="299" t="s">
        <v>803</v>
      </c>
      <c r="C279" s="299" t="s">
        <v>804</v>
      </c>
      <c r="F279" s="299" t="s">
        <v>803</v>
      </c>
      <c r="G279" s="299" t="s">
        <v>804</v>
      </c>
      <c r="J279" s="299" t="s">
        <v>803</v>
      </c>
      <c r="K279" s="299" t="s">
        <v>804</v>
      </c>
      <c r="N279" s="299" t="s">
        <v>803</v>
      </c>
      <c r="O279" s="299" t="s">
        <v>804</v>
      </c>
      <c r="R279" s="299" t="s">
        <v>803</v>
      </c>
      <c r="S279" s="299" t="s">
        <v>804</v>
      </c>
      <c r="V279" s="299" t="s">
        <v>803</v>
      </c>
      <c r="W279" s="299" t="s">
        <v>804</v>
      </c>
      <c r="Z279" s="299" t="s">
        <v>803</v>
      </c>
      <c r="AA279" s="299" t="s">
        <v>804</v>
      </c>
      <c r="AD279" s="299" t="s">
        <v>803</v>
      </c>
      <c r="AE279" s="299" t="s">
        <v>804</v>
      </c>
      <c r="AH279" s="299" t="s">
        <v>803</v>
      </c>
      <c r="AI279" s="299" t="s">
        <v>804</v>
      </c>
      <c r="AL279" s="299" t="s">
        <v>803</v>
      </c>
      <c r="AM279" s="299" t="s">
        <v>804</v>
      </c>
      <c r="AP279" s="299" t="s">
        <v>803</v>
      </c>
      <c r="AQ279" s="299" t="s">
        <v>804</v>
      </c>
      <c r="AT279" s="286"/>
      <c r="AV279" s="611"/>
      <c r="AW279" s="611"/>
    </row>
    <row r="280" spans="1:51" ht="10.5" customHeight="1">
      <c r="A280" s="285"/>
      <c r="B280" s="647"/>
      <c r="C280" s="647"/>
      <c r="F280" s="647"/>
      <c r="G280" s="647"/>
      <c r="J280" s="647"/>
      <c r="K280" s="647"/>
      <c r="N280" s="647"/>
      <c r="O280" s="647"/>
      <c r="R280" s="647"/>
      <c r="S280" s="647"/>
      <c r="V280" s="647"/>
      <c r="W280" s="647"/>
      <c r="Z280" s="647"/>
      <c r="AA280" s="647"/>
      <c r="AD280" s="647"/>
      <c r="AE280" s="647"/>
      <c r="AH280" s="647"/>
      <c r="AI280" s="647"/>
      <c r="AL280" s="647"/>
      <c r="AM280" s="647"/>
      <c r="AP280" s="647"/>
      <c r="AQ280" s="647"/>
      <c r="AT280" s="286"/>
      <c r="AV280" s="611"/>
      <c r="AW280" s="611"/>
    </row>
    <row r="281" spans="1:51">
      <c r="A281" s="285"/>
      <c r="B281" s="631" t="str">
        <f>VLOOKUP(+B275,'[14]Twr Schedule'!$B$9:$C$611,2,FALSE)</f>
        <v>DA+3</v>
      </c>
      <c r="C281" s="631"/>
      <c r="F281" s="631" t="str">
        <f>VLOOKUP(+F275,'[14]Twr Schedule'!$B$9:$C$611,2,FALSE)</f>
        <v>DA-3</v>
      </c>
      <c r="G281" s="631"/>
      <c r="J281" s="631" t="str">
        <f>VLOOKUP(+J275,'[14]Twr Schedule'!$B$9:$C$611,2,FALSE)</f>
        <v>DA-3</v>
      </c>
      <c r="K281" s="631"/>
      <c r="N281" s="631" t="str">
        <f>VLOOKUP(+N275,'[14]Twr Schedule'!$B$9:$C$611,2,FALSE)</f>
        <v>DA-3</v>
      </c>
      <c r="O281" s="631"/>
      <c r="R281" s="631" t="str">
        <f>VLOOKUP(+R275,'[14]Twr Schedule'!$B$9:$C$611,2,FALSE)</f>
        <v>DA+0</v>
      </c>
      <c r="S281" s="631"/>
      <c r="V281" s="631" t="str">
        <f>VLOOKUP(+V275,'[14]Twr Schedule'!$B$9:$C$611,2,FALSE)</f>
        <v>DA+6</v>
      </c>
      <c r="W281" s="631"/>
      <c r="Z281" s="631" t="str">
        <f>VLOOKUP(+Z275,'[14]Twr Schedule'!$B$9:$C$611,2,FALSE)</f>
        <v>DA-3</v>
      </c>
      <c r="AA281" s="631"/>
      <c r="AD281" s="631" t="str">
        <f>VLOOKUP(+AD275,'[14]Twr Schedule'!$B$9:$C$611,2,FALSE)</f>
        <v>DB2+0</v>
      </c>
      <c r="AE281" s="631"/>
      <c r="AH281" s="631" t="str">
        <f>VLOOKUP(+AH275,'[14]Twr Schedule'!$B$9:$C$611,2,FALSE)</f>
        <v>DA-3</v>
      </c>
      <c r="AI281" s="631"/>
      <c r="AL281" s="670" t="str">
        <f>VLOOKUP(+AL275,'[14]Twr Schedule'!$B$9:$C$611,2,FALSE)</f>
        <v>DD60+18</v>
      </c>
      <c r="AM281" s="670"/>
      <c r="AN281" s="318"/>
      <c r="AO281" s="318"/>
      <c r="AP281" s="670" t="str">
        <f>VLOOKUP(+AP275,'[14]Twr Schedule'!$B$9:$C$611,2,FALSE)</f>
        <v>DD60+6</v>
      </c>
      <c r="AQ281" s="670"/>
      <c r="AT281" s="286"/>
      <c r="AV281" s="611"/>
      <c r="AW281" s="611"/>
    </row>
    <row r="282" spans="1:51">
      <c r="A282" s="285"/>
      <c r="AL282" t="s">
        <v>875</v>
      </c>
      <c r="AT282" s="286"/>
      <c r="AV282" s="611"/>
      <c r="AW282" s="611"/>
    </row>
    <row r="283" spans="1:51">
      <c r="A283" s="607" t="s">
        <v>874</v>
      </c>
      <c r="B283" s="607"/>
      <c r="C283" s="607"/>
      <c r="D283" s="607"/>
      <c r="E283" s="607"/>
      <c r="F283" s="607"/>
      <c r="G283" s="607"/>
      <c r="H283" s="607"/>
      <c r="I283" s="607"/>
      <c r="J283" s="607"/>
      <c r="K283" s="607"/>
      <c r="L283" s="607"/>
      <c r="M283" s="607"/>
      <c r="N283" s="607"/>
      <c r="O283" s="607"/>
      <c r="P283" s="607"/>
      <c r="Q283" s="607"/>
      <c r="R283" s="607"/>
      <c r="S283" s="607" t="s">
        <v>876</v>
      </c>
      <c r="T283" s="607"/>
      <c r="U283" s="607"/>
      <c r="V283" s="607"/>
      <c r="W283" s="607"/>
      <c r="X283" s="607"/>
      <c r="Y283" s="607"/>
      <c r="Z283" s="607"/>
      <c r="AA283" s="607"/>
      <c r="AB283" s="607"/>
      <c r="AC283" s="607"/>
      <c r="AD283" s="607"/>
      <c r="AE283" s="607"/>
      <c r="AF283" s="607"/>
      <c r="AG283" s="607"/>
      <c r="AH283" s="607"/>
      <c r="AI283" s="607"/>
      <c r="AJ283" s="607"/>
      <c r="AK283" s="607"/>
      <c r="AL283" s="607"/>
      <c r="AM283" s="607"/>
      <c r="AN283" s="607"/>
      <c r="AO283" s="607"/>
      <c r="AP283" s="607"/>
      <c r="AQ283" s="607"/>
      <c r="AR283" s="607"/>
      <c r="AT283" s="286"/>
      <c r="AV283" s="611"/>
      <c r="AW283" s="611"/>
    </row>
    <row r="284" spans="1:51" ht="27" customHeight="1">
      <c r="A284" s="285"/>
      <c r="AT284" s="286"/>
      <c r="AV284" s="611"/>
      <c r="AW284" s="611"/>
    </row>
    <row r="285" spans="1:51">
      <c r="A285" s="285"/>
      <c r="B285" s="611" t="str">
        <f>'[14]Twr Schedule'!B581</f>
        <v>60/0</v>
      </c>
      <c r="C285" s="611"/>
      <c r="F285" s="611" t="str">
        <f>'[14]Twr Schedule'!B583</f>
        <v>61/0</v>
      </c>
      <c r="G285" s="611"/>
      <c r="J285" s="611" t="str">
        <f>'[14]Twr Schedule'!B585</f>
        <v>62/0</v>
      </c>
      <c r="K285" s="611"/>
      <c r="N285" s="611" t="str">
        <f>'[14]Twr Schedule'!B587</f>
        <v>63/0</v>
      </c>
      <c r="O285" s="611"/>
      <c r="R285" s="611" t="str">
        <f>'[14]Twr Schedule'!B589</f>
        <v>64/0</v>
      </c>
      <c r="S285" s="611"/>
      <c r="V285" s="611" t="str">
        <f>'[14]Twr Schedule'!B591</f>
        <v>64/1</v>
      </c>
      <c r="W285" s="611"/>
      <c r="Z285" s="611" t="str">
        <f>'[14]Twr Schedule'!B593</f>
        <v>64/2</v>
      </c>
      <c r="AA285" s="611"/>
      <c r="AD285" s="611" t="str">
        <f>'[14]Twr Schedule'!B595</f>
        <v>64/3</v>
      </c>
      <c r="AE285" s="611"/>
      <c r="AH285" s="611" t="str">
        <f>'[14]Twr Schedule'!B597</f>
        <v>65/0</v>
      </c>
      <c r="AI285" s="611"/>
      <c r="AL285" s="611" t="str">
        <f>'[14]Twr Schedule'!B599</f>
        <v>66/0</v>
      </c>
      <c r="AM285" s="611"/>
      <c r="AP285" s="611" t="str">
        <f>'[14]Twr Schedule'!B601</f>
        <v>66/1</v>
      </c>
      <c r="AQ285" s="611"/>
      <c r="AT285" s="286"/>
      <c r="AV285" s="611"/>
      <c r="AW285" s="611"/>
    </row>
    <row r="286" spans="1:51">
      <c r="A286" s="285"/>
      <c r="AT286" s="286"/>
      <c r="AV286" s="611"/>
      <c r="AW286" s="611"/>
    </row>
    <row r="287" spans="1:51">
      <c r="A287" s="285"/>
      <c r="AT287" s="286"/>
      <c r="AV287" s="611"/>
      <c r="AW287" s="611"/>
    </row>
    <row r="288" spans="1:51">
      <c r="A288" s="285"/>
      <c r="B288" s="299" t="s">
        <v>800</v>
      </c>
      <c r="C288" s="299" t="s">
        <v>801</v>
      </c>
      <c r="D288" s="662">
        <f>VLOOKUP(B285,[14]Progress!$B$9:$D$310,3,FALSE)</f>
        <v>467.85700000000003</v>
      </c>
      <c r="E288" s="663"/>
      <c r="F288" s="317" t="s">
        <v>800</v>
      </c>
      <c r="G288" s="317" t="s">
        <v>801</v>
      </c>
      <c r="H288" s="665">
        <f>VLOOKUP(F285,[14]Progress!$B$9:$D$310,3,FALSE)</f>
        <v>478.06700000000001</v>
      </c>
      <c r="I288" s="666"/>
      <c r="J288" s="317" t="s">
        <v>800</v>
      </c>
      <c r="K288" s="317" t="s">
        <v>801</v>
      </c>
      <c r="L288" s="665">
        <f>VLOOKUP(J285,[14]Progress!$B$9:$D$310,3,FALSE)</f>
        <v>349.18900000000002</v>
      </c>
      <c r="M288" s="666"/>
      <c r="N288" s="317" t="s">
        <v>800</v>
      </c>
      <c r="O288" s="317" t="s">
        <v>801</v>
      </c>
      <c r="P288" s="662">
        <f>VLOOKUP(N285,[14]Progress!$B$9:$D$310,3,FALSE)</f>
        <v>285.97800000000001</v>
      </c>
      <c r="Q288" s="663"/>
      <c r="R288" s="317" t="s">
        <v>800</v>
      </c>
      <c r="S288" s="317" t="s">
        <v>801</v>
      </c>
      <c r="T288" s="662">
        <f>VLOOKUP(R285,[14]Progress!$B$9:$D$310,3,FALSE)</f>
        <v>395</v>
      </c>
      <c r="U288" s="663"/>
      <c r="V288" s="317" t="s">
        <v>800</v>
      </c>
      <c r="W288" s="317" t="s">
        <v>801</v>
      </c>
      <c r="X288" s="662">
        <f>VLOOKUP(V285,[14]Progress!$B$9:$D$310,3,FALSE)</f>
        <v>384</v>
      </c>
      <c r="Y288" s="663"/>
      <c r="Z288" s="317" t="s">
        <v>800</v>
      </c>
      <c r="AA288" s="317" t="s">
        <v>801</v>
      </c>
      <c r="AB288" s="662">
        <f>VLOOKUP(Z285,[14]Progress!$B$9:$D$310,3,FALSE)</f>
        <v>409</v>
      </c>
      <c r="AC288" s="663"/>
      <c r="AD288" s="317" t="s">
        <v>800</v>
      </c>
      <c r="AE288" s="317" t="s">
        <v>801</v>
      </c>
      <c r="AF288" s="662">
        <f>VLOOKUP(AD285,[14]Progress!$B$9:$D$310,3,FALSE)</f>
        <v>363.017</v>
      </c>
      <c r="AG288" s="663"/>
      <c r="AH288" s="317" t="s">
        <v>800</v>
      </c>
      <c r="AI288" s="317" t="s">
        <v>801</v>
      </c>
      <c r="AJ288" s="665">
        <f>VLOOKUP(AH285,[14]Progress!$B$9:$D$310,3,FALSE)</f>
        <v>298.04199999999997</v>
      </c>
      <c r="AK288" s="666"/>
      <c r="AL288" s="317" t="s">
        <v>800</v>
      </c>
      <c r="AM288" s="317" t="s">
        <v>801</v>
      </c>
      <c r="AN288" s="662">
        <f>VLOOKUP(AL285,[14]Progress!$B$9:$D$310,3,FALSE)</f>
        <v>387</v>
      </c>
      <c r="AO288" s="663"/>
      <c r="AP288" s="317" t="s">
        <v>800</v>
      </c>
      <c r="AQ288" s="317" t="s">
        <v>801</v>
      </c>
      <c r="AR288" s="662">
        <f>VLOOKUP(AP285,[14]Progress!$B$9:$D$310,3,FALSE)</f>
        <v>425.35899999999998</v>
      </c>
      <c r="AS288" s="664"/>
      <c r="AT288" s="286"/>
      <c r="AV288" s="611">
        <f>D288+H288+L288+P288+T288+X288+AB288+AF288+AJ288+AN288+AR288</f>
        <v>4242.509</v>
      </c>
      <c r="AW288" s="611"/>
      <c r="AY288">
        <v>11</v>
      </c>
    </row>
    <row r="289" spans="1:51">
      <c r="A289" s="285"/>
      <c r="B289" s="299" t="s">
        <v>803</v>
      </c>
      <c r="C289" s="299" t="s">
        <v>804</v>
      </c>
      <c r="F289" s="299" t="s">
        <v>803</v>
      </c>
      <c r="G289" s="299" t="s">
        <v>804</v>
      </c>
      <c r="J289" s="299" t="s">
        <v>803</v>
      </c>
      <c r="K289" s="299" t="s">
        <v>804</v>
      </c>
      <c r="N289" s="299" t="s">
        <v>803</v>
      </c>
      <c r="O289" s="299" t="s">
        <v>804</v>
      </c>
      <c r="R289" s="299" t="s">
        <v>803</v>
      </c>
      <c r="S289" s="299" t="s">
        <v>804</v>
      </c>
      <c r="V289" s="299" t="s">
        <v>803</v>
      </c>
      <c r="W289" s="299" t="s">
        <v>804</v>
      </c>
      <c r="Z289" s="299" t="s">
        <v>803</v>
      </c>
      <c r="AA289" s="299" t="s">
        <v>804</v>
      </c>
      <c r="AD289" s="299" t="s">
        <v>803</v>
      </c>
      <c r="AE289" s="299" t="s">
        <v>804</v>
      </c>
      <c r="AH289" s="299" t="s">
        <v>803</v>
      </c>
      <c r="AI289" s="299" t="s">
        <v>804</v>
      </c>
      <c r="AL289" s="299" t="s">
        <v>803</v>
      </c>
      <c r="AM289" s="299" t="s">
        <v>804</v>
      </c>
      <c r="AP289" s="299" t="s">
        <v>803</v>
      </c>
      <c r="AQ289" s="299" t="s">
        <v>804</v>
      </c>
      <c r="AT289" s="286"/>
      <c r="AV289" s="611"/>
      <c r="AW289" s="611"/>
    </row>
    <row r="290" spans="1:51" ht="10.5" customHeight="1">
      <c r="A290" s="285"/>
      <c r="B290" s="668"/>
      <c r="C290" s="669"/>
      <c r="F290" s="668"/>
      <c r="G290" s="669"/>
      <c r="J290" s="668"/>
      <c r="K290" s="669"/>
      <c r="N290" s="668"/>
      <c r="O290" s="669"/>
      <c r="R290" s="668"/>
      <c r="S290" s="669"/>
      <c r="V290" s="668"/>
      <c r="W290" s="669"/>
      <c r="Z290" s="668"/>
      <c r="AA290" s="669"/>
      <c r="AD290" s="668"/>
      <c r="AE290" s="669"/>
      <c r="AH290" s="668"/>
      <c r="AI290" s="669"/>
      <c r="AL290" s="668"/>
      <c r="AM290" s="669"/>
      <c r="AP290" s="668"/>
      <c r="AQ290" s="669"/>
      <c r="AT290" s="286"/>
      <c r="AV290" s="611"/>
      <c r="AW290" s="611"/>
    </row>
    <row r="291" spans="1:51">
      <c r="A291" s="285"/>
      <c r="B291" s="631" t="str">
        <f>VLOOKUP(+B285,'[14]Twr Schedule'!$B$9:$C$611,2,FALSE)</f>
        <v>DD45+6</v>
      </c>
      <c r="C291" s="631"/>
      <c r="F291" s="631" t="str">
        <f>VLOOKUP(+F285,'[14]Twr Schedule'!$B$9:$C$611,2,FALSE)</f>
        <v>DD60+30</v>
      </c>
      <c r="G291" s="631"/>
      <c r="J291" s="631" t="str">
        <f>VLOOKUP(+J285,'[14]Twr Schedule'!$B$9:$C$611,2,FALSE)</f>
        <v>DC1+25</v>
      </c>
      <c r="K291" s="631"/>
      <c r="N291" s="631" t="str">
        <f>VLOOKUP(+N285,'[14]Twr Schedule'!$B$9:$C$611,2,FALSE)</f>
        <v>DC1+3</v>
      </c>
      <c r="O291" s="631"/>
      <c r="R291" s="631" t="str">
        <f>VLOOKUP(+R285,'[14]Twr Schedule'!$B$9:$C$611,2,FALSE)</f>
        <v>DC1+0</v>
      </c>
      <c r="S291" s="631"/>
      <c r="V291" s="631" t="str">
        <f>VLOOKUP(+V285,'[14]Twr Schedule'!$B$9:$C$611,2,FALSE)</f>
        <v>DA+0</v>
      </c>
      <c r="W291" s="631"/>
      <c r="Z291" s="631" t="str">
        <f>VLOOKUP(+Z285,'[14]Twr Schedule'!$B$9:$C$611,2,FALSE)</f>
        <v>DA+3</v>
      </c>
      <c r="AA291" s="631"/>
      <c r="AD291" s="631" t="str">
        <f>VLOOKUP(+AD285,'[14]Twr Schedule'!$B$9:$C$611,2,FALSE)</f>
        <v>DA-3</v>
      </c>
      <c r="AE291" s="631"/>
      <c r="AH291" s="631" t="str">
        <f>VLOOKUP(+AH285,'[14]Twr Schedule'!$B$9:$C$611,2,FALSE)</f>
        <v>DD60+0</v>
      </c>
      <c r="AI291" s="631"/>
      <c r="AL291" s="631" t="str">
        <f>VLOOKUP(+AL285,'[14]Twr Schedule'!$B$9:$C$611,2,FALSE)</f>
        <v>DD60+0</v>
      </c>
      <c r="AM291" s="631"/>
      <c r="AP291" s="631" t="str">
        <f>VLOOKUP(+AP285,'[14]Twr Schedule'!$B$9:$C$611,2,FALSE)</f>
        <v>DA+0</v>
      </c>
      <c r="AQ291" s="631"/>
      <c r="AT291" s="286"/>
      <c r="AV291" s="611"/>
      <c r="AW291" s="611"/>
    </row>
    <row r="292" spans="1:51">
      <c r="A292" s="285"/>
      <c r="J292" s="324" t="s">
        <v>877</v>
      </c>
      <c r="L292" t="s">
        <v>878</v>
      </c>
      <c r="AL292" s="316" t="s">
        <v>879</v>
      </c>
      <c r="AT292" s="286"/>
      <c r="AV292" s="611"/>
      <c r="AW292" s="611"/>
    </row>
    <row r="293" spans="1:51">
      <c r="A293" s="607" t="s">
        <v>876</v>
      </c>
      <c r="B293" s="607"/>
      <c r="C293" s="607"/>
      <c r="D293" s="607"/>
      <c r="E293" s="607"/>
      <c r="F293" s="607"/>
      <c r="G293" s="607"/>
      <c r="H293" s="607"/>
      <c r="I293" s="607"/>
      <c r="J293" s="607"/>
      <c r="K293" s="607"/>
      <c r="L293" s="607"/>
      <c r="M293" s="607"/>
      <c r="N293" s="607"/>
      <c r="O293" s="607"/>
      <c r="P293" s="607"/>
      <c r="Q293" s="607"/>
      <c r="R293" s="607"/>
      <c r="S293" s="607"/>
      <c r="T293" s="607"/>
      <c r="U293" s="607"/>
      <c r="V293" s="607"/>
      <c r="AI293" t="s">
        <v>880</v>
      </c>
      <c r="AT293" s="286"/>
      <c r="AV293" s="611"/>
      <c r="AW293" s="611"/>
    </row>
    <row r="294" spans="1:51">
      <c r="A294" s="285"/>
      <c r="V294" s="611" t="s">
        <v>881</v>
      </c>
      <c r="W294" s="611"/>
      <c r="AT294" s="286"/>
      <c r="AV294" s="611"/>
      <c r="AW294" s="611"/>
    </row>
    <row r="295" spans="1:51">
      <c r="A295" s="285"/>
      <c r="B295" s="611" t="str">
        <f>'[14]Twr Schedule'!B603</f>
        <v>67/0</v>
      </c>
      <c r="C295" s="611"/>
      <c r="F295" s="611" t="str">
        <f>'[14]Twr Schedule'!B605</f>
        <v>68/0</v>
      </c>
      <c r="G295" s="611"/>
      <c r="J295" s="611" t="str">
        <f>'[14]Twr Schedule'!B607</f>
        <v>69/0</v>
      </c>
      <c r="K295" s="611"/>
      <c r="N295" s="611" t="str">
        <f>'[14]Twr Schedule'!B609</f>
        <v>69A/0</v>
      </c>
      <c r="O295" s="611"/>
      <c r="R295" s="611" t="str">
        <f>'[14]Twr Schedule'!B611</f>
        <v>70/0</v>
      </c>
      <c r="S295" s="611"/>
      <c r="V295" s="611" t="str">
        <f>'[14]Twr Schedule'!B613</f>
        <v>Gantry</v>
      </c>
      <c r="W295" s="611"/>
      <c r="Z295" s="611"/>
      <c r="AA295" s="611"/>
      <c r="AD295" s="611"/>
      <c r="AE295" s="611"/>
      <c r="AP295" s="611"/>
      <c r="AQ295" s="611"/>
      <c r="AT295" s="286"/>
      <c r="AV295" s="611"/>
      <c r="AW295" s="611"/>
    </row>
    <row r="296" spans="1:51">
      <c r="A296" s="285"/>
      <c r="AT296" s="286"/>
      <c r="AV296" s="611"/>
      <c r="AW296" s="611"/>
    </row>
    <row r="297" spans="1:51">
      <c r="A297" s="285"/>
      <c r="AT297" s="286"/>
      <c r="AV297" s="611"/>
      <c r="AW297" s="611"/>
    </row>
    <row r="298" spans="1:51">
      <c r="A298" s="285"/>
      <c r="B298" s="299" t="s">
        <v>800</v>
      </c>
      <c r="C298" s="299" t="s">
        <v>801</v>
      </c>
      <c r="D298" s="665">
        <f>VLOOKUP(B295,[14]Progress!$B$9:$D$310,3,FALSE)</f>
        <v>318.40499999999997</v>
      </c>
      <c r="E298" s="666"/>
      <c r="F298" s="317" t="s">
        <v>800</v>
      </c>
      <c r="G298" s="317" t="s">
        <v>801</v>
      </c>
      <c r="H298" s="662">
        <f>VLOOKUP(F295,[14]Progress!$B$9:$D$310,3,FALSE)</f>
        <v>303.77</v>
      </c>
      <c r="I298" s="663"/>
      <c r="J298" s="317" t="s">
        <v>800</v>
      </c>
      <c r="K298" s="317" t="s">
        <v>801</v>
      </c>
      <c r="L298" s="662">
        <f>VLOOKUP(J295,[14]Progress!$B$9:$D$310,3,FALSE)</f>
        <v>232.6</v>
      </c>
      <c r="M298" s="663"/>
      <c r="N298" s="317" t="s">
        <v>800</v>
      </c>
      <c r="O298" s="317" t="s">
        <v>801</v>
      </c>
      <c r="P298" s="662">
        <f>VLOOKUP(N295,[14]Progress!$B$9:$D$310,3,FALSE)</f>
        <v>202.46</v>
      </c>
      <c r="Q298" s="663"/>
      <c r="R298" s="317" t="s">
        <v>800</v>
      </c>
      <c r="S298" s="317" t="s">
        <v>801</v>
      </c>
      <c r="T298" s="662">
        <f>VLOOKUP(R295,[14]Progress!$B$9:$D$310,3,FALSE)</f>
        <v>127</v>
      </c>
      <c r="U298" s="663"/>
      <c r="V298" s="325"/>
      <c r="W298" s="325"/>
      <c r="X298" s="611"/>
      <c r="Y298" s="611"/>
      <c r="Z298" s="2"/>
      <c r="AA298" s="2"/>
      <c r="AB298" s="611"/>
      <c r="AC298" s="611"/>
      <c r="AD298" s="2"/>
      <c r="AE298" s="2"/>
      <c r="AF298" s="611"/>
      <c r="AG298" s="611"/>
      <c r="AH298" s="2"/>
      <c r="AI298" s="2"/>
      <c r="AM298" s="2"/>
      <c r="AP298" s="2"/>
      <c r="AQ298" s="2"/>
      <c r="AR298" s="611"/>
      <c r="AS298" s="611"/>
      <c r="AT298" s="286"/>
      <c r="AV298" s="611">
        <f>D298+H298+L298+P298+T298+X298+AB298+AF298+AJ298+AN298+AR298</f>
        <v>1184.2349999999999</v>
      </c>
      <c r="AW298" s="611"/>
      <c r="AY298">
        <v>4</v>
      </c>
    </row>
    <row r="299" spans="1:51">
      <c r="A299" s="285"/>
      <c r="B299" s="299" t="s">
        <v>803</v>
      </c>
      <c r="C299" s="299" t="s">
        <v>804</v>
      </c>
      <c r="F299" s="299" t="s">
        <v>803</v>
      </c>
      <c r="G299" s="299" t="s">
        <v>804</v>
      </c>
      <c r="J299" s="299" t="s">
        <v>803</v>
      </c>
      <c r="K299" s="299" t="s">
        <v>804</v>
      </c>
      <c r="N299" s="299" t="s">
        <v>803</v>
      </c>
      <c r="O299" s="299" t="s">
        <v>804</v>
      </c>
      <c r="R299" s="299" t="s">
        <v>803</v>
      </c>
      <c r="S299" s="299" t="s">
        <v>804</v>
      </c>
      <c r="V299" s="325"/>
      <c r="W299" s="325"/>
      <c r="Z299" s="2"/>
      <c r="AA299" s="2"/>
      <c r="AD299" s="2"/>
      <c r="AE299" s="2"/>
      <c r="AH299" s="2"/>
      <c r="AI299" s="2"/>
      <c r="AL299" s="2"/>
      <c r="AM299" s="2"/>
      <c r="AP299" s="2"/>
      <c r="AQ299" s="2"/>
      <c r="AT299" s="286"/>
      <c r="AV299" s="611"/>
      <c r="AW299" s="611"/>
    </row>
    <row r="300" spans="1:51" ht="10.5" customHeight="1">
      <c r="A300" s="285"/>
      <c r="B300" s="668"/>
      <c r="C300" s="669"/>
      <c r="F300" s="668"/>
      <c r="G300" s="669"/>
      <c r="J300" s="668"/>
      <c r="K300" s="669"/>
      <c r="N300" s="668"/>
      <c r="O300" s="669"/>
      <c r="R300" s="647"/>
      <c r="S300" s="647"/>
      <c r="V300" s="607"/>
      <c r="W300" s="607"/>
      <c r="Z300" s="611"/>
      <c r="AA300" s="611"/>
      <c r="AD300" s="611"/>
      <c r="AE300" s="611"/>
      <c r="AP300" s="611"/>
      <c r="AQ300" s="611"/>
      <c r="AT300" s="286"/>
      <c r="AV300" s="611"/>
      <c r="AW300" s="611"/>
    </row>
    <row r="301" spans="1:51">
      <c r="A301" s="285"/>
      <c r="B301" s="685" t="str">
        <f>VLOOKUP(+B295,'[14]Twr Schedule'!$B$9:$C$611,2,FALSE)</f>
        <v>DD60+30</v>
      </c>
      <c r="C301" s="685"/>
      <c r="F301" s="685" t="str">
        <f>VLOOKUP(+F295,'[14]Twr Schedule'!$B$9:$C$611,2,FALSE)</f>
        <v>DD60+30</v>
      </c>
      <c r="G301" s="685"/>
      <c r="J301" s="631" t="str">
        <f>VLOOKUP(+J295,'[14]Twr Schedule'!$B$9:$C$611,2,FALSE)</f>
        <v>DC2+0</v>
      </c>
      <c r="K301" s="631"/>
      <c r="N301" s="631" t="str">
        <f>VLOOKUP(+N295,'[14]Twr Schedule'!$B$9:$C$611,2,FALSE)</f>
        <v>DD60+0</v>
      </c>
      <c r="O301" s="631"/>
      <c r="R301" s="631" t="str">
        <f>VLOOKUP(+R295,'[14]Twr Schedule'!$B$9:$C$611,2,FALSE)</f>
        <v>DD60+0</v>
      </c>
      <c r="S301" s="631"/>
      <c r="V301" s="611" t="s">
        <v>882</v>
      </c>
      <c r="W301" s="611"/>
      <c r="Z301" s="611"/>
      <c r="AA301" s="611"/>
      <c r="AD301" s="611"/>
      <c r="AE301" s="611"/>
      <c r="AH301" s="611"/>
      <c r="AI301" s="611"/>
      <c r="AL301" s="611"/>
      <c r="AM301" s="611"/>
      <c r="AP301" s="611"/>
      <c r="AQ301" s="611"/>
      <c r="AT301" s="286"/>
      <c r="AV301" s="611"/>
      <c r="AW301" s="611"/>
    </row>
    <row r="302" spans="1:51">
      <c r="A302" s="285"/>
      <c r="C302" t="s">
        <v>883</v>
      </c>
      <c r="AT302" s="286"/>
    </row>
    <row r="303" spans="1:51" ht="15" thickBot="1">
      <c r="A303" s="326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327"/>
      <c r="P303" s="327"/>
      <c r="Q303" s="327"/>
      <c r="R303" s="327"/>
      <c r="S303" s="327"/>
      <c r="T303" s="327"/>
      <c r="U303" s="327"/>
      <c r="V303" s="327"/>
      <c r="W303" s="327"/>
      <c r="X303" s="327"/>
      <c r="Y303" s="327"/>
      <c r="Z303" s="327"/>
      <c r="AA303" s="327"/>
      <c r="AB303" s="327"/>
      <c r="AC303" s="327"/>
      <c r="AD303" s="327"/>
      <c r="AE303" s="327"/>
      <c r="AF303" s="327"/>
      <c r="AG303" s="327"/>
      <c r="AH303" s="327"/>
      <c r="AI303" s="327"/>
      <c r="AJ303" s="327"/>
      <c r="AK303" s="327"/>
      <c r="AL303" s="327"/>
      <c r="AM303" s="327"/>
      <c r="AN303" s="327"/>
      <c r="AO303" s="327"/>
      <c r="AP303" s="327"/>
      <c r="AQ303" s="327"/>
      <c r="AR303" s="327"/>
      <c r="AS303" s="327"/>
      <c r="AT303" s="328"/>
    </row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</sheetData>
  <mergeCells count="1608">
    <mergeCell ref="AH301:AI301"/>
    <mergeCell ref="AL301:AM301"/>
    <mergeCell ref="AP301:AQ301"/>
    <mergeCell ref="AV301:AW301"/>
    <mergeCell ref="AP300:AQ300"/>
    <mergeCell ref="AV300:AW300"/>
    <mergeCell ref="B301:C301"/>
    <mergeCell ref="F301:G301"/>
    <mergeCell ref="J301:K301"/>
    <mergeCell ref="N301:O301"/>
    <mergeCell ref="R301:S301"/>
    <mergeCell ref="V301:W301"/>
    <mergeCell ref="Z301:AA301"/>
    <mergeCell ref="AD301:AE301"/>
    <mergeCell ref="AV298:AW298"/>
    <mergeCell ref="AV299:AW299"/>
    <mergeCell ref="B300:C300"/>
    <mergeCell ref="F300:G300"/>
    <mergeCell ref="J300:K300"/>
    <mergeCell ref="N300:O300"/>
    <mergeCell ref="R300:S300"/>
    <mergeCell ref="V300:W300"/>
    <mergeCell ref="Z300:AA300"/>
    <mergeCell ref="AD300:AE300"/>
    <mergeCell ref="AV297:AW297"/>
    <mergeCell ref="D298:E298"/>
    <mergeCell ref="H298:I298"/>
    <mergeCell ref="L298:M298"/>
    <mergeCell ref="P298:Q298"/>
    <mergeCell ref="T298:U298"/>
    <mergeCell ref="X298:Y298"/>
    <mergeCell ref="AB298:AC298"/>
    <mergeCell ref="AF298:AG298"/>
    <mergeCell ref="AR298:AS298"/>
    <mergeCell ref="V295:W295"/>
    <mergeCell ref="Z295:AA295"/>
    <mergeCell ref="AD295:AE295"/>
    <mergeCell ref="AP295:AQ295"/>
    <mergeCell ref="AV295:AW295"/>
    <mergeCell ref="AV296:AW296"/>
    <mergeCell ref="AV292:AW292"/>
    <mergeCell ref="A293:V293"/>
    <mergeCell ref="AV293:AW293"/>
    <mergeCell ref="V294:W294"/>
    <mergeCell ref="AV294:AW294"/>
    <mergeCell ref="B295:C295"/>
    <mergeCell ref="F295:G295"/>
    <mergeCell ref="J295:K295"/>
    <mergeCell ref="N295:O295"/>
    <mergeCell ref="R295:S295"/>
    <mergeCell ref="Z291:AA291"/>
    <mergeCell ref="AD291:AE291"/>
    <mergeCell ref="AH291:AI291"/>
    <mergeCell ref="AL291:AM291"/>
    <mergeCell ref="AP291:AQ291"/>
    <mergeCell ref="AV291:AW291"/>
    <mergeCell ref="B291:C291"/>
    <mergeCell ref="F291:G291"/>
    <mergeCell ref="J291:K291"/>
    <mergeCell ref="N291:O291"/>
    <mergeCell ref="R291:S291"/>
    <mergeCell ref="V291:W291"/>
    <mergeCell ref="Z290:AA290"/>
    <mergeCell ref="AD290:AE290"/>
    <mergeCell ref="AH290:AI290"/>
    <mergeCell ref="AL290:AM290"/>
    <mergeCell ref="AP290:AQ290"/>
    <mergeCell ref="AV290:AW290"/>
    <mergeCell ref="B290:C290"/>
    <mergeCell ref="F290:G290"/>
    <mergeCell ref="J290:K290"/>
    <mergeCell ref="N290:O290"/>
    <mergeCell ref="R290:S290"/>
    <mergeCell ref="V290:W290"/>
    <mergeCell ref="AF288:AG288"/>
    <mergeCell ref="AJ288:AK288"/>
    <mergeCell ref="AN288:AO288"/>
    <mergeCell ref="AR288:AS288"/>
    <mergeCell ref="AV288:AW288"/>
    <mergeCell ref="AV289:AW289"/>
    <mergeCell ref="AV285:AW285"/>
    <mergeCell ref="AV286:AW286"/>
    <mergeCell ref="AV287:AW287"/>
    <mergeCell ref="D288:E288"/>
    <mergeCell ref="H288:I288"/>
    <mergeCell ref="L288:M288"/>
    <mergeCell ref="P288:Q288"/>
    <mergeCell ref="T288:U288"/>
    <mergeCell ref="X288:Y288"/>
    <mergeCell ref="AB288:AC288"/>
    <mergeCell ref="V285:W285"/>
    <mergeCell ref="Z285:AA285"/>
    <mergeCell ref="AD285:AE285"/>
    <mergeCell ref="AH285:AI285"/>
    <mergeCell ref="AL285:AM285"/>
    <mergeCell ref="AP285:AQ285"/>
    <mergeCell ref="AV282:AW282"/>
    <mergeCell ref="A283:R283"/>
    <mergeCell ref="S283:AR283"/>
    <mergeCell ref="AV283:AW283"/>
    <mergeCell ref="AV284:AW284"/>
    <mergeCell ref="B285:C285"/>
    <mergeCell ref="F285:G285"/>
    <mergeCell ref="J285:K285"/>
    <mergeCell ref="N285:O285"/>
    <mergeCell ref="R285:S285"/>
    <mergeCell ref="Z281:AA281"/>
    <mergeCell ref="AD281:AE281"/>
    <mergeCell ref="AH281:AI281"/>
    <mergeCell ref="AL281:AM281"/>
    <mergeCell ref="AP281:AQ281"/>
    <mergeCell ref="AV281:AW281"/>
    <mergeCell ref="B281:C281"/>
    <mergeCell ref="F281:G281"/>
    <mergeCell ref="J281:K281"/>
    <mergeCell ref="N281:O281"/>
    <mergeCell ref="R281:S281"/>
    <mergeCell ref="V281:W281"/>
    <mergeCell ref="Z280:AA280"/>
    <mergeCell ref="AD280:AE280"/>
    <mergeCell ref="AH280:AI280"/>
    <mergeCell ref="AL280:AM280"/>
    <mergeCell ref="AP280:AQ280"/>
    <mergeCell ref="AV280:AW280"/>
    <mergeCell ref="B280:C280"/>
    <mergeCell ref="F280:G280"/>
    <mergeCell ref="J280:K280"/>
    <mergeCell ref="N280:O280"/>
    <mergeCell ref="R280:S280"/>
    <mergeCell ref="V280:W280"/>
    <mergeCell ref="AF278:AG278"/>
    <mergeCell ref="AJ278:AK278"/>
    <mergeCell ref="AN278:AO278"/>
    <mergeCell ref="AR278:AS278"/>
    <mergeCell ref="AV278:AW278"/>
    <mergeCell ref="AV279:AW279"/>
    <mergeCell ref="AV275:AW275"/>
    <mergeCell ref="AV276:AW276"/>
    <mergeCell ref="AV277:AW277"/>
    <mergeCell ref="D278:E278"/>
    <mergeCell ref="H278:I278"/>
    <mergeCell ref="L278:M278"/>
    <mergeCell ref="P278:Q278"/>
    <mergeCell ref="T278:U278"/>
    <mergeCell ref="X278:Y278"/>
    <mergeCell ref="AB278:AC278"/>
    <mergeCell ref="V275:W275"/>
    <mergeCell ref="Z275:AA275"/>
    <mergeCell ref="AD275:AE275"/>
    <mergeCell ref="AH275:AI275"/>
    <mergeCell ref="AL275:AM275"/>
    <mergeCell ref="AP275:AQ275"/>
    <mergeCell ref="AV272:AW272"/>
    <mergeCell ref="A273:R273"/>
    <mergeCell ref="S273:AR273"/>
    <mergeCell ref="AV273:AW273"/>
    <mergeCell ref="AV274:AW274"/>
    <mergeCell ref="B275:C275"/>
    <mergeCell ref="F275:G275"/>
    <mergeCell ref="J275:K275"/>
    <mergeCell ref="N275:O275"/>
    <mergeCell ref="R275:S275"/>
    <mergeCell ref="Z271:AA271"/>
    <mergeCell ref="AD271:AE271"/>
    <mergeCell ref="AH271:AI271"/>
    <mergeCell ref="AL271:AM271"/>
    <mergeCell ref="AP271:AQ271"/>
    <mergeCell ref="AV271:AW271"/>
    <mergeCell ref="B271:C271"/>
    <mergeCell ref="F271:G271"/>
    <mergeCell ref="J271:K271"/>
    <mergeCell ref="N271:O271"/>
    <mergeCell ref="R271:S271"/>
    <mergeCell ref="V271:W271"/>
    <mergeCell ref="Z270:AA270"/>
    <mergeCell ref="AD270:AE270"/>
    <mergeCell ref="AH270:AI270"/>
    <mergeCell ref="AL270:AM270"/>
    <mergeCell ref="AP270:AQ270"/>
    <mergeCell ref="AV270:AW270"/>
    <mergeCell ref="B270:C270"/>
    <mergeCell ref="F270:G270"/>
    <mergeCell ref="J270:K270"/>
    <mergeCell ref="N270:O270"/>
    <mergeCell ref="R270:S270"/>
    <mergeCell ref="V270:W270"/>
    <mergeCell ref="AF268:AG268"/>
    <mergeCell ref="AJ268:AK268"/>
    <mergeCell ref="AN268:AO268"/>
    <mergeCell ref="AR268:AS268"/>
    <mergeCell ref="AV268:AW268"/>
    <mergeCell ref="AV269:AW269"/>
    <mergeCell ref="AV265:AW265"/>
    <mergeCell ref="AV266:AW266"/>
    <mergeCell ref="AV267:AW267"/>
    <mergeCell ref="D268:E268"/>
    <mergeCell ref="H268:I268"/>
    <mergeCell ref="L268:M268"/>
    <mergeCell ref="P268:Q268"/>
    <mergeCell ref="T268:U268"/>
    <mergeCell ref="X268:Y268"/>
    <mergeCell ref="AB268:AC268"/>
    <mergeCell ref="V265:W265"/>
    <mergeCell ref="Z265:AA265"/>
    <mergeCell ref="AD265:AE265"/>
    <mergeCell ref="AH265:AI265"/>
    <mergeCell ref="AL265:AM265"/>
    <mergeCell ref="AP265:AQ265"/>
    <mergeCell ref="AV262:AW262"/>
    <mergeCell ref="A263:R263"/>
    <mergeCell ref="S263:AR263"/>
    <mergeCell ref="AV263:AW263"/>
    <mergeCell ref="AV264:AW264"/>
    <mergeCell ref="B265:C265"/>
    <mergeCell ref="F265:G265"/>
    <mergeCell ref="J265:K265"/>
    <mergeCell ref="N265:O265"/>
    <mergeCell ref="R265:S265"/>
    <mergeCell ref="Z261:AA261"/>
    <mergeCell ref="AD261:AE261"/>
    <mergeCell ref="AH261:AI261"/>
    <mergeCell ref="AL261:AM261"/>
    <mergeCell ref="AP261:AQ261"/>
    <mergeCell ref="AV261:AW261"/>
    <mergeCell ref="B261:C261"/>
    <mergeCell ref="F261:G261"/>
    <mergeCell ref="J261:K261"/>
    <mergeCell ref="N261:O261"/>
    <mergeCell ref="R261:S261"/>
    <mergeCell ref="V261:W261"/>
    <mergeCell ref="Z260:AA260"/>
    <mergeCell ref="AD260:AE260"/>
    <mergeCell ref="AH260:AI260"/>
    <mergeCell ref="AL260:AM260"/>
    <mergeCell ref="AP260:AQ260"/>
    <mergeCell ref="AV260:AW260"/>
    <mergeCell ref="B260:C260"/>
    <mergeCell ref="F260:G260"/>
    <mergeCell ref="J260:K260"/>
    <mergeCell ref="N260:O260"/>
    <mergeCell ref="R260:S260"/>
    <mergeCell ref="V260:W260"/>
    <mergeCell ref="AF258:AG258"/>
    <mergeCell ref="AJ258:AK258"/>
    <mergeCell ref="AN258:AO258"/>
    <mergeCell ref="AR258:AS258"/>
    <mergeCell ref="AV258:AW258"/>
    <mergeCell ref="AV259:AW259"/>
    <mergeCell ref="AV255:AW255"/>
    <mergeCell ref="AV256:AW256"/>
    <mergeCell ref="AV257:AW257"/>
    <mergeCell ref="D258:E258"/>
    <mergeCell ref="H258:I258"/>
    <mergeCell ref="L258:M258"/>
    <mergeCell ref="P258:Q258"/>
    <mergeCell ref="T258:U258"/>
    <mergeCell ref="X258:Y258"/>
    <mergeCell ref="AB258:AC258"/>
    <mergeCell ref="V255:W255"/>
    <mergeCell ref="Z255:AA255"/>
    <mergeCell ref="AD255:AE255"/>
    <mergeCell ref="AH255:AI255"/>
    <mergeCell ref="AL255:AM255"/>
    <mergeCell ref="AP255:AQ255"/>
    <mergeCell ref="AV252:AW252"/>
    <mergeCell ref="A253:V253"/>
    <mergeCell ref="W253:AR253"/>
    <mergeCell ref="AV253:AW253"/>
    <mergeCell ref="AV254:AW254"/>
    <mergeCell ref="B255:C255"/>
    <mergeCell ref="F255:G255"/>
    <mergeCell ref="J255:K255"/>
    <mergeCell ref="N255:O255"/>
    <mergeCell ref="R255:S255"/>
    <mergeCell ref="Z251:AA251"/>
    <mergeCell ref="AD251:AE251"/>
    <mergeCell ref="AH251:AI251"/>
    <mergeCell ref="AL251:AM251"/>
    <mergeCell ref="AP251:AQ251"/>
    <mergeCell ref="AV251:AW251"/>
    <mergeCell ref="B251:C251"/>
    <mergeCell ref="F251:G251"/>
    <mergeCell ref="J251:K251"/>
    <mergeCell ref="N251:O251"/>
    <mergeCell ref="R251:S251"/>
    <mergeCell ref="V251:W251"/>
    <mergeCell ref="Z250:AA250"/>
    <mergeCell ref="AD250:AE250"/>
    <mergeCell ref="AH250:AI250"/>
    <mergeCell ref="AL250:AM250"/>
    <mergeCell ref="AP250:AQ250"/>
    <mergeCell ref="AV250:AW250"/>
    <mergeCell ref="B250:C250"/>
    <mergeCell ref="F250:G250"/>
    <mergeCell ref="J250:K250"/>
    <mergeCell ref="N250:O250"/>
    <mergeCell ref="R250:S250"/>
    <mergeCell ref="V250:W250"/>
    <mergeCell ref="AF248:AG248"/>
    <mergeCell ref="AJ248:AK248"/>
    <mergeCell ref="AN248:AO248"/>
    <mergeCell ref="AR248:AS248"/>
    <mergeCell ref="AV248:AW248"/>
    <mergeCell ref="AV249:AW249"/>
    <mergeCell ref="AV245:AW245"/>
    <mergeCell ref="AV246:AW246"/>
    <mergeCell ref="AV247:AW247"/>
    <mergeCell ref="D248:E248"/>
    <mergeCell ref="H248:I248"/>
    <mergeCell ref="L248:M248"/>
    <mergeCell ref="P248:Q248"/>
    <mergeCell ref="T248:U248"/>
    <mergeCell ref="X248:Y248"/>
    <mergeCell ref="AB248:AC248"/>
    <mergeCell ref="V245:W245"/>
    <mergeCell ref="Z245:AA245"/>
    <mergeCell ref="AD245:AE245"/>
    <mergeCell ref="AH245:AI245"/>
    <mergeCell ref="AL245:AM245"/>
    <mergeCell ref="AP245:AQ245"/>
    <mergeCell ref="AV242:AW242"/>
    <mergeCell ref="A243:Z243"/>
    <mergeCell ref="AA243:AR243"/>
    <mergeCell ref="AV243:AW243"/>
    <mergeCell ref="AV244:AW244"/>
    <mergeCell ref="B245:C245"/>
    <mergeCell ref="F245:G245"/>
    <mergeCell ref="J245:K245"/>
    <mergeCell ref="N245:O245"/>
    <mergeCell ref="R245:S245"/>
    <mergeCell ref="Z241:AA241"/>
    <mergeCell ref="AD241:AE241"/>
    <mergeCell ref="AH241:AI241"/>
    <mergeCell ref="AL241:AM241"/>
    <mergeCell ref="AP241:AQ241"/>
    <mergeCell ref="AV241:AW241"/>
    <mergeCell ref="B241:C241"/>
    <mergeCell ref="F241:G241"/>
    <mergeCell ref="J241:K241"/>
    <mergeCell ref="N241:O241"/>
    <mergeCell ref="R241:S241"/>
    <mergeCell ref="V241:W241"/>
    <mergeCell ref="Z240:AA240"/>
    <mergeCell ref="AD240:AE240"/>
    <mergeCell ref="AH240:AI240"/>
    <mergeCell ref="AL240:AM240"/>
    <mergeCell ref="AP240:AQ240"/>
    <mergeCell ref="AV240:AW240"/>
    <mergeCell ref="B240:C240"/>
    <mergeCell ref="F240:G240"/>
    <mergeCell ref="J240:K240"/>
    <mergeCell ref="N240:O240"/>
    <mergeCell ref="R240:S240"/>
    <mergeCell ref="V240:W240"/>
    <mergeCell ref="AF238:AG238"/>
    <mergeCell ref="AJ238:AK238"/>
    <mergeCell ref="AN238:AO238"/>
    <mergeCell ref="AR238:AS238"/>
    <mergeCell ref="AV238:AW238"/>
    <mergeCell ref="AV239:AW239"/>
    <mergeCell ref="AV235:AW235"/>
    <mergeCell ref="AV236:AW236"/>
    <mergeCell ref="AV237:AW237"/>
    <mergeCell ref="D238:E238"/>
    <mergeCell ref="H238:I238"/>
    <mergeCell ref="L238:M238"/>
    <mergeCell ref="P238:Q238"/>
    <mergeCell ref="T238:U238"/>
    <mergeCell ref="X238:Y238"/>
    <mergeCell ref="AB238:AC238"/>
    <mergeCell ref="V235:W235"/>
    <mergeCell ref="Z235:AA235"/>
    <mergeCell ref="AD235:AE235"/>
    <mergeCell ref="AH235:AI235"/>
    <mergeCell ref="AL235:AM235"/>
    <mergeCell ref="AP235:AQ235"/>
    <mergeCell ref="AV232:AW232"/>
    <mergeCell ref="AV233:AW233"/>
    <mergeCell ref="A234:AL234"/>
    <mergeCell ref="AM234:AR234"/>
    <mergeCell ref="AV234:AW234"/>
    <mergeCell ref="B235:C235"/>
    <mergeCell ref="F235:G235"/>
    <mergeCell ref="J235:K235"/>
    <mergeCell ref="N235:O235"/>
    <mergeCell ref="R235:S235"/>
    <mergeCell ref="Z231:AA231"/>
    <mergeCell ref="AD231:AE231"/>
    <mergeCell ref="AH231:AI231"/>
    <mergeCell ref="AL231:AM231"/>
    <mergeCell ref="AP231:AQ231"/>
    <mergeCell ref="AV231:AW231"/>
    <mergeCell ref="B231:C231"/>
    <mergeCell ref="F231:G231"/>
    <mergeCell ref="J231:K231"/>
    <mergeCell ref="N231:O231"/>
    <mergeCell ref="R231:S231"/>
    <mergeCell ref="V231:W231"/>
    <mergeCell ref="Z230:AA230"/>
    <mergeCell ref="AD230:AE230"/>
    <mergeCell ref="AH230:AI230"/>
    <mergeCell ref="AL230:AM230"/>
    <mergeCell ref="AP230:AQ230"/>
    <mergeCell ref="AV230:AW230"/>
    <mergeCell ref="B230:C230"/>
    <mergeCell ref="F230:G230"/>
    <mergeCell ref="J230:K230"/>
    <mergeCell ref="N230:O230"/>
    <mergeCell ref="R230:S230"/>
    <mergeCell ref="V230:W230"/>
    <mergeCell ref="AF228:AG228"/>
    <mergeCell ref="AJ228:AK228"/>
    <mergeCell ref="AN228:AO228"/>
    <mergeCell ref="AR228:AS228"/>
    <mergeCell ref="AV228:AW228"/>
    <mergeCell ref="AV229:AW229"/>
    <mergeCell ref="AV225:AW225"/>
    <mergeCell ref="AV226:AW226"/>
    <mergeCell ref="AV227:AW227"/>
    <mergeCell ref="D228:E228"/>
    <mergeCell ref="H228:I228"/>
    <mergeCell ref="L228:M228"/>
    <mergeCell ref="P228:Q228"/>
    <mergeCell ref="T228:U228"/>
    <mergeCell ref="X228:Y228"/>
    <mergeCell ref="AB228:AC228"/>
    <mergeCell ref="V225:W225"/>
    <mergeCell ref="Z225:AA225"/>
    <mergeCell ref="AD225:AE225"/>
    <mergeCell ref="AH225:AI225"/>
    <mergeCell ref="AL225:AM225"/>
    <mergeCell ref="AP225:AQ225"/>
    <mergeCell ref="AV222:AW222"/>
    <mergeCell ref="A223:Z223"/>
    <mergeCell ref="AA223:AR223"/>
    <mergeCell ref="AV223:AW223"/>
    <mergeCell ref="AV224:AW224"/>
    <mergeCell ref="B225:C225"/>
    <mergeCell ref="F225:G225"/>
    <mergeCell ref="J225:K225"/>
    <mergeCell ref="N225:O225"/>
    <mergeCell ref="R225:S225"/>
    <mergeCell ref="Z221:AA221"/>
    <mergeCell ref="AD221:AE221"/>
    <mergeCell ref="AH221:AI221"/>
    <mergeCell ref="AL221:AM221"/>
    <mergeCell ref="AP221:AQ221"/>
    <mergeCell ref="AV221:AW221"/>
    <mergeCell ref="B221:C221"/>
    <mergeCell ref="F221:G221"/>
    <mergeCell ref="J221:K221"/>
    <mergeCell ref="N221:O221"/>
    <mergeCell ref="R221:S221"/>
    <mergeCell ref="V221:W221"/>
    <mergeCell ref="Z220:AA220"/>
    <mergeCell ref="AD220:AE220"/>
    <mergeCell ref="AH220:AI220"/>
    <mergeCell ref="AL220:AM220"/>
    <mergeCell ref="AP220:AQ220"/>
    <mergeCell ref="AV220:AW220"/>
    <mergeCell ref="B220:C220"/>
    <mergeCell ref="F220:G220"/>
    <mergeCell ref="J220:K220"/>
    <mergeCell ref="N220:O220"/>
    <mergeCell ref="R220:S220"/>
    <mergeCell ref="V220:W220"/>
    <mergeCell ref="AF218:AG218"/>
    <mergeCell ref="AJ218:AK218"/>
    <mergeCell ref="AN218:AO218"/>
    <mergeCell ref="AR218:AS218"/>
    <mergeCell ref="AV218:AW218"/>
    <mergeCell ref="AV219:AW219"/>
    <mergeCell ref="AV215:AW215"/>
    <mergeCell ref="AV216:AW216"/>
    <mergeCell ref="AV217:AW217"/>
    <mergeCell ref="D218:E218"/>
    <mergeCell ref="H218:I218"/>
    <mergeCell ref="L218:M218"/>
    <mergeCell ref="P218:Q218"/>
    <mergeCell ref="T218:U218"/>
    <mergeCell ref="X218:Y218"/>
    <mergeCell ref="AB218:AC218"/>
    <mergeCell ref="V215:W215"/>
    <mergeCell ref="Z215:AA215"/>
    <mergeCell ref="AD215:AE215"/>
    <mergeCell ref="AH215:AI215"/>
    <mergeCell ref="AL215:AM215"/>
    <mergeCell ref="AP215:AQ215"/>
    <mergeCell ref="AV212:AW212"/>
    <mergeCell ref="AV213:AW213"/>
    <mergeCell ref="A214:V214"/>
    <mergeCell ref="W214:AR214"/>
    <mergeCell ref="AV214:AW214"/>
    <mergeCell ref="B215:C215"/>
    <mergeCell ref="F215:G215"/>
    <mergeCell ref="J215:K215"/>
    <mergeCell ref="N215:O215"/>
    <mergeCell ref="R215:S215"/>
    <mergeCell ref="Z211:AA211"/>
    <mergeCell ref="AD211:AE211"/>
    <mergeCell ref="AH211:AI211"/>
    <mergeCell ref="AL211:AM211"/>
    <mergeCell ref="AP211:AQ211"/>
    <mergeCell ref="AV211:AW211"/>
    <mergeCell ref="B211:C211"/>
    <mergeCell ref="F211:G211"/>
    <mergeCell ref="J211:K211"/>
    <mergeCell ref="N211:O211"/>
    <mergeCell ref="R211:S211"/>
    <mergeCell ref="V211:W211"/>
    <mergeCell ref="Z210:AA210"/>
    <mergeCell ref="AD210:AE210"/>
    <mergeCell ref="AH210:AI210"/>
    <mergeCell ref="AL210:AM210"/>
    <mergeCell ref="AP210:AQ210"/>
    <mergeCell ref="AV210:AW210"/>
    <mergeCell ref="B210:C210"/>
    <mergeCell ref="F210:G210"/>
    <mergeCell ref="J210:K210"/>
    <mergeCell ref="N210:O210"/>
    <mergeCell ref="R210:S210"/>
    <mergeCell ref="V210:W210"/>
    <mergeCell ref="AF208:AG208"/>
    <mergeCell ref="AJ208:AK208"/>
    <mergeCell ref="AN208:AO208"/>
    <mergeCell ref="AR208:AS208"/>
    <mergeCell ref="AV208:AW208"/>
    <mergeCell ref="AV209:AW209"/>
    <mergeCell ref="AV205:AW205"/>
    <mergeCell ref="AV206:AW206"/>
    <mergeCell ref="AV207:AW207"/>
    <mergeCell ref="D208:E208"/>
    <mergeCell ref="H208:I208"/>
    <mergeCell ref="L208:M208"/>
    <mergeCell ref="P208:Q208"/>
    <mergeCell ref="T208:U208"/>
    <mergeCell ref="X208:Y208"/>
    <mergeCell ref="AB208:AC208"/>
    <mergeCell ref="V205:W205"/>
    <mergeCell ref="Z205:AA205"/>
    <mergeCell ref="AD205:AE205"/>
    <mergeCell ref="AH205:AI205"/>
    <mergeCell ref="AL205:AM205"/>
    <mergeCell ref="AP205:AQ205"/>
    <mergeCell ref="AV202:AW202"/>
    <mergeCell ref="A203:R203"/>
    <mergeCell ref="S203:AR203"/>
    <mergeCell ref="AV203:AW203"/>
    <mergeCell ref="AV204:AW204"/>
    <mergeCell ref="B205:C205"/>
    <mergeCell ref="F205:G205"/>
    <mergeCell ref="J205:K205"/>
    <mergeCell ref="N205:O205"/>
    <mergeCell ref="R205:S205"/>
    <mergeCell ref="Z201:AA201"/>
    <mergeCell ref="AD201:AE201"/>
    <mergeCell ref="AH201:AI201"/>
    <mergeCell ref="AL201:AM201"/>
    <mergeCell ref="AP201:AQ201"/>
    <mergeCell ref="AV201:AW201"/>
    <mergeCell ref="B201:C201"/>
    <mergeCell ref="F201:G201"/>
    <mergeCell ref="J201:K201"/>
    <mergeCell ref="N201:O201"/>
    <mergeCell ref="R201:S201"/>
    <mergeCell ref="V201:W201"/>
    <mergeCell ref="Z200:AA200"/>
    <mergeCell ref="AD200:AE200"/>
    <mergeCell ref="AH200:AI200"/>
    <mergeCell ref="AL200:AM200"/>
    <mergeCell ref="AP200:AQ200"/>
    <mergeCell ref="AV200:AW200"/>
    <mergeCell ref="B200:C200"/>
    <mergeCell ref="F200:G200"/>
    <mergeCell ref="J200:K200"/>
    <mergeCell ref="N200:O200"/>
    <mergeCell ref="R200:S200"/>
    <mergeCell ref="V200:W200"/>
    <mergeCell ref="AF198:AG198"/>
    <mergeCell ref="AJ198:AK198"/>
    <mergeCell ref="AN198:AO198"/>
    <mergeCell ref="AR198:AS198"/>
    <mergeCell ref="AV198:AW198"/>
    <mergeCell ref="AV199:AW199"/>
    <mergeCell ref="AV195:AW195"/>
    <mergeCell ref="AV196:AW196"/>
    <mergeCell ref="AV197:AW197"/>
    <mergeCell ref="D198:E198"/>
    <mergeCell ref="H198:I198"/>
    <mergeCell ref="L198:M198"/>
    <mergeCell ref="P198:Q198"/>
    <mergeCell ref="T198:U198"/>
    <mergeCell ref="X198:Y198"/>
    <mergeCell ref="AB198:AC198"/>
    <mergeCell ref="V195:W195"/>
    <mergeCell ref="Z195:AA195"/>
    <mergeCell ref="AD195:AE195"/>
    <mergeCell ref="AH195:AI195"/>
    <mergeCell ref="AL195:AM195"/>
    <mergeCell ref="AP195:AQ195"/>
    <mergeCell ref="AV192:AW192"/>
    <mergeCell ref="AV193:AW193"/>
    <mergeCell ref="A194:J194"/>
    <mergeCell ref="K194:AR194"/>
    <mergeCell ref="AV194:AW194"/>
    <mergeCell ref="B195:C195"/>
    <mergeCell ref="F195:G195"/>
    <mergeCell ref="J195:K195"/>
    <mergeCell ref="N195:O195"/>
    <mergeCell ref="R195:S195"/>
    <mergeCell ref="Z191:AA191"/>
    <mergeCell ref="AD191:AE191"/>
    <mergeCell ref="AH191:AI191"/>
    <mergeCell ref="AL191:AM191"/>
    <mergeCell ref="AP191:AQ191"/>
    <mergeCell ref="AV191:AW191"/>
    <mergeCell ref="AH190:AI190"/>
    <mergeCell ref="AL190:AM190"/>
    <mergeCell ref="AP190:AQ190"/>
    <mergeCell ref="AV190:AW190"/>
    <mergeCell ref="B191:C191"/>
    <mergeCell ref="F191:G191"/>
    <mergeCell ref="J191:K191"/>
    <mergeCell ref="N191:O191"/>
    <mergeCell ref="R191:S191"/>
    <mergeCell ref="V191:W191"/>
    <mergeCell ref="AV188:AW188"/>
    <mergeCell ref="AV189:AW189"/>
    <mergeCell ref="B190:C190"/>
    <mergeCell ref="F190:G190"/>
    <mergeCell ref="J190:K190"/>
    <mergeCell ref="N190:O190"/>
    <mergeCell ref="R190:S190"/>
    <mergeCell ref="V190:W190"/>
    <mergeCell ref="Z190:AA190"/>
    <mergeCell ref="AD190:AE190"/>
    <mergeCell ref="X188:Y188"/>
    <mergeCell ref="AB188:AC188"/>
    <mergeCell ref="AF188:AG188"/>
    <mergeCell ref="AJ188:AK188"/>
    <mergeCell ref="AN188:AO188"/>
    <mergeCell ref="AR188:AS188"/>
    <mergeCell ref="AL185:AM185"/>
    <mergeCell ref="AP185:AQ185"/>
    <mergeCell ref="AV185:AW185"/>
    <mergeCell ref="AV186:AW186"/>
    <mergeCell ref="AV187:AW187"/>
    <mergeCell ref="D188:E188"/>
    <mergeCell ref="H188:I188"/>
    <mergeCell ref="L188:M188"/>
    <mergeCell ref="P188:Q188"/>
    <mergeCell ref="T188:U188"/>
    <mergeCell ref="AV184:AW184"/>
    <mergeCell ref="B185:C185"/>
    <mergeCell ref="F185:G185"/>
    <mergeCell ref="J185:K185"/>
    <mergeCell ref="N185:O185"/>
    <mergeCell ref="R185:S185"/>
    <mergeCell ref="V185:W185"/>
    <mergeCell ref="Z185:AA185"/>
    <mergeCell ref="AD185:AE185"/>
    <mergeCell ref="AH185:AI185"/>
    <mergeCell ref="AL181:AM181"/>
    <mergeCell ref="AP181:AQ181"/>
    <mergeCell ref="AV181:AW181"/>
    <mergeCell ref="AV182:AW182"/>
    <mergeCell ref="A183:N183"/>
    <mergeCell ref="O183:AR183"/>
    <mergeCell ref="AV183:AW183"/>
    <mergeCell ref="AV180:AW180"/>
    <mergeCell ref="B181:C181"/>
    <mergeCell ref="F181:G181"/>
    <mergeCell ref="J181:K181"/>
    <mergeCell ref="N181:O181"/>
    <mergeCell ref="R181:S181"/>
    <mergeCell ref="V181:W181"/>
    <mergeCell ref="Z181:AA181"/>
    <mergeCell ref="AD181:AE181"/>
    <mergeCell ref="AH181:AI181"/>
    <mergeCell ref="V180:W180"/>
    <mergeCell ref="Z180:AA180"/>
    <mergeCell ref="AD180:AE180"/>
    <mergeCell ref="AH180:AI180"/>
    <mergeCell ref="AL180:AM180"/>
    <mergeCell ref="AP180:AQ180"/>
    <mergeCell ref="AJ178:AK178"/>
    <mergeCell ref="AN178:AO178"/>
    <mergeCell ref="AR178:AS178"/>
    <mergeCell ref="AV178:AW178"/>
    <mergeCell ref="AV179:AW179"/>
    <mergeCell ref="B180:C180"/>
    <mergeCell ref="F180:G180"/>
    <mergeCell ref="J180:K180"/>
    <mergeCell ref="N180:O180"/>
    <mergeCell ref="R180:S180"/>
    <mergeCell ref="AV176:AW176"/>
    <mergeCell ref="AV177:AW177"/>
    <mergeCell ref="D178:E178"/>
    <mergeCell ref="H178:I178"/>
    <mergeCell ref="L178:M178"/>
    <mergeCell ref="P178:Q178"/>
    <mergeCell ref="T178:U178"/>
    <mergeCell ref="X178:Y178"/>
    <mergeCell ref="AB178:AC178"/>
    <mergeCell ref="AF178:AG178"/>
    <mergeCell ref="Z175:AA175"/>
    <mergeCell ref="AD175:AE175"/>
    <mergeCell ref="AH175:AI175"/>
    <mergeCell ref="AL175:AM175"/>
    <mergeCell ref="AP175:AQ175"/>
    <mergeCell ref="AV175:AW175"/>
    <mergeCell ref="B175:C175"/>
    <mergeCell ref="F175:G175"/>
    <mergeCell ref="J175:K175"/>
    <mergeCell ref="N175:O175"/>
    <mergeCell ref="R175:S175"/>
    <mergeCell ref="V175:W175"/>
    <mergeCell ref="AV172:AW172"/>
    <mergeCell ref="A173:Z173"/>
    <mergeCell ref="AA173:AR173"/>
    <mergeCell ref="AV173:AW173"/>
    <mergeCell ref="B174:AA174"/>
    <mergeCell ref="AV174:AW174"/>
    <mergeCell ref="Z171:AA171"/>
    <mergeCell ref="AD171:AE171"/>
    <mergeCell ref="AH171:AI171"/>
    <mergeCell ref="AL171:AM171"/>
    <mergeCell ref="AP171:AQ171"/>
    <mergeCell ref="AV171:AW171"/>
    <mergeCell ref="B171:C171"/>
    <mergeCell ref="F171:G171"/>
    <mergeCell ref="J171:K171"/>
    <mergeCell ref="N171:O171"/>
    <mergeCell ref="R171:S171"/>
    <mergeCell ref="V171:W171"/>
    <mergeCell ref="Z170:AA170"/>
    <mergeCell ref="AD170:AE170"/>
    <mergeCell ref="AH170:AI170"/>
    <mergeCell ref="AL170:AM170"/>
    <mergeCell ref="AP170:AQ170"/>
    <mergeCell ref="AV170:AW170"/>
    <mergeCell ref="AN168:AO168"/>
    <mergeCell ref="AR168:AS168"/>
    <mergeCell ref="AV168:AW168"/>
    <mergeCell ref="AV169:AW169"/>
    <mergeCell ref="B170:C170"/>
    <mergeCell ref="F170:G170"/>
    <mergeCell ref="J170:K170"/>
    <mergeCell ref="N170:O170"/>
    <mergeCell ref="R170:S170"/>
    <mergeCell ref="V170:W170"/>
    <mergeCell ref="AV167:AW167"/>
    <mergeCell ref="D168:E168"/>
    <mergeCell ref="H168:I168"/>
    <mergeCell ref="L168:M168"/>
    <mergeCell ref="P168:Q168"/>
    <mergeCell ref="T168:U168"/>
    <mergeCell ref="X168:Y168"/>
    <mergeCell ref="AB168:AC168"/>
    <mergeCell ref="AF168:AG168"/>
    <mergeCell ref="AJ168:AK168"/>
    <mergeCell ref="AD165:AE165"/>
    <mergeCell ref="AH165:AI165"/>
    <mergeCell ref="AL165:AM165"/>
    <mergeCell ref="AP165:AQ165"/>
    <mergeCell ref="AV165:AW165"/>
    <mergeCell ref="AV166:AW166"/>
    <mergeCell ref="B164:S164"/>
    <mergeCell ref="V164:AS164"/>
    <mergeCell ref="AV164:AW164"/>
    <mergeCell ref="B165:C165"/>
    <mergeCell ref="F165:G165"/>
    <mergeCell ref="J165:K165"/>
    <mergeCell ref="N165:O165"/>
    <mergeCell ref="R165:S165"/>
    <mergeCell ref="V165:W165"/>
    <mergeCell ref="Z165:AA165"/>
    <mergeCell ref="AL161:AM161"/>
    <mergeCell ref="AP161:AQ161"/>
    <mergeCell ref="AV161:AW161"/>
    <mergeCell ref="AV162:AW162"/>
    <mergeCell ref="A163:V163"/>
    <mergeCell ref="W163:AR163"/>
    <mergeCell ref="AV163:AW163"/>
    <mergeCell ref="AV160:AW160"/>
    <mergeCell ref="B161:C161"/>
    <mergeCell ref="F161:G161"/>
    <mergeCell ref="J161:K161"/>
    <mergeCell ref="N161:O161"/>
    <mergeCell ref="R161:S161"/>
    <mergeCell ref="V161:W161"/>
    <mergeCell ref="Z161:AA161"/>
    <mergeCell ref="AD161:AE161"/>
    <mergeCell ref="AH161:AI161"/>
    <mergeCell ref="V160:W160"/>
    <mergeCell ref="Z160:AA160"/>
    <mergeCell ref="AD160:AE160"/>
    <mergeCell ref="AH160:AI160"/>
    <mergeCell ref="AL160:AM160"/>
    <mergeCell ref="AP160:AQ160"/>
    <mergeCell ref="AJ158:AK158"/>
    <mergeCell ref="AN158:AO158"/>
    <mergeCell ref="AR158:AS158"/>
    <mergeCell ref="AV158:AW158"/>
    <mergeCell ref="AV159:AW159"/>
    <mergeCell ref="B160:C160"/>
    <mergeCell ref="F160:G160"/>
    <mergeCell ref="J160:K160"/>
    <mergeCell ref="N160:O160"/>
    <mergeCell ref="R160:S160"/>
    <mergeCell ref="AV156:AW156"/>
    <mergeCell ref="AV157:AW157"/>
    <mergeCell ref="D158:E158"/>
    <mergeCell ref="H158:I158"/>
    <mergeCell ref="L158:M158"/>
    <mergeCell ref="P158:Q158"/>
    <mergeCell ref="T158:U158"/>
    <mergeCell ref="X158:Y158"/>
    <mergeCell ref="AB158:AC158"/>
    <mergeCell ref="AF158:AG158"/>
    <mergeCell ref="Z155:AA155"/>
    <mergeCell ref="AD155:AE155"/>
    <mergeCell ref="AH155:AI155"/>
    <mergeCell ref="AL155:AM155"/>
    <mergeCell ref="AP155:AQ155"/>
    <mergeCell ref="AV155:AW155"/>
    <mergeCell ref="B155:C155"/>
    <mergeCell ref="F155:G155"/>
    <mergeCell ref="J155:K155"/>
    <mergeCell ref="N155:O155"/>
    <mergeCell ref="R155:S155"/>
    <mergeCell ref="V155:W155"/>
    <mergeCell ref="AV152:AW152"/>
    <mergeCell ref="A153:R153"/>
    <mergeCell ref="S153:AR153"/>
    <mergeCell ref="AV153:AW153"/>
    <mergeCell ref="R154:AS154"/>
    <mergeCell ref="AV154:AW154"/>
    <mergeCell ref="Z151:AA151"/>
    <mergeCell ref="AD151:AE151"/>
    <mergeCell ref="AH151:AI151"/>
    <mergeCell ref="AL151:AM151"/>
    <mergeCell ref="AP151:AQ151"/>
    <mergeCell ref="AV151:AW151"/>
    <mergeCell ref="B151:C151"/>
    <mergeCell ref="F151:G151"/>
    <mergeCell ref="J151:K151"/>
    <mergeCell ref="N151:O151"/>
    <mergeCell ref="R151:S151"/>
    <mergeCell ref="V151:W151"/>
    <mergeCell ref="Z150:AA150"/>
    <mergeCell ref="AD150:AE150"/>
    <mergeCell ref="AH150:AI150"/>
    <mergeCell ref="AL150:AM150"/>
    <mergeCell ref="AP150:AQ150"/>
    <mergeCell ref="AV150:AW150"/>
    <mergeCell ref="B150:C150"/>
    <mergeCell ref="F150:G150"/>
    <mergeCell ref="J150:K150"/>
    <mergeCell ref="N150:O150"/>
    <mergeCell ref="R150:S150"/>
    <mergeCell ref="V150:W150"/>
    <mergeCell ref="AF148:AG148"/>
    <mergeCell ref="AJ148:AK148"/>
    <mergeCell ref="AN148:AO148"/>
    <mergeCell ref="AR148:AS148"/>
    <mergeCell ref="AV148:AW148"/>
    <mergeCell ref="AV149:AW149"/>
    <mergeCell ref="AV145:AW145"/>
    <mergeCell ref="AV146:AW146"/>
    <mergeCell ref="AV147:AW147"/>
    <mergeCell ref="D148:E148"/>
    <mergeCell ref="H148:I148"/>
    <mergeCell ref="L148:M148"/>
    <mergeCell ref="P148:Q148"/>
    <mergeCell ref="T148:U148"/>
    <mergeCell ref="X148:Y148"/>
    <mergeCell ref="AB148:AC148"/>
    <mergeCell ref="V145:W145"/>
    <mergeCell ref="Z145:AA145"/>
    <mergeCell ref="AD145:AE145"/>
    <mergeCell ref="AH145:AI145"/>
    <mergeCell ref="AL145:AM145"/>
    <mergeCell ref="AP145:AQ145"/>
    <mergeCell ref="AV142:AW142"/>
    <mergeCell ref="AV143:AW143"/>
    <mergeCell ref="A144:AH144"/>
    <mergeCell ref="AI144:AR144"/>
    <mergeCell ref="AV144:AW144"/>
    <mergeCell ref="B145:C145"/>
    <mergeCell ref="F145:G145"/>
    <mergeCell ref="J145:K145"/>
    <mergeCell ref="N145:O145"/>
    <mergeCell ref="R145:S145"/>
    <mergeCell ref="Z141:AA141"/>
    <mergeCell ref="AD141:AE141"/>
    <mergeCell ref="AH141:AI141"/>
    <mergeCell ref="AL141:AM141"/>
    <mergeCell ref="AP141:AQ141"/>
    <mergeCell ref="AV141:AW141"/>
    <mergeCell ref="AH140:AI140"/>
    <mergeCell ref="AL140:AM140"/>
    <mergeCell ref="AP140:AQ140"/>
    <mergeCell ref="AV140:AW140"/>
    <mergeCell ref="B141:C141"/>
    <mergeCell ref="F141:G141"/>
    <mergeCell ref="J141:K141"/>
    <mergeCell ref="N141:O141"/>
    <mergeCell ref="R141:S141"/>
    <mergeCell ref="V141:W141"/>
    <mergeCell ref="AV138:AW138"/>
    <mergeCell ref="AV139:AW139"/>
    <mergeCell ref="B140:C140"/>
    <mergeCell ref="F140:G140"/>
    <mergeCell ref="J140:K140"/>
    <mergeCell ref="N140:O140"/>
    <mergeCell ref="R140:S140"/>
    <mergeCell ref="V140:W140"/>
    <mergeCell ref="Z140:AA140"/>
    <mergeCell ref="AD140:AE140"/>
    <mergeCell ref="X138:Y138"/>
    <mergeCell ref="AB138:AC138"/>
    <mergeCell ref="AF138:AG138"/>
    <mergeCell ref="AJ138:AK138"/>
    <mergeCell ref="AN138:AO138"/>
    <mergeCell ref="AR138:AS138"/>
    <mergeCell ref="AL135:AM135"/>
    <mergeCell ref="AP135:AQ135"/>
    <mergeCell ref="AV135:AW135"/>
    <mergeCell ref="AV136:AW136"/>
    <mergeCell ref="AV137:AW137"/>
    <mergeCell ref="D138:E138"/>
    <mergeCell ref="H138:I138"/>
    <mergeCell ref="L138:M138"/>
    <mergeCell ref="P138:Q138"/>
    <mergeCell ref="T138:U138"/>
    <mergeCell ref="AV134:AW134"/>
    <mergeCell ref="B135:C135"/>
    <mergeCell ref="F135:G135"/>
    <mergeCell ref="J135:K135"/>
    <mergeCell ref="N135:O135"/>
    <mergeCell ref="R135:S135"/>
    <mergeCell ref="V135:W135"/>
    <mergeCell ref="Z135:AA135"/>
    <mergeCell ref="AD135:AE135"/>
    <mergeCell ref="AH135:AI135"/>
    <mergeCell ref="AL131:AM131"/>
    <mergeCell ref="AP131:AQ131"/>
    <mergeCell ref="AV131:AW131"/>
    <mergeCell ref="AV132:AW132"/>
    <mergeCell ref="A133:AP133"/>
    <mergeCell ref="AV133:AW133"/>
    <mergeCell ref="AV130:AW130"/>
    <mergeCell ref="B131:C131"/>
    <mergeCell ref="F131:G131"/>
    <mergeCell ref="J131:K131"/>
    <mergeCell ref="N131:O131"/>
    <mergeCell ref="R131:S131"/>
    <mergeCell ref="V131:W131"/>
    <mergeCell ref="Z131:AA131"/>
    <mergeCell ref="AD131:AE131"/>
    <mergeCell ref="AH131:AI131"/>
    <mergeCell ref="V130:W130"/>
    <mergeCell ref="Z130:AA130"/>
    <mergeCell ref="AD130:AE130"/>
    <mergeCell ref="AH130:AI130"/>
    <mergeCell ref="AL130:AM130"/>
    <mergeCell ref="AP130:AQ130"/>
    <mergeCell ref="AJ128:AK128"/>
    <mergeCell ref="AN128:AO128"/>
    <mergeCell ref="AR128:AS128"/>
    <mergeCell ref="AV128:AW128"/>
    <mergeCell ref="AV129:AW129"/>
    <mergeCell ref="B130:C130"/>
    <mergeCell ref="F130:G130"/>
    <mergeCell ref="J130:K130"/>
    <mergeCell ref="N130:O130"/>
    <mergeCell ref="R130:S130"/>
    <mergeCell ref="AV126:AW126"/>
    <mergeCell ref="AV127:AW127"/>
    <mergeCell ref="D128:E128"/>
    <mergeCell ref="H128:I128"/>
    <mergeCell ref="L128:M128"/>
    <mergeCell ref="P128:Q128"/>
    <mergeCell ref="T128:U128"/>
    <mergeCell ref="X128:Y128"/>
    <mergeCell ref="AB128:AC128"/>
    <mergeCell ref="AF128:AG128"/>
    <mergeCell ref="Z125:AA125"/>
    <mergeCell ref="AD125:AE125"/>
    <mergeCell ref="AH125:AI125"/>
    <mergeCell ref="AL125:AM125"/>
    <mergeCell ref="AP125:AQ125"/>
    <mergeCell ref="AV125:AW125"/>
    <mergeCell ref="A123:AH123"/>
    <mergeCell ref="AI123:AR123"/>
    <mergeCell ref="AV123:AW123"/>
    <mergeCell ref="AV124:AW124"/>
    <mergeCell ref="B125:C125"/>
    <mergeCell ref="F125:G125"/>
    <mergeCell ref="J125:K125"/>
    <mergeCell ref="N125:O125"/>
    <mergeCell ref="R125:S125"/>
    <mergeCell ref="V125:W125"/>
    <mergeCell ref="AD121:AE121"/>
    <mergeCell ref="AH121:AI121"/>
    <mergeCell ref="AL121:AM121"/>
    <mergeCell ref="AP121:AQ121"/>
    <mergeCell ref="AV121:AW121"/>
    <mergeCell ref="AV122:AW122"/>
    <mergeCell ref="AL120:AM120"/>
    <mergeCell ref="AP120:AQ120"/>
    <mergeCell ref="AV120:AW120"/>
    <mergeCell ref="B121:C121"/>
    <mergeCell ref="F121:G121"/>
    <mergeCell ref="J121:K121"/>
    <mergeCell ref="N121:O121"/>
    <mergeCell ref="R121:S121"/>
    <mergeCell ref="V121:W121"/>
    <mergeCell ref="Z121:AA121"/>
    <mergeCell ref="AV119:AW119"/>
    <mergeCell ref="B120:C120"/>
    <mergeCell ref="F120:G120"/>
    <mergeCell ref="J120:K120"/>
    <mergeCell ref="N120:O120"/>
    <mergeCell ref="R120:S120"/>
    <mergeCell ref="V120:W120"/>
    <mergeCell ref="Z120:AA120"/>
    <mergeCell ref="AD120:AE120"/>
    <mergeCell ref="AH120:AI120"/>
    <mergeCell ref="AB118:AC118"/>
    <mergeCell ref="AF118:AG118"/>
    <mergeCell ref="AJ118:AK118"/>
    <mergeCell ref="AN118:AO118"/>
    <mergeCell ref="AR118:AS118"/>
    <mergeCell ref="AV118:AW118"/>
    <mergeCell ref="D118:E118"/>
    <mergeCell ref="H118:I118"/>
    <mergeCell ref="L118:M118"/>
    <mergeCell ref="P118:Q118"/>
    <mergeCell ref="T118:U118"/>
    <mergeCell ref="X118:Y118"/>
    <mergeCell ref="AH115:AI115"/>
    <mergeCell ref="AL115:AM115"/>
    <mergeCell ref="AP115:AQ115"/>
    <mergeCell ref="AV115:AW115"/>
    <mergeCell ref="AV116:AW116"/>
    <mergeCell ref="AV117:AW117"/>
    <mergeCell ref="Z114:AS114"/>
    <mergeCell ref="AV114:AW114"/>
    <mergeCell ref="B115:C115"/>
    <mergeCell ref="F115:G115"/>
    <mergeCell ref="J115:K115"/>
    <mergeCell ref="N115:O115"/>
    <mergeCell ref="R115:S115"/>
    <mergeCell ref="V115:W115"/>
    <mergeCell ref="Z115:AA115"/>
    <mergeCell ref="AD115:AE115"/>
    <mergeCell ref="AL111:AM111"/>
    <mergeCell ref="AP111:AQ111"/>
    <mergeCell ref="AV111:AW111"/>
    <mergeCell ref="AV112:AW112"/>
    <mergeCell ref="A113:Z113"/>
    <mergeCell ref="AA113:AR113"/>
    <mergeCell ref="AV113:AW113"/>
    <mergeCell ref="AV110:AW110"/>
    <mergeCell ref="B111:C111"/>
    <mergeCell ref="F111:G111"/>
    <mergeCell ref="J111:K111"/>
    <mergeCell ref="N111:O111"/>
    <mergeCell ref="R111:S111"/>
    <mergeCell ref="V111:W111"/>
    <mergeCell ref="Z111:AA111"/>
    <mergeCell ref="AD111:AE111"/>
    <mergeCell ref="AH111:AI111"/>
    <mergeCell ref="V110:W110"/>
    <mergeCell ref="Z110:AA110"/>
    <mergeCell ref="AD110:AE110"/>
    <mergeCell ref="AH110:AI110"/>
    <mergeCell ref="AL110:AM110"/>
    <mergeCell ref="AP110:AQ110"/>
    <mergeCell ref="AJ108:AK108"/>
    <mergeCell ref="AN108:AO108"/>
    <mergeCell ref="AR108:AS108"/>
    <mergeCell ref="AV108:AW108"/>
    <mergeCell ref="AV109:AW109"/>
    <mergeCell ref="B110:C110"/>
    <mergeCell ref="F110:G110"/>
    <mergeCell ref="J110:K110"/>
    <mergeCell ref="N110:O110"/>
    <mergeCell ref="R110:S110"/>
    <mergeCell ref="AV105:AW105"/>
    <mergeCell ref="AV106:AW106"/>
    <mergeCell ref="AV107:AW107"/>
    <mergeCell ref="H108:I108"/>
    <mergeCell ref="L108:M108"/>
    <mergeCell ref="P108:Q108"/>
    <mergeCell ref="T108:U108"/>
    <mergeCell ref="X108:Y108"/>
    <mergeCell ref="AB108:AC108"/>
    <mergeCell ref="AF108:AG108"/>
    <mergeCell ref="V105:W105"/>
    <mergeCell ref="Z105:AA105"/>
    <mergeCell ref="AD105:AE105"/>
    <mergeCell ref="AH105:AI105"/>
    <mergeCell ref="AL105:AM105"/>
    <mergeCell ref="AP105:AQ105"/>
    <mergeCell ref="AV102:AW102"/>
    <mergeCell ref="AV103:AW103"/>
    <mergeCell ref="A104:R104"/>
    <mergeCell ref="S104:AR104"/>
    <mergeCell ref="AV104:AW104"/>
    <mergeCell ref="B105:C105"/>
    <mergeCell ref="F105:G105"/>
    <mergeCell ref="J105:K105"/>
    <mergeCell ref="N105:O105"/>
    <mergeCell ref="R105:S105"/>
    <mergeCell ref="Z101:AA101"/>
    <mergeCell ref="AD101:AE101"/>
    <mergeCell ref="AH101:AI101"/>
    <mergeCell ref="AL101:AM101"/>
    <mergeCell ref="AP101:AQ101"/>
    <mergeCell ref="AV101:AW101"/>
    <mergeCell ref="B101:C101"/>
    <mergeCell ref="F101:G101"/>
    <mergeCell ref="J101:K101"/>
    <mergeCell ref="N101:O101"/>
    <mergeCell ref="R101:S101"/>
    <mergeCell ref="V101:W101"/>
    <mergeCell ref="Z100:AA100"/>
    <mergeCell ref="AD100:AE100"/>
    <mergeCell ref="AH100:AI100"/>
    <mergeCell ref="AL100:AM100"/>
    <mergeCell ref="AP100:AQ100"/>
    <mergeCell ref="AV100:AW100"/>
    <mergeCell ref="B100:C100"/>
    <mergeCell ref="F100:G100"/>
    <mergeCell ref="J100:K100"/>
    <mergeCell ref="N100:O100"/>
    <mergeCell ref="R100:S100"/>
    <mergeCell ref="V100:W100"/>
    <mergeCell ref="AF98:AG98"/>
    <mergeCell ref="AJ98:AK98"/>
    <mergeCell ref="AN98:AO98"/>
    <mergeCell ref="AR98:AS98"/>
    <mergeCell ref="AV98:AW98"/>
    <mergeCell ref="AV99:AW99"/>
    <mergeCell ref="AV95:AW95"/>
    <mergeCell ref="AV96:AW96"/>
    <mergeCell ref="AV97:AW97"/>
    <mergeCell ref="D98:E98"/>
    <mergeCell ref="H98:I98"/>
    <mergeCell ref="L98:M98"/>
    <mergeCell ref="P98:Q98"/>
    <mergeCell ref="T98:U98"/>
    <mergeCell ref="X98:Y98"/>
    <mergeCell ref="AB98:AC98"/>
    <mergeCell ref="V95:W95"/>
    <mergeCell ref="Z95:AA95"/>
    <mergeCell ref="AD95:AE95"/>
    <mergeCell ref="AH95:AI95"/>
    <mergeCell ref="AL95:AM95"/>
    <mergeCell ref="AP95:AQ95"/>
    <mergeCell ref="AV92:AW92"/>
    <mergeCell ref="A93:V93"/>
    <mergeCell ref="W93:AR93"/>
    <mergeCell ref="AV93:AW93"/>
    <mergeCell ref="AV94:AW94"/>
    <mergeCell ref="B95:C95"/>
    <mergeCell ref="F95:G95"/>
    <mergeCell ref="J95:K95"/>
    <mergeCell ref="N95:O95"/>
    <mergeCell ref="R95:S95"/>
    <mergeCell ref="Z91:AA91"/>
    <mergeCell ref="AD91:AE91"/>
    <mergeCell ref="AH91:AI91"/>
    <mergeCell ref="AL91:AM91"/>
    <mergeCell ref="AP91:AQ91"/>
    <mergeCell ref="AV91:AW91"/>
    <mergeCell ref="B91:C91"/>
    <mergeCell ref="F91:G91"/>
    <mergeCell ref="J91:K91"/>
    <mergeCell ref="N91:O91"/>
    <mergeCell ref="R91:S91"/>
    <mergeCell ref="V91:W91"/>
    <mergeCell ref="Z90:AA90"/>
    <mergeCell ref="AD90:AE90"/>
    <mergeCell ref="AH90:AI90"/>
    <mergeCell ref="AL90:AM90"/>
    <mergeCell ref="AP90:AQ90"/>
    <mergeCell ref="AV90:AW90"/>
    <mergeCell ref="B90:C90"/>
    <mergeCell ref="F90:G90"/>
    <mergeCell ref="J90:K90"/>
    <mergeCell ref="N90:O90"/>
    <mergeCell ref="R90:S90"/>
    <mergeCell ref="V90:W90"/>
    <mergeCell ref="AF88:AG88"/>
    <mergeCell ref="AJ88:AK88"/>
    <mergeCell ref="AN88:AO88"/>
    <mergeCell ref="AR88:AS88"/>
    <mergeCell ref="AV88:AW88"/>
    <mergeCell ref="AV89:AW89"/>
    <mergeCell ref="AV85:AW85"/>
    <mergeCell ref="AV86:AW86"/>
    <mergeCell ref="AV87:AW87"/>
    <mergeCell ref="D88:E88"/>
    <mergeCell ref="H88:I88"/>
    <mergeCell ref="L88:M88"/>
    <mergeCell ref="P88:Q88"/>
    <mergeCell ref="T88:U88"/>
    <mergeCell ref="X88:Y88"/>
    <mergeCell ref="AB88:AC88"/>
    <mergeCell ref="V85:W85"/>
    <mergeCell ref="Z85:AA85"/>
    <mergeCell ref="AD85:AE85"/>
    <mergeCell ref="AH85:AI85"/>
    <mergeCell ref="AL85:AM85"/>
    <mergeCell ref="AP85:AQ85"/>
    <mergeCell ref="AV82:AW82"/>
    <mergeCell ref="AV83:AW83"/>
    <mergeCell ref="A84:V84"/>
    <mergeCell ref="W84:AR84"/>
    <mergeCell ref="AV84:AW84"/>
    <mergeCell ref="B85:C85"/>
    <mergeCell ref="F85:G85"/>
    <mergeCell ref="J85:K85"/>
    <mergeCell ref="N85:O85"/>
    <mergeCell ref="R85:S85"/>
    <mergeCell ref="Z81:AA81"/>
    <mergeCell ref="AD81:AE81"/>
    <mergeCell ref="AH81:AI81"/>
    <mergeCell ref="AL81:AM81"/>
    <mergeCell ref="AP81:AQ81"/>
    <mergeCell ref="AV81:AW81"/>
    <mergeCell ref="B81:C81"/>
    <mergeCell ref="F81:G81"/>
    <mergeCell ref="J81:K81"/>
    <mergeCell ref="N81:O81"/>
    <mergeCell ref="R81:S81"/>
    <mergeCell ref="V81:W81"/>
    <mergeCell ref="Z80:AA80"/>
    <mergeCell ref="AD80:AE80"/>
    <mergeCell ref="AH80:AI80"/>
    <mergeCell ref="AL80:AM80"/>
    <mergeCell ref="AP80:AQ80"/>
    <mergeCell ref="AV80:AW80"/>
    <mergeCell ref="B80:C80"/>
    <mergeCell ref="F80:G80"/>
    <mergeCell ref="J80:K80"/>
    <mergeCell ref="N80:O80"/>
    <mergeCell ref="R80:S80"/>
    <mergeCell ref="V80:W80"/>
    <mergeCell ref="AF78:AG78"/>
    <mergeCell ref="AJ78:AK78"/>
    <mergeCell ref="AN78:AO78"/>
    <mergeCell ref="AR78:AS78"/>
    <mergeCell ref="AV78:AW78"/>
    <mergeCell ref="AV79:AW79"/>
    <mergeCell ref="AV75:AW75"/>
    <mergeCell ref="AV76:AW76"/>
    <mergeCell ref="AV77:AW77"/>
    <mergeCell ref="D78:E78"/>
    <mergeCell ref="H78:I78"/>
    <mergeCell ref="L78:M78"/>
    <mergeCell ref="P78:Q78"/>
    <mergeCell ref="T78:U78"/>
    <mergeCell ref="X78:Y78"/>
    <mergeCell ref="AB78:AC78"/>
    <mergeCell ref="V75:W75"/>
    <mergeCell ref="Z75:AA75"/>
    <mergeCell ref="AD75:AE75"/>
    <mergeCell ref="AH75:AI75"/>
    <mergeCell ref="AL75:AM75"/>
    <mergeCell ref="AP75:AQ75"/>
    <mergeCell ref="AV72:AW72"/>
    <mergeCell ref="A73:V73"/>
    <mergeCell ref="W73:AR73"/>
    <mergeCell ref="AV73:AW73"/>
    <mergeCell ref="AV74:AW74"/>
    <mergeCell ref="B75:C75"/>
    <mergeCell ref="F75:G75"/>
    <mergeCell ref="J75:K75"/>
    <mergeCell ref="N75:O75"/>
    <mergeCell ref="R75:S75"/>
    <mergeCell ref="Z71:AA71"/>
    <mergeCell ref="AD71:AE71"/>
    <mergeCell ref="AH71:AI71"/>
    <mergeCell ref="AL71:AM71"/>
    <mergeCell ref="AP71:AQ71"/>
    <mergeCell ref="AV71:AW71"/>
    <mergeCell ref="B71:C71"/>
    <mergeCell ref="F71:G71"/>
    <mergeCell ref="J71:K71"/>
    <mergeCell ref="N71:O71"/>
    <mergeCell ref="R71:S71"/>
    <mergeCell ref="V71:W71"/>
    <mergeCell ref="Z70:AA70"/>
    <mergeCell ref="AD70:AE70"/>
    <mergeCell ref="AH70:AI70"/>
    <mergeCell ref="AL70:AM70"/>
    <mergeCell ref="AP70:AQ70"/>
    <mergeCell ref="AV70:AW70"/>
    <mergeCell ref="B70:C70"/>
    <mergeCell ref="F70:G70"/>
    <mergeCell ref="J70:K70"/>
    <mergeCell ref="N70:O70"/>
    <mergeCell ref="R70:S70"/>
    <mergeCell ref="V70:W70"/>
    <mergeCell ref="AF68:AG68"/>
    <mergeCell ref="AJ68:AK68"/>
    <mergeCell ref="AN68:AO68"/>
    <mergeCell ref="AR68:AS68"/>
    <mergeCell ref="AV68:AW68"/>
    <mergeCell ref="AV69:AW69"/>
    <mergeCell ref="AV65:AW65"/>
    <mergeCell ref="AV66:AW66"/>
    <mergeCell ref="AV67:AW67"/>
    <mergeCell ref="D68:E68"/>
    <mergeCell ref="H68:I68"/>
    <mergeCell ref="L68:M68"/>
    <mergeCell ref="P68:Q68"/>
    <mergeCell ref="T68:U68"/>
    <mergeCell ref="X68:Y68"/>
    <mergeCell ref="AB68:AC68"/>
    <mergeCell ref="V65:W65"/>
    <mergeCell ref="Z65:AA65"/>
    <mergeCell ref="AD65:AE65"/>
    <mergeCell ref="AH65:AI65"/>
    <mergeCell ref="AL65:AM65"/>
    <mergeCell ref="AP65:AQ65"/>
    <mergeCell ref="AV62:AW62"/>
    <mergeCell ref="B63:Z63"/>
    <mergeCell ref="AA63:AR63"/>
    <mergeCell ref="AV63:AW63"/>
    <mergeCell ref="AV64:AW64"/>
    <mergeCell ref="B65:C65"/>
    <mergeCell ref="F65:G65"/>
    <mergeCell ref="J65:K65"/>
    <mergeCell ref="N65:O65"/>
    <mergeCell ref="R65:S65"/>
    <mergeCell ref="Z61:AA61"/>
    <mergeCell ref="AD61:AE61"/>
    <mergeCell ref="AH61:AI61"/>
    <mergeCell ref="AL61:AM61"/>
    <mergeCell ref="AP61:AQ61"/>
    <mergeCell ref="AV61:AW61"/>
    <mergeCell ref="AH60:AI60"/>
    <mergeCell ref="AL60:AM60"/>
    <mergeCell ref="AP60:AQ60"/>
    <mergeCell ref="AV60:AW60"/>
    <mergeCell ref="B61:C61"/>
    <mergeCell ref="F61:G61"/>
    <mergeCell ref="J61:K61"/>
    <mergeCell ref="N61:O61"/>
    <mergeCell ref="R61:S61"/>
    <mergeCell ref="V61:W61"/>
    <mergeCell ref="AV58:AW58"/>
    <mergeCell ref="AV59:AW59"/>
    <mergeCell ref="B60:C60"/>
    <mergeCell ref="F60:G60"/>
    <mergeCell ref="J60:K60"/>
    <mergeCell ref="N60:O60"/>
    <mergeCell ref="R60:S60"/>
    <mergeCell ref="V60:W60"/>
    <mergeCell ref="Z60:AA60"/>
    <mergeCell ref="AD60:AE60"/>
    <mergeCell ref="X58:Y58"/>
    <mergeCell ref="AB58:AC58"/>
    <mergeCell ref="AF58:AG58"/>
    <mergeCell ref="AJ58:AK58"/>
    <mergeCell ref="AN58:AO58"/>
    <mergeCell ref="AR58:AS58"/>
    <mergeCell ref="AL55:AM55"/>
    <mergeCell ref="AP55:AQ55"/>
    <mergeCell ref="AV55:AW55"/>
    <mergeCell ref="AV56:AW56"/>
    <mergeCell ref="AV57:AW57"/>
    <mergeCell ref="D58:E58"/>
    <mergeCell ref="H58:I58"/>
    <mergeCell ref="L58:M58"/>
    <mergeCell ref="P58:Q58"/>
    <mergeCell ref="T58:U58"/>
    <mergeCell ref="AV54:AW54"/>
    <mergeCell ref="B55:C55"/>
    <mergeCell ref="F55:G55"/>
    <mergeCell ref="J55:K55"/>
    <mergeCell ref="N55:O55"/>
    <mergeCell ref="R55:S55"/>
    <mergeCell ref="V55:W55"/>
    <mergeCell ref="Z55:AA55"/>
    <mergeCell ref="AD55:AE55"/>
    <mergeCell ref="AH55:AI55"/>
    <mergeCell ref="AL51:AM51"/>
    <mergeCell ref="AP51:AQ51"/>
    <mergeCell ref="AV51:AW51"/>
    <mergeCell ref="AV52:AW52"/>
    <mergeCell ref="B53:V53"/>
    <mergeCell ref="W53:AR53"/>
    <mergeCell ref="AV53:AW53"/>
    <mergeCell ref="AV50:AW50"/>
    <mergeCell ref="B51:C51"/>
    <mergeCell ref="F51:G51"/>
    <mergeCell ref="J51:K51"/>
    <mergeCell ref="N51:O51"/>
    <mergeCell ref="R51:S51"/>
    <mergeCell ref="V51:W51"/>
    <mergeCell ref="Z51:AA51"/>
    <mergeCell ref="AD51:AE51"/>
    <mergeCell ref="AH51:AI51"/>
    <mergeCell ref="V50:W50"/>
    <mergeCell ref="Z50:AA50"/>
    <mergeCell ref="AD50:AE50"/>
    <mergeCell ref="AH50:AI50"/>
    <mergeCell ref="AL50:AM50"/>
    <mergeCell ref="AP50:AQ50"/>
    <mergeCell ref="AJ48:AK48"/>
    <mergeCell ref="AN48:AO48"/>
    <mergeCell ref="AR48:AS48"/>
    <mergeCell ref="AV48:AW48"/>
    <mergeCell ref="AV49:AW49"/>
    <mergeCell ref="B50:C50"/>
    <mergeCell ref="F50:G50"/>
    <mergeCell ref="J50:K50"/>
    <mergeCell ref="N50:O50"/>
    <mergeCell ref="R50:S50"/>
    <mergeCell ref="AV46:AW46"/>
    <mergeCell ref="AV47:AW47"/>
    <mergeCell ref="D48:E48"/>
    <mergeCell ref="H48:I48"/>
    <mergeCell ref="L48:M48"/>
    <mergeCell ref="P48:Q48"/>
    <mergeCell ref="T48:U48"/>
    <mergeCell ref="X48:Y48"/>
    <mergeCell ref="AB48:AC48"/>
    <mergeCell ref="AF48:AG48"/>
    <mergeCell ref="Z45:AA45"/>
    <mergeCell ref="AD45:AE45"/>
    <mergeCell ref="AH45:AI45"/>
    <mergeCell ref="AL45:AM45"/>
    <mergeCell ref="AP45:AQ45"/>
    <mergeCell ref="AV45:AW45"/>
    <mergeCell ref="B45:C45"/>
    <mergeCell ref="F45:G45"/>
    <mergeCell ref="J45:K45"/>
    <mergeCell ref="N45:O45"/>
    <mergeCell ref="R45:S45"/>
    <mergeCell ref="V45:W45"/>
    <mergeCell ref="AL41:AM41"/>
    <mergeCell ref="AP41:AQ41"/>
    <mergeCell ref="AV41:AW41"/>
    <mergeCell ref="AV42:AW42"/>
    <mergeCell ref="AV43:AW43"/>
    <mergeCell ref="A44:V44"/>
    <mergeCell ref="W44:AR44"/>
    <mergeCell ref="AV44:AW44"/>
    <mergeCell ref="AV40:AW40"/>
    <mergeCell ref="B41:C41"/>
    <mergeCell ref="F41:G41"/>
    <mergeCell ref="J41:K41"/>
    <mergeCell ref="N41:O41"/>
    <mergeCell ref="R41:S41"/>
    <mergeCell ref="V41:W41"/>
    <mergeCell ref="Z41:AA41"/>
    <mergeCell ref="AD41:AE41"/>
    <mergeCell ref="AH41:AI41"/>
    <mergeCell ref="V40:W40"/>
    <mergeCell ref="Z40:AA40"/>
    <mergeCell ref="AD40:AE40"/>
    <mergeCell ref="AH40:AI40"/>
    <mergeCell ref="AL40:AM40"/>
    <mergeCell ref="AP40:AQ40"/>
    <mergeCell ref="AJ38:AK38"/>
    <mergeCell ref="AN38:AO38"/>
    <mergeCell ref="AR38:AS38"/>
    <mergeCell ref="AV38:AW38"/>
    <mergeCell ref="AV39:AW39"/>
    <mergeCell ref="B40:C40"/>
    <mergeCell ref="F40:G40"/>
    <mergeCell ref="J40:K40"/>
    <mergeCell ref="N40:O40"/>
    <mergeCell ref="R40:S40"/>
    <mergeCell ref="AV36:AW36"/>
    <mergeCell ref="AV37:AW37"/>
    <mergeCell ref="D38:E38"/>
    <mergeCell ref="H38:I38"/>
    <mergeCell ref="L38:M38"/>
    <mergeCell ref="P38:Q38"/>
    <mergeCell ref="T38:U38"/>
    <mergeCell ref="X38:Y38"/>
    <mergeCell ref="AB38:AC38"/>
    <mergeCell ref="AF38:AG38"/>
    <mergeCell ref="Z35:AA35"/>
    <mergeCell ref="AD35:AE35"/>
    <mergeCell ref="AH35:AI35"/>
    <mergeCell ref="AL35:AM35"/>
    <mergeCell ref="AP35:AQ35"/>
    <mergeCell ref="AV35:AW35"/>
    <mergeCell ref="B33:V33"/>
    <mergeCell ref="W33:AR33"/>
    <mergeCell ref="AV33:AW33"/>
    <mergeCell ref="AV34:AW34"/>
    <mergeCell ref="B35:C35"/>
    <mergeCell ref="F35:G35"/>
    <mergeCell ref="J35:K35"/>
    <mergeCell ref="N35:O35"/>
    <mergeCell ref="R35:S35"/>
    <mergeCell ref="V35:W35"/>
    <mergeCell ref="AD31:AE31"/>
    <mergeCell ref="AH31:AI31"/>
    <mergeCell ref="AL31:AM31"/>
    <mergeCell ref="AP31:AQ31"/>
    <mergeCell ref="AV31:AW31"/>
    <mergeCell ref="AV32:AW32"/>
    <mergeCell ref="AL30:AM30"/>
    <mergeCell ref="AP30:AQ30"/>
    <mergeCell ref="AV30:AW30"/>
    <mergeCell ref="B31:C31"/>
    <mergeCell ref="F31:G31"/>
    <mergeCell ref="J31:K31"/>
    <mergeCell ref="N31:O31"/>
    <mergeCell ref="R31:S31"/>
    <mergeCell ref="V31:W31"/>
    <mergeCell ref="Z31:AA31"/>
    <mergeCell ref="AV29:AW29"/>
    <mergeCell ref="B30:C30"/>
    <mergeCell ref="F30:G30"/>
    <mergeCell ref="J30:K30"/>
    <mergeCell ref="N30:O30"/>
    <mergeCell ref="R30:S30"/>
    <mergeCell ref="V30:W30"/>
    <mergeCell ref="Z30:AA30"/>
    <mergeCell ref="AD30:AE30"/>
    <mergeCell ref="AH30:AI30"/>
    <mergeCell ref="AB28:AC28"/>
    <mergeCell ref="AF28:AG28"/>
    <mergeCell ref="AJ28:AK28"/>
    <mergeCell ref="AN28:AO28"/>
    <mergeCell ref="AR28:AS28"/>
    <mergeCell ref="AV28:AW28"/>
    <mergeCell ref="D28:E28"/>
    <mergeCell ref="H28:I28"/>
    <mergeCell ref="L28:M28"/>
    <mergeCell ref="P28:Q28"/>
    <mergeCell ref="T28:U28"/>
    <mergeCell ref="X28:Y28"/>
    <mergeCell ref="V25:W25"/>
    <mergeCell ref="Z25:AA25"/>
    <mergeCell ref="AD25:AE25"/>
    <mergeCell ref="AH25:AI25"/>
    <mergeCell ref="AL25:AM25"/>
    <mergeCell ref="AP25:AQ25"/>
    <mergeCell ref="AP11:AR11"/>
    <mergeCell ref="K16:P16"/>
    <mergeCell ref="C23:Z23"/>
    <mergeCell ref="AA23:AR23"/>
    <mergeCell ref="AV24:AW24"/>
    <mergeCell ref="AY24:AZ24"/>
    <mergeCell ref="B25:C25"/>
    <mergeCell ref="F25:G25"/>
    <mergeCell ref="J25:K25"/>
    <mergeCell ref="N25:O25"/>
    <mergeCell ref="R25:S25"/>
    <mergeCell ref="AP14:AR14"/>
    <mergeCell ref="K15:L15"/>
    <mergeCell ref="AA15:AF15"/>
    <mergeCell ref="AG15:AI15"/>
    <mergeCell ref="AJ15:AL15"/>
    <mergeCell ref="AM15:AO15"/>
    <mergeCell ref="AP15:AR15"/>
    <mergeCell ref="K14:L14"/>
    <mergeCell ref="O14:P14"/>
    <mergeCell ref="AA14:AF14"/>
    <mergeCell ref="AG14:AI14"/>
    <mergeCell ref="AJ14:AL14"/>
    <mergeCell ref="AM14:AO14"/>
    <mergeCell ref="A1:AT1"/>
    <mergeCell ref="AM3:AN3"/>
    <mergeCell ref="AO3:AT3"/>
    <mergeCell ref="L7:O7"/>
    <mergeCell ref="AA7:AF9"/>
    <mergeCell ref="AG7:AI9"/>
    <mergeCell ref="AJ7:AL9"/>
    <mergeCell ref="AM7:AO9"/>
    <mergeCell ref="AP7:AR9"/>
    <mergeCell ref="O9:P9"/>
    <mergeCell ref="AM12:AO12"/>
    <mergeCell ref="AP12:AR12"/>
    <mergeCell ref="AA13:AF13"/>
    <mergeCell ref="AG13:AI13"/>
    <mergeCell ref="AJ13:AL13"/>
    <mergeCell ref="AM13:AO13"/>
    <mergeCell ref="AP13:AR13"/>
    <mergeCell ref="I12:J12"/>
    <mergeCell ref="M12:N12"/>
    <mergeCell ref="Q12:R12"/>
    <mergeCell ref="AA12:AF12"/>
    <mergeCell ref="AG12:AI12"/>
    <mergeCell ref="AJ12:AL12"/>
    <mergeCell ref="AA10:AF10"/>
    <mergeCell ref="AG10:AI10"/>
    <mergeCell ref="AJ10:AL10"/>
    <mergeCell ref="AM10:AO10"/>
    <mergeCell ref="AP10:AR10"/>
    <mergeCell ref="AA11:AF11"/>
    <mergeCell ref="AG11:AI11"/>
    <mergeCell ref="AJ11:AL11"/>
    <mergeCell ref="AM11:AO11"/>
  </mergeCells>
  <conditionalFormatting sqref="A1 I3 L3 G4 I4:K4 M4 A5:I6 AA10:AA15 C19:D22 G19:J22 M19:T22">
    <cfRule type="cellIs" dxfId="26" priority="4" operator="equal">
      <formula>"completedw"</formula>
    </cfRule>
    <cfRule type="cellIs" dxfId="25" priority="5" operator="equal">
      <formula>"HOLD"</formula>
    </cfRule>
    <cfRule type="cellIs" dxfId="24" priority="6" operator="equal">
      <formula>"ROW"</formula>
    </cfRule>
  </conditionalFormatting>
  <conditionalFormatting sqref="A3">
    <cfRule type="cellIs" dxfId="23" priority="1" operator="equal">
      <formula>"completedw"</formula>
    </cfRule>
    <cfRule type="cellIs" dxfId="22" priority="2" operator="equal">
      <formula>"HOLD"</formula>
    </cfRule>
    <cfRule type="cellIs" dxfId="21" priority="3" operator="equal">
      <formula>"ROW"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K3" sqref="K3"/>
    </sheetView>
  </sheetViews>
  <sheetFormatPr defaultColWidth="9.1796875" defaultRowHeight="15.5"/>
  <cols>
    <col min="1" max="1" width="6.1796875" style="12" customWidth="1"/>
    <col min="2" max="5" width="21" style="139" customWidth="1"/>
    <col min="6" max="7" width="21" style="12" customWidth="1"/>
    <col min="8" max="8" width="32.81640625" style="12" customWidth="1"/>
    <col min="9" max="9" width="7.1796875" style="12" customWidth="1"/>
    <col min="10" max="10" width="15.81640625" style="12" customWidth="1"/>
    <col min="11" max="11" width="12.1796875" style="12" customWidth="1"/>
    <col min="12" max="12" width="15.453125" style="12" customWidth="1"/>
    <col min="13" max="13" width="14.453125" style="12" customWidth="1"/>
    <col min="14" max="15" width="17.81640625" style="12" customWidth="1"/>
    <col min="16" max="16" width="15.1796875" style="12" customWidth="1"/>
    <col min="17" max="16384" width="9.1796875" style="12"/>
  </cols>
  <sheetData>
    <row r="1" spans="1:8" ht="24.75" customHeight="1">
      <c r="A1" s="686" t="s">
        <v>885</v>
      </c>
      <c r="B1" s="687"/>
      <c r="C1" s="687"/>
      <c r="D1" s="687"/>
      <c r="E1" s="687"/>
      <c r="F1" s="687"/>
      <c r="G1" s="687"/>
      <c r="H1" s="687"/>
    </row>
    <row r="2" spans="1:8" s="137" customFormat="1" ht="54" customHeight="1">
      <c r="A2" s="134" t="s">
        <v>222</v>
      </c>
      <c r="B2" s="135" t="s">
        <v>352</v>
      </c>
      <c r="C2" s="134" t="s">
        <v>14</v>
      </c>
      <c r="D2" s="134" t="s">
        <v>356</v>
      </c>
      <c r="E2" s="134" t="s">
        <v>61</v>
      </c>
      <c r="F2" s="136" t="s">
        <v>353</v>
      </c>
      <c r="G2" s="136" t="s">
        <v>354</v>
      </c>
      <c r="H2" s="136" t="s">
        <v>355</v>
      </c>
    </row>
    <row r="3" spans="1:8" ht="18" customHeight="1">
      <c r="A3" s="138"/>
      <c r="B3" s="138"/>
      <c r="C3" s="138"/>
      <c r="D3" s="138"/>
      <c r="E3" s="138"/>
      <c r="F3" s="138"/>
      <c r="G3" s="138"/>
      <c r="H3" s="138"/>
    </row>
    <row r="4" spans="1:8" ht="20.149999999999999" customHeight="1">
      <c r="A4" s="10">
        <v>1</v>
      </c>
      <c r="B4" s="10"/>
      <c r="C4" s="10"/>
      <c r="D4" s="10"/>
      <c r="E4" s="194"/>
      <c r="F4" s="207"/>
      <c r="G4" s="207"/>
      <c r="H4" s="208"/>
    </row>
    <row r="5" spans="1:8" ht="20.149999999999999" customHeight="1">
      <c r="A5" s="10">
        <f>A4+1</f>
        <v>2</v>
      </c>
      <c r="B5" s="194"/>
      <c r="C5" s="194"/>
      <c r="D5" s="194"/>
      <c r="E5" s="194"/>
      <c r="F5" s="10"/>
      <c r="G5" s="207"/>
      <c r="H5" s="208"/>
    </row>
    <row r="6" spans="1:8" ht="20.149999999999999" customHeight="1">
      <c r="A6" s="10">
        <f t="shared" ref="A6:A15" si="0">A5+1</f>
        <v>3</v>
      </c>
      <c r="B6" s="194"/>
      <c r="C6" s="194"/>
      <c r="D6" s="194"/>
      <c r="E6" s="194"/>
      <c r="F6" s="10"/>
      <c r="G6" s="207"/>
      <c r="H6" s="208"/>
    </row>
    <row r="7" spans="1:8" ht="20.149999999999999" customHeight="1">
      <c r="A7" s="10">
        <f t="shared" si="0"/>
        <v>4</v>
      </c>
      <c r="B7" s="194"/>
      <c r="C7" s="194"/>
      <c r="D7" s="194"/>
      <c r="E7" s="194"/>
      <c r="F7" s="10"/>
      <c r="G7" s="207"/>
      <c r="H7" s="208"/>
    </row>
    <row r="8" spans="1:8" ht="20.149999999999999" customHeight="1">
      <c r="A8" s="10">
        <f t="shared" si="0"/>
        <v>5</v>
      </c>
      <c r="B8" s="194"/>
      <c r="C8" s="194"/>
      <c r="D8" s="194"/>
      <c r="E8" s="194"/>
      <c r="F8" s="10"/>
      <c r="G8" s="207"/>
      <c r="H8" s="208"/>
    </row>
    <row r="9" spans="1:8" ht="20.149999999999999" customHeight="1">
      <c r="A9" s="10">
        <f t="shared" si="0"/>
        <v>6</v>
      </c>
      <c r="B9" s="194"/>
      <c r="C9" s="194"/>
      <c r="D9" s="194"/>
      <c r="E9" s="194"/>
      <c r="F9" s="10"/>
      <c r="G9" s="207"/>
      <c r="H9" s="208"/>
    </row>
    <row r="10" spans="1:8" ht="20.149999999999999" customHeight="1">
      <c r="A10" s="10">
        <f t="shared" si="0"/>
        <v>7</v>
      </c>
      <c r="B10" s="194"/>
      <c r="C10" s="194"/>
      <c r="D10" s="194"/>
      <c r="E10" s="194"/>
      <c r="F10" s="10"/>
      <c r="G10" s="207"/>
      <c r="H10" s="208"/>
    </row>
    <row r="11" spans="1:8" ht="20.149999999999999" customHeight="1">
      <c r="A11" s="10">
        <f t="shared" si="0"/>
        <v>8</v>
      </c>
      <c r="B11" s="194"/>
      <c r="C11" s="194"/>
      <c r="D11" s="194"/>
      <c r="E11" s="194"/>
      <c r="F11" s="10"/>
      <c r="G11" s="207"/>
      <c r="H11" s="208"/>
    </row>
    <row r="12" spans="1:8" ht="20.149999999999999" customHeight="1">
      <c r="A12" s="10">
        <f t="shared" si="0"/>
        <v>9</v>
      </c>
      <c r="B12" s="194"/>
      <c r="C12" s="194"/>
      <c r="D12" s="194"/>
      <c r="E12" s="194"/>
      <c r="F12" s="10"/>
      <c r="G12" s="207"/>
      <c r="H12" s="208"/>
    </row>
    <row r="13" spans="1:8" ht="20.149999999999999" customHeight="1">
      <c r="A13" s="10">
        <f t="shared" si="0"/>
        <v>10</v>
      </c>
      <c r="B13" s="194"/>
      <c r="C13" s="194"/>
      <c r="D13" s="194"/>
      <c r="E13" s="194"/>
      <c r="F13" s="10"/>
      <c r="G13" s="207"/>
      <c r="H13" s="208"/>
    </row>
    <row r="14" spans="1:8" ht="20.149999999999999" customHeight="1">
      <c r="A14" s="10">
        <f t="shared" si="0"/>
        <v>11</v>
      </c>
      <c r="B14" s="194"/>
      <c r="C14" s="194"/>
      <c r="D14" s="194"/>
      <c r="E14" s="194"/>
      <c r="F14" s="10"/>
      <c r="G14" s="207"/>
      <c r="H14" s="208"/>
    </row>
    <row r="15" spans="1:8" ht="20.149999999999999" customHeight="1">
      <c r="A15" s="10">
        <f t="shared" si="0"/>
        <v>12</v>
      </c>
      <c r="B15" s="194"/>
      <c r="C15" s="194"/>
      <c r="D15" s="194"/>
      <c r="E15" s="194"/>
      <c r="F15" s="10"/>
      <c r="G15" s="207"/>
      <c r="H15" s="208"/>
    </row>
    <row r="16" spans="1:8">
      <c r="A16" s="10"/>
      <c r="B16" s="209"/>
      <c r="C16" s="209"/>
      <c r="D16" s="194"/>
      <c r="E16" s="194"/>
      <c r="F16" s="10"/>
      <c r="G16" s="10"/>
      <c r="H16" s="10"/>
    </row>
    <row r="17" spans="1:8">
      <c r="A17" s="10"/>
      <c r="B17" s="194"/>
      <c r="C17" s="194"/>
      <c r="D17" s="194"/>
      <c r="E17" s="194"/>
      <c r="F17" s="10"/>
      <c r="G17" s="10"/>
      <c r="H17" s="10"/>
    </row>
  </sheetData>
  <autoFilter ref="A3:AD16" xr:uid="{00000000-0009-0000-0000-000003000000}"/>
  <mergeCells count="1">
    <mergeCell ref="A1:H1"/>
  </mergeCells>
  <conditionalFormatting sqref="H1:H1048576">
    <cfRule type="containsText" dxfId="20" priority="5" operator="containsText" text="Pending">
      <formula>NOT(ISERROR(SEARCH("Pending",H1)))</formula>
    </cfRule>
  </conditionalFormatting>
  <conditionalFormatting sqref="H4:H17 F5:F17">
    <cfRule type="containsText" dxfId="19" priority="19" operator="containsText" text="WIP">
      <formula>NOT(ISERROR(SEARCH("WIP",F4)))</formula>
    </cfRule>
    <cfRule type="containsText" dxfId="18" priority="20" operator="containsText" text="ROW">
      <formula>NOT(ISERROR(SEARCH("ROW",F4)))</formula>
    </cfRule>
    <cfRule type="containsText" dxfId="17" priority="21" operator="containsText" text="Pending">
      <formula>NOT(ISERROR(SEARCH("Pending",F4)))</formula>
    </cfRule>
    <cfRule type="containsText" dxfId="16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37"/>
  <sheetViews>
    <sheetView workbookViewId="0">
      <selection activeCell="E13" sqref="E13"/>
    </sheetView>
  </sheetViews>
  <sheetFormatPr defaultRowHeight="14.5"/>
  <cols>
    <col min="3" max="3" width="14.1796875" customWidth="1"/>
    <col min="4" max="5" width="17.81640625" customWidth="1"/>
    <col min="6" max="6" width="15.1796875" customWidth="1"/>
    <col min="7" max="7" width="21.54296875" customWidth="1"/>
  </cols>
  <sheetData>
    <row r="4" spans="1:7" ht="15.5">
      <c r="A4" s="134" t="s">
        <v>222</v>
      </c>
      <c r="B4" s="135" t="s">
        <v>352</v>
      </c>
      <c r="C4" s="134" t="s">
        <v>14</v>
      </c>
      <c r="D4" s="136" t="s">
        <v>353</v>
      </c>
      <c r="E4" s="136" t="s">
        <v>379</v>
      </c>
      <c r="F4" s="136" t="s">
        <v>354</v>
      </c>
      <c r="G4" s="136" t="s">
        <v>355</v>
      </c>
    </row>
    <row r="5" spans="1:7">
      <c r="A5" s="138"/>
      <c r="B5" s="138"/>
      <c r="C5" s="138"/>
      <c r="D5" s="138"/>
      <c r="E5" s="138"/>
      <c r="F5" s="138"/>
      <c r="G5" s="138"/>
    </row>
    <row r="6" spans="1:7">
      <c r="A6" s="10">
        <v>1</v>
      </c>
      <c r="B6" s="330" t="s">
        <v>420</v>
      </c>
      <c r="C6" s="331" t="s">
        <v>1036</v>
      </c>
      <c r="D6" s="281" t="s">
        <v>55</v>
      </c>
      <c r="E6" s="191" t="s">
        <v>1037</v>
      </c>
      <c r="F6" s="207"/>
      <c r="G6" s="208"/>
    </row>
    <row r="7" spans="1:7">
      <c r="A7" s="10">
        <f>A6+1</f>
        <v>2</v>
      </c>
      <c r="B7" s="330" t="s">
        <v>439</v>
      </c>
      <c r="C7" s="331" t="s">
        <v>195</v>
      </c>
      <c r="D7" s="281" t="s">
        <v>55</v>
      </c>
      <c r="E7" s="191"/>
      <c r="F7" s="207"/>
      <c r="G7" s="208"/>
    </row>
    <row r="8" spans="1:7">
      <c r="A8" s="10">
        <f t="shared" ref="A8:A37" si="0">A7+1</f>
        <v>3</v>
      </c>
      <c r="B8" s="331" t="s">
        <v>423</v>
      </c>
      <c r="C8" s="331" t="s">
        <v>714</v>
      </c>
      <c r="D8" s="281" t="s">
        <v>55</v>
      </c>
      <c r="E8" s="191" t="s">
        <v>1037</v>
      </c>
      <c r="F8" s="329"/>
      <c r="G8" s="329"/>
    </row>
    <row r="9" spans="1:7">
      <c r="A9" s="10">
        <f t="shared" si="0"/>
        <v>4</v>
      </c>
      <c r="B9" s="331" t="s">
        <v>440</v>
      </c>
      <c r="C9" s="331" t="s">
        <v>721</v>
      </c>
      <c r="D9" s="281" t="s">
        <v>55</v>
      </c>
      <c r="E9" s="191"/>
      <c r="F9" s="207"/>
      <c r="G9" s="208"/>
    </row>
    <row r="10" spans="1:7">
      <c r="A10" s="10">
        <f t="shared" si="0"/>
        <v>5</v>
      </c>
      <c r="B10" s="331" t="s">
        <v>288</v>
      </c>
      <c r="C10" s="331" t="s">
        <v>721</v>
      </c>
      <c r="D10" s="281" t="s">
        <v>55</v>
      </c>
      <c r="E10" s="191" t="s">
        <v>1037</v>
      </c>
      <c r="F10" s="207"/>
      <c r="G10" s="208"/>
    </row>
    <row r="11" spans="1:7">
      <c r="A11" s="10">
        <f t="shared" si="0"/>
        <v>6</v>
      </c>
      <c r="B11" s="75" t="s">
        <v>427</v>
      </c>
      <c r="C11" s="75" t="s">
        <v>721</v>
      </c>
      <c r="D11" s="281" t="s">
        <v>55</v>
      </c>
      <c r="E11" s="191" t="s">
        <v>1037</v>
      </c>
      <c r="F11" s="207"/>
      <c r="G11" s="208"/>
    </row>
    <row r="12" spans="1:7">
      <c r="A12" s="10">
        <f t="shared" si="0"/>
        <v>7</v>
      </c>
      <c r="B12" s="75" t="s">
        <v>274</v>
      </c>
      <c r="C12" s="75" t="s">
        <v>381</v>
      </c>
      <c r="D12" s="281" t="s">
        <v>55</v>
      </c>
      <c r="E12" s="191" t="s">
        <v>1037</v>
      </c>
      <c r="F12" s="329"/>
      <c r="G12" s="329"/>
    </row>
    <row r="13" spans="1:7">
      <c r="A13" s="10">
        <f t="shared" si="0"/>
        <v>8</v>
      </c>
      <c r="B13" s="75" t="s">
        <v>327</v>
      </c>
      <c r="C13" s="75" t="s">
        <v>709</v>
      </c>
      <c r="D13" s="281" t="s">
        <v>55</v>
      </c>
      <c r="E13" s="191" t="s">
        <v>1037</v>
      </c>
      <c r="F13" s="329"/>
      <c r="G13" s="329"/>
    </row>
    <row r="14" spans="1:7">
      <c r="A14" s="10">
        <f t="shared" si="0"/>
        <v>9</v>
      </c>
      <c r="B14" s="75" t="s">
        <v>128</v>
      </c>
      <c r="C14" s="75" t="s">
        <v>277</v>
      </c>
      <c r="D14" s="281" t="s">
        <v>55</v>
      </c>
      <c r="E14" s="191"/>
      <c r="F14" s="207"/>
      <c r="G14" s="208"/>
    </row>
    <row r="15" spans="1:7">
      <c r="A15" s="10">
        <f t="shared" si="0"/>
        <v>10</v>
      </c>
      <c r="B15" s="75" t="s">
        <v>443</v>
      </c>
      <c r="C15" s="75" t="s">
        <v>226</v>
      </c>
      <c r="D15" s="281" t="s">
        <v>55</v>
      </c>
      <c r="E15" s="191"/>
      <c r="F15" s="207"/>
      <c r="G15" s="208"/>
    </row>
    <row r="16" spans="1:7">
      <c r="A16" s="10">
        <f t="shared" si="0"/>
        <v>11</v>
      </c>
      <c r="B16" s="75" t="s">
        <v>442</v>
      </c>
      <c r="C16" s="75" t="s">
        <v>318</v>
      </c>
      <c r="D16" s="281" t="s">
        <v>55</v>
      </c>
      <c r="E16" s="191"/>
      <c r="F16" s="207"/>
      <c r="G16" s="208"/>
    </row>
    <row r="17" spans="1:7">
      <c r="A17" s="10">
        <f t="shared" si="0"/>
        <v>12</v>
      </c>
      <c r="B17" s="75" t="s">
        <v>697</v>
      </c>
      <c r="C17" s="75" t="s">
        <v>195</v>
      </c>
      <c r="D17" s="281" t="s">
        <v>55</v>
      </c>
      <c r="E17" s="191"/>
      <c r="F17" s="207"/>
      <c r="G17" s="208"/>
    </row>
    <row r="18" spans="1:7">
      <c r="A18" s="10">
        <f t="shared" si="0"/>
        <v>13</v>
      </c>
      <c r="B18" s="75" t="s">
        <v>317</v>
      </c>
      <c r="C18" s="75" t="s">
        <v>349</v>
      </c>
      <c r="D18" s="281" t="s">
        <v>55</v>
      </c>
      <c r="E18" s="191" t="s">
        <v>1037</v>
      </c>
      <c r="F18" s="207"/>
      <c r="G18" s="208"/>
    </row>
    <row r="19" spans="1:7">
      <c r="A19" s="10">
        <f t="shared" si="0"/>
        <v>14</v>
      </c>
      <c r="B19" s="75" t="s">
        <v>134</v>
      </c>
      <c r="C19" s="75" t="s">
        <v>225</v>
      </c>
      <c r="D19" s="281" t="s">
        <v>55</v>
      </c>
      <c r="E19" s="191"/>
      <c r="F19" s="207"/>
      <c r="G19" s="208"/>
    </row>
    <row r="20" spans="1:7">
      <c r="A20" s="10">
        <f t="shared" si="0"/>
        <v>15</v>
      </c>
      <c r="B20" s="75" t="s">
        <v>435</v>
      </c>
      <c r="C20" s="75" t="s">
        <v>195</v>
      </c>
      <c r="D20" s="281" t="s">
        <v>55</v>
      </c>
      <c r="E20" s="191" t="s">
        <v>1037</v>
      </c>
      <c r="F20" s="207"/>
      <c r="G20" s="208"/>
    </row>
    <row r="21" spans="1:7">
      <c r="A21" s="10">
        <f t="shared" si="0"/>
        <v>16</v>
      </c>
      <c r="B21" s="75" t="s">
        <v>444</v>
      </c>
      <c r="C21" s="75" t="s">
        <v>226</v>
      </c>
      <c r="D21" s="281" t="s">
        <v>55</v>
      </c>
      <c r="E21" s="191"/>
      <c r="F21" s="207"/>
      <c r="G21" s="208"/>
    </row>
    <row r="22" spans="1:7">
      <c r="A22" s="10">
        <f t="shared" si="0"/>
        <v>17</v>
      </c>
      <c r="B22" s="331" t="s">
        <v>289</v>
      </c>
      <c r="C22" s="331" t="s">
        <v>318</v>
      </c>
      <c r="D22" s="281" t="s">
        <v>55</v>
      </c>
      <c r="E22" s="191"/>
      <c r="F22" s="207"/>
      <c r="G22" s="208"/>
    </row>
    <row r="23" spans="1:7">
      <c r="A23" s="10">
        <f t="shared" si="0"/>
        <v>18</v>
      </c>
      <c r="B23" s="75" t="s">
        <v>143</v>
      </c>
      <c r="C23" s="75" t="s">
        <v>225</v>
      </c>
      <c r="D23" s="281" t="s">
        <v>55</v>
      </c>
      <c r="E23" s="191"/>
      <c r="F23" s="207"/>
      <c r="G23" s="208"/>
    </row>
    <row r="24" spans="1:7">
      <c r="A24" s="10">
        <f t="shared" si="0"/>
        <v>19</v>
      </c>
      <c r="B24" s="75" t="s">
        <v>290</v>
      </c>
      <c r="C24" s="75" t="s">
        <v>631</v>
      </c>
      <c r="D24" s="281" t="s">
        <v>55</v>
      </c>
      <c r="E24" s="191"/>
      <c r="F24" s="207"/>
      <c r="G24" s="208"/>
    </row>
    <row r="25" spans="1:7">
      <c r="A25" s="10">
        <f t="shared" si="0"/>
        <v>20</v>
      </c>
      <c r="B25" s="75" t="s">
        <v>292</v>
      </c>
      <c r="C25" s="75" t="s">
        <v>360</v>
      </c>
      <c r="D25" s="281" t="s">
        <v>55</v>
      </c>
      <c r="E25" s="191"/>
      <c r="F25" s="329"/>
      <c r="G25" s="208"/>
    </row>
    <row r="26" spans="1:7">
      <c r="A26" s="10">
        <f t="shared" si="0"/>
        <v>21</v>
      </c>
      <c r="B26" s="75" t="s">
        <v>294</v>
      </c>
      <c r="C26" s="75" t="s">
        <v>722</v>
      </c>
      <c r="D26" s="281" t="s">
        <v>55</v>
      </c>
      <c r="E26" s="191"/>
      <c r="F26" s="329"/>
      <c r="G26" s="329"/>
    </row>
    <row r="27" spans="1:7">
      <c r="A27" s="10">
        <f t="shared" si="0"/>
        <v>22</v>
      </c>
      <c r="B27" s="75" t="s">
        <v>299</v>
      </c>
      <c r="C27" s="75" t="s">
        <v>640</v>
      </c>
      <c r="D27" s="281" t="s">
        <v>55</v>
      </c>
      <c r="E27" s="191" t="s">
        <v>1037</v>
      </c>
      <c r="F27" s="207"/>
      <c r="G27" s="208"/>
    </row>
    <row r="28" spans="1:7">
      <c r="A28" s="10">
        <f t="shared" si="0"/>
        <v>23</v>
      </c>
      <c r="B28" s="75" t="s">
        <v>328</v>
      </c>
      <c r="C28" s="75" t="s">
        <v>724</v>
      </c>
      <c r="D28" s="281" t="s">
        <v>55</v>
      </c>
      <c r="E28" s="191"/>
      <c r="F28" s="207"/>
      <c r="G28" s="208"/>
    </row>
    <row r="29" spans="1:7">
      <c r="A29" s="10">
        <f t="shared" si="0"/>
        <v>24</v>
      </c>
      <c r="B29" s="75" t="s">
        <v>695</v>
      </c>
      <c r="C29" s="75" t="s">
        <v>195</v>
      </c>
      <c r="D29" s="281" t="s">
        <v>55</v>
      </c>
      <c r="E29" s="191"/>
      <c r="F29" s="207"/>
      <c r="G29" s="208"/>
    </row>
    <row r="30" spans="1:7">
      <c r="A30" s="10">
        <f t="shared" si="0"/>
        <v>25</v>
      </c>
      <c r="B30" s="75" t="s">
        <v>696</v>
      </c>
      <c r="C30" s="75" t="s">
        <v>224</v>
      </c>
      <c r="D30" s="281" t="s">
        <v>55</v>
      </c>
      <c r="E30" s="191"/>
      <c r="F30" s="207"/>
      <c r="G30" s="208"/>
    </row>
    <row r="31" spans="1:7">
      <c r="A31" s="10">
        <f t="shared" si="0"/>
        <v>26</v>
      </c>
      <c r="B31" s="75" t="s">
        <v>884</v>
      </c>
      <c r="C31" s="75" t="s">
        <v>381</v>
      </c>
      <c r="D31" s="281" t="s">
        <v>55</v>
      </c>
      <c r="E31" s="191"/>
      <c r="F31" s="207"/>
      <c r="G31" s="208"/>
    </row>
    <row r="32" spans="1:7">
      <c r="A32" s="10">
        <f t="shared" si="0"/>
        <v>27</v>
      </c>
      <c r="B32" s="75" t="s">
        <v>441</v>
      </c>
      <c r="C32" s="75" t="s">
        <v>195</v>
      </c>
      <c r="D32" s="281" t="s">
        <v>55</v>
      </c>
      <c r="E32" s="191"/>
      <c r="F32" s="207"/>
      <c r="G32" s="208"/>
    </row>
    <row r="33" spans="1:7">
      <c r="A33" s="10">
        <f t="shared" si="0"/>
        <v>28</v>
      </c>
      <c r="B33" s="75" t="s">
        <v>698</v>
      </c>
      <c r="C33" s="75" t="s">
        <v>640</v>
      </c>
      <c r="D33" s="281" t="s">
        <v>55</v>
      </c>
      <c r="E33" s="191"/>
      <c r="F33" s="207"/>
      <c r="G33" s="208"/>
    </row>
    <row r="34" spans="1:7">
      <c r="A34" s="10">
        <f t="shared" si="0"/>
        <v>29</v>
      </c>
      <c r="B34" s="75" t="s">
        <v>701</v>
      </c>
      <c r="C34" s="75" t="s">
        <v>640</v>
      </c>
      <c r="D34" s="281" t="s">
        <v>55</v>
      </c>
      <c r="E34" s="191"/>
      <c r="F34" s="207"/>
      <c r="G34" s="208"/>
    </row>
    <row r="35" spans="1:7">
      <c r="A35" s="10">
        <f t="shared" si="0"/>
        <v>30</v>
      </c>
      <c r="B35" s="75" t="s">
        <v>703</v>
      </c>
      <c r="C35" s="75" t="s">
        <v>357</v>
      </c>
      <c r="D35" s="281" t="s">
        <v>55</v>
      </c>
      <c r="E35" s="191"/>
      <c r="F35" s="207"/>
      <c r="G35" s="208"/>
    </row>
    <row r="36" spans="1:7">
      <c r="A36" s="10">
        <f t="shared" si="0"/>
        <v>31</v>
      </c>
      <c r="B36" s="75" t="s">
        <v>445</v>
      </c>
      <c r="C36" s="75" t="s">
        <v>381</v>
      </c>
      <c r="D36" s="281" t="s">
        <v>55</v>
      </c>
      <c r="E36" s="191" t="s">
        <v>1037</v>
      </c>
      <c r="F36" s="207"/>
      <c r="G36" s="208"/>
    </row>
    <row r="37" spans="1:7">
      <c r="A37" s="10">
        <f t="shared" si="0"/>
        <v>32</v>
      </c>
      <c r="B37" s="75" t="s">
        <v>702</v>
      </c>
      <c r="C37" s="75" t="s">
        <v>381</v>
      </c>
      <c r="D37" s="281" t="s">
        <v>55</v>
      </c>
      <c r="E37" s="191"/>
      <c r="F37" s="207"/>
      <c r="G37" s="208"/>
    </row>
  </sheetData>
  <autoFilter ref="A5:G37" xr:uid="{00000000-0009-0000-0000-000004000000}"/>
  <conditionalFormatting sqref="B6:B8 B10">
    <cfRule type="duplicateValues" dxfId="15" priority="1544"/>
  </conditionalFormatting>
  <conditionalFormatting sqref="B9">
    <cfRule type="duplicateValues" dxfId="14" priority="1"/>
  </conditionalFormatting>
  <conditionalFormatting sqref="B22 B9">
    <cfRule type="duplicateValues" dxfId="13" priority="5"/>
  </conditionalFormatting>
  <conditionalFormatting sqref="B22">
    <cfRule type="duplicateValues" dxfId="12" priority="3"/>
    <cfRule type="duplicateValues" dxfId="11" priority="4"/>
  </conditionalFormatting>
  <conditionalFormatting sqref="E6:E37">
    <cfRule type="containsText" dxfId="10" priority="6" operator="containsText" text="WIP">
      <formula>NOT(ISERROR(SEARCH("WIP",E6)))</formula>
    </cfRule>
    <cfRule type="containsText" dxfId="9" priority="7" operator="containsText" text="PENDING">
      <formula>NOT(ISERROR(SEARCH("PENDING",E6)))</formula>
    </cfRule>
    <cfRule type="containsText" dxfId="8" priority="8" operator="containsText" text="COMPLETED">
      <formula>NOT(ISERROR(SEARCH("COMPLETED",E6)))</formula>
    </cfRule>
    <cfRule type="cellIs" dxfId="7" priority="9" operator="greaterThan">
      <formula>0</formula>
    </cfRule>
  </conditionalFormatting>
  <conditionalFormatting sqref="G4:G7 G9:G11 G14:G24 G27:G37">
    <cfRule type="containsText" dxfId="6" priority="86" operator="containsText" text="Pending">
      <formula>NOT(ISERROR(SEARCH("Pending",G4)))</formula>
    </cfRule>
  </conditionalFormatting>
  <conditionalFormatting sqref="G6:G7 G9:G11 G14:G24 G27:G37">
    <cfRule type="containsText" dxfId="5" priority="83" operator="containsText" text="Pending">
      <formula>NOT(ISERROR(SEARCH("Pending",G6)))</formula>
    </cfRule>
    <cfRule type="containsText" dxfId="4" priority="84" operator="containsText" text="WIP">
      <formula>NOT(ISERROR(SEARCH("WIP",G6)))</formula>
    </cfRule>
    <cfRule type="containsText" dxfId="3" priority="85" operator="containsText" text="ROW">
      <formula>NOT(ISERROR(SEARCH("ROW",G6)))</formula>
    </cfRule>
    <cfRule type="containsText" dxfId="2" priority="87" operator="containsText" text="Completed">
      <formula>NOT(ISERROR(SEARCH("Completed",G6)))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A2" sqref="A2:J2"/>
    </sheetView>
  </sheetViews>
  <sheetFormatPr defaultRowHeight="18.5"/>
  <cols>
    <col min="1" max="1" width="7.81640625" style="98" customWidth="1"/>
    <col min="2" max="4" width="10.453125" style="99" customWidth="1"/>
    <col min="5" max="5" width="12.54296875" style="100" customWidth="1"/>
    <col min="6" max="7" width="12.54296875" style="99" customWidth="1"/>
    <col min="8" max="10" width="12.54296875" style="139" customWidth="1"/>
  </cols>
  <sheetData>
    <row r="1" spans="1:12" ht="8.15" customHeight="1" thickBot="1"/>
    <row r="2" spans="1:12" s="7" customFormat="1" ht="15" customHeight="1">
      <c r="A2" s="694" t="s">
        <v>886</v>
      </c>
      <c r="B2" s="695"/>
      <c r="C2" s="695"/>
      <c r="D2" s="695"/>
      <c r="E2" s="695"/>
      <c r="F2" s="695"/>
      <c r="G2" s="695"/>
      <c r="H2" s="695"/>
      <c r="I2" s="695"/>
      <c r="J2" s="696"/>
    </row>
    <row r="3" spans="1:12" ht="15.5">
      <c r="A3" s="690" t="s">
        <v>283</v>
      </c>
      <c r="B3" s="691" t="s">
        <v>284</v>
      </c>
      <c r="C3" s="691"/>
      <c r="D3" s="692" t="s">
        <v>323</v>
      </c>
      <c r="E3" s="692" t="s">
        <v>324</v>
      </c>
      <c r="F3" s="692" t="s">
        <v>325</v>
      </c>
      <c r="G3" s="692" t="s">
        <v>326</v>
      </c>
      <c r="H3" s="691" t="s">
        <v>69</v>
      </c>
      <c r="I3" s="691" t="s">
        <v>273</v>
      </c>
      <c r="J3" s="697" t="s">
        <v>285</v>
      </c>
    </row>
    <row r="4" spans="1:12" ht="26.5" customHeight="1">
      <c r="A4" s="690"/>
      <c r="B4" s="101" t="s">
        <v>286</v>
      </c>
      <c r="C4" s="101" t="s">
        <v>287</v>
      </c>
      <c r="D4" s="693"/>
      <c r="E4" s="693"/>
      <c r="F4" s="693"/>
      <c r="G4" s="693"/>
      <c r="H4" s="691"/>
      <c r="I4" s="691"/>
      <c r="J4" s="697"/>
    </row>
    <row r="5" spans="1:12" ht="18" customHeight="1">
      <c r="A5" s="102">
        <v>1</v>
      </c>
      <c r="B5" s="103"/>
      <c r="C5" s="103"/>
      <c r="D5" s="104"/>
      <c r="E5" s="105"/>
      <c r="F5" s="106"/>
      <c r="G5" s="107"/>
      <c r="H5" s="166"/>
      <c r="I5" s="166"/>
      <c r="J5" s="167"/>
    </row>
    <row r="6" spans="1:12" ht="18" customHeight="1">
      <c r="A6" s="102">
        <f>A5+1</f>
        <v>2</v>
      </c>
      <c r="B6" s="103"/>
      <c r="C6" s="103"/>
      <c r="D6" s="104"/>
      <c r="E6" s="105"/>
      <c r="F6" s="107"/>
      <c r="G6" s="106"/>
      <c r="H6" s="166"/>
      <c r="I6" s="166"/>
      <c r="J6" s="167"/>
    </row>
    <row r="7" spans="1:12" ht="18" customHeight="1">
      <c r="A7" s="102">
        <f t="shared" ref="A7:A43" si="0">A6+1</f>
        <v>3</v>
      </c>
      <c r="B7" s="103"/>
      <c r="C7" s="103"/>
      <c r="D7" s="104"/>
      <c r="E7" s="105"/>
      <c r="F7" s="106"/>
      <c r="G7" s="107"/>
      <c r="H7" s="166"/>
      <c r="I7" s="166"/>
      <c r="J7" s="167"/>
    </row>
    <row r="8" spans="1:12" ht="18" customHeight="1">
      <c r="A8" s="102">
        <f t="shared" si="0"/>
        <v>4</v>
      </c>
      <c r="B8" s="103"/>
      <c r="C8" s="103"/>
      <c r="D8" s="104"/>
      <c r="E8" s="105"/>
      <c r="F8" s="107"/>
      <c r="G8" s="107"/>
      <c r="H8" s="166"/>
      <c r="I8" s="166"/>
      <c r="J8" s="167"/>
    </row>
    <row r="9" spans="1:12" ht="18" customHeight="1">
      <c r="A9" s="102">
        <f t="shared" si="0"/>
        <v>5</v>
      </c>
      <c r="B9" s="103"/>
      <c r="C9" s="103"/>
      <c r="D9" s="104"/>
      <c r="E9" s="105"/>
      <c r="F9" s="107"/>
      <c r="G9" s="107"/>
      <c r="H9" s="166"/>
      <c r="I9" s="166"/>
      <c r="J9" s="167"/>
      <c r="L9" s="161"/>
    </row>
    <row r="10" spans="1:12" ht="18" customHeight="1">
      <c r="A10" s="102">
        <f t="shared" si="0"/>
        <v>6</v>
      </c>
      <c r="B10" s="103"/>
      <c r="C10" s="103"/>
      <c r="D10" s="104"/>
      <c r="E10" s="105"/>
      <c r="F10" s="107"/>
      <c r="G10" s="107"/>
      <c r="H10" s="166"/>
      <c r="I10" s="166"/>
      <c r="J10" s="167"/>
      <c r="L10" s="161"/>
    </row>
    <row r="11" spans="1:12" ht="18" customHeight="1">
      <c r="A11" s="102">
        <f t="shared" si="0"/>
        <v>7</v>
      </c>
      <c r="B11" s="103"/>
      <c r="C11" s="103"/>
      <c r="D11" s="104"/>
      <c r="E11" s="105"/>
      <c r="F11" s="107"/>
      <c r="G11" s="107"/>
      <c r="H11" s="166"/>
      <c r="I11" s="166"/>
      <c r="J11" s="167"/>
      <c r="L11" s="161"/>
    </row>
    <row r="12" spans="1:12" ht="18" customHeight="1">
      <c r="A12" s="102">
        <f t="shared" si="0"/>
        <v>8</v>
      </c>
      <c r="B12" s="103"/>
      <c r="C12" s="103"/>
      <c r="D12" s="104"/>
      <c r="E12" s="105"/>
      <c r="F12" s="107"/>
      <c r="G12" s="107"/>
      <c r="H12" s="166"/>
      <c r="I12" s="166"/>
      <c r="J12" s="167"/>
      <c r="L12" s="161"/>
    </row>
    <row r="13" spans="1:12" ht="15" customHeight="1">
      <c r="A13" s="102">
        <f t="shared" si="0"/>
        <v>9</v>
      </c>
      <c r="B13" s="103"/>
      <c r="C13" s="103"/>
      <c r="D13" s="104"/>
      <c r="E13" s="105"/>
      <c r="F13" s="107"/>
      <c r="G13" s="107"/>
      <c r="H13" s="166"/>
      <c r="I13" s="166"/>
      <c r="J13" s="167"/>
      <c r="L13" s="161"/>
    </row>
    <row r="14" spans="1:12" ht="15" customHeight="1">
      <c r="A14" s="102">
        <f t="shared" si="0"/>
        <v>10</v>
      </c>
      <c r="B14" s="103"/>
      <c r="C14" s="103"/>
      <c r="D14" s="104"/>
      <c r="E14" s="105"/>
      <c r="F14" s="107"/>
      <c r="G14" s="107"/>
      <c r="H14" s="166"/>
      <c r="I14" s="166"/>
      <c r="J14" s="167"/>
    </row>
    <row r="15" spans="1:12" ht="15" customHeight="1">
      <c r="A15" s="102">
        <f t="shared" si="0"/>
        <v>11</v>
      </c>
      <c r="B15" s="103"/>
      <c r="C15" s="103"/>
      <c r="D15" s="104"/>
      <c r="E15" s="105"/>
      <c r="F15" s="107"/>
      <c r="G15" s="107"/>
      <c r="H15" s="166"/>
      <c r="I15" s="166"/>
      <c r="J15" s="167"/>
    </row>
    <row r="16" spans="1:12" ht="15" customHeight="1">
      <c r="A16" s="102">
        <f t="shared" si="0"/>
        <v>12</v>
      </c>
      <c r="B16" s="103"/>
      <c r="C16" s="103"/>
      <c r="D16" s="104"/>
      <c r="E16" s="105"/>
      <c r="F16" s="107"/>
      <c r="G16" s="107"/>
      <c r="H16" s="166"/>
      <c r="I16" s="166"/>
      <c r="J16" s="167"/>
    </row>
    <row r="17" spans="1:10" ht="15" customHeight="1">
      <c r="A17" s="102">
        <f t="shared" si="0"/>
        <v>13</v>
      </c>
      <c r="B17" s="103"/>
      <c r="C17" s="103"/>
      <c r="D17" s="104"/>
      <c r="E17" s="105"/>
      <c r="F17" s="107"/>
      <c r="G17" s="107"/>
      <c r="H17" s="166"/>
      <c r="I17" s="166"/>
      <c r="J17" s="167"/>
    </row>
    <row r="18" spans="1:10" ht="15" customHeight="1">
      <c r="A18" s="102">
        <f t="shared" si="0"/>
        <v>14</v>
      </c>
      <c r="B18" s="103"/>
      <c r="C18" s="103"/>
      <c r="D18" s="104"/>
      <c r="E18" s="105"/>
      <c r="F18" s="107"/>
      <c r="G18" s="107"/>
      <c r="H18" s="166"/>
      <c r="I18" s="166"/>
      <c r="J18" s="167"/>
    </row>
    <row r="19" spans="1:10" ht="15" customHeight="1">
      <c r="A19" s="102">
        <f t="shared" si="0"/>
        <v>15</v>
      </c>
      <c r="B19" s="103"/>
      <c r="C19" s="103"/>
      <c r="D19" s="104"/>
      <c r="E19" s="105"/>
      <c r="F19" s="107"/>
      <c r="G19" s="107"/>
      <c r="H19" s="166"/>
      <c r="I19" s="166"/>
      <c r="J19" s="167"/>
    </row>
    <row r="20" spans="1:10" ht="15" customHeight="1">
      <c r="A20" s="102">
        <f t="shared" si="0"/>
        <v>16</v>
      </c>
      <c r="B20" s="103"/>
      <c r="C20" s="103"/>
      <c r="D20" s="104"/>
      <c r="E20" s="105"/>
      <c r="F20" s="107"/>
      <c r="G20" s="107"/>
      <c r="H20" s="166"/>
      <c r="I20" s="166"/>
      <c r="J20" s="167"/>
    </row>
    <row r="21" spans="1:10" ht="15" customHeight="1">
      <c r="A21" s="102">
        <f t="shared" si="0"/>
        <v>17</v>
      </c>
      <c r="B21" s="103"/>
      <c r="C21" s="103"/>
      <c r="D21" s="104"/>
      <c r="E21" s="105"/>
      <c r="F21" s="107"/>
      <c r="G21" s="107"/>
      <c r="H21" s="166"/>
      <c r="I21" s="166"/>
      <c r="J21" s="167"/>
    </row>
    <row r="22" spans="1:10" ht="15" customHeight="1">
      <c r="A22" s="102">
        <f t="shared" si="0"/>
        <v>18</v>
      </c>
      <c r="B22" s="103"/>
      <c r="C22" s="103"/>
      <c r="D22" s="104"/>
      <c r="E22" s="105"/>
      <c r="F22" s="107"/>
      <c r="G22" s="107"/>
      <c r="H22" s="166"/>
      <c r="I22" s="166"/>
      <c r="J22" s="167"/>
    </row>
    <row r="23" spans="1:10" ht="15" customHeight="1">
      <c r="A23" s="102">
        <f t="shared" si="0"/>
        <v>19</v>
      </c>
      <c r="B23" s="103"/>
      <c r="C23" s="103"/>
      <c r="D23" s="104"/>
      <c r="E23" s="105"/>
      <c r="F23" s="107"/>
      <c r="G23" s="107"/>
      <c r="H23" s="166"/>
      <c r="I23" s="166"/>
      <c r="J23" s="167"/>
    </row>
    <row r="24" spans="1:10" ht="15" customHeight="1">
      <c r="A24" s="102">
        <f t="shared" si="0"/>
        <v>20</v>
      </c>
      <c r="B24" s="103"/>
      <c r="C24" s="103"/>
      <c r="D24" s="104"/>
      <c r="E24" s="105"/>
      <c r="F24" s="107"/>
      <c r="G24" s="107"/>
      <c r="H24" s="166"/>
      <c r="I24" s="166"/>
      <c r="J24" s="167"/>
    </row>
    <row r="25" spans="1:10" ht="15" customHeight="1">
      <c r="A25" s="102">
        <f>A23+1</f>
        <v>20</v>
      </c>
      <c r="B25" s="103"/>
      <c r="C25" s="103"/>
      <c r="D25" s="104"/>
      <c r="E25" s="105"/>
      <c r="F25" s="107"/>
      <c r="G25" s="107"/>
      <c r="H25" s="166"/>
      <c r="I25" s="166"/>
      <c r="J25" s="167"/>
    </row>
    <row r="26" spans="1:10" ht="15" customHeight="1">
      <c r="A26" s="102">
        <f t="shared" si="0"/>
        <v>21</v>
      </c>
      <c r="B26" s="103"/>
      <c r="C26" s="103"/>
      <c r="D26" s="104"/>
      <c r="E26" s="105"/>
      <c r="F26" s="107"/>
      <c r="G26" s="107"/>
      <c r="H26" s="166"/>
      <c r="I26" s="166"/>
      <c r="J26" s="167"/>
    </row>
    <row r="27" spans="1:10" ht="15" customHeight="1">
      <c r="A27" s="102"/>
      <c r="B27" s="103"/>
      <c r="C27" s="108"/>
      <c r="D27" s="104"/>
      <c r="E27" s="105"/>
      <c r="F27" s="107"/>
      <c r="G27" s="107"/>
      <c r="H27" s="166"/>
      <c r="I27" s="166"/>
      <c r="J27" s="167"/>
    </row>
    <row r="28" spans="1:10" ht="15" customHeight="1">
      <c r="A28" s="102">
        <f>A26+1</f>
        <v>22</v>
      </c>
      <c r="B28" s="103"/>
      <c r="C28" s="103"/>
      <c r="D28" s="104"/>
      <c r="E28" s="105"/>
      <c r="F28" s="107"/>
      <c r="G28" s="107"/>
      <c r="H28" s="166"/>
      <c r="I28" s="166"/>
      <c r="J28" s="167"/>
    </row>
    <row r="29" spans="1:10" ht="15" customHeight="1">
      <c r="A29" s="102">
        <f t="shared" si="0"/>
        <v>23</v>
      </c>
      <c r="B29" s="103"/>
      <c r="C29" s="103"/>
      <c r="D29" s="104"/>
      <c r="E29" s="105"/>
      <c r="F29" s="107"/>
      <c r="G29" s="107"/>
      <c r="H29" s="166"/>
      <c r="I29" s="166"/>
      <c r="J29" s="167"/>
    </row>
    <row r="30" spans="1:10" ht="15" customHeight="1">
      <c r="A30" s="102">
        <f t="shared" si="0"/>
        <v>24</v>
      </c>
      <c r="B30" s="103"/>
      <c r="C30" s="103"/>
      <c r="D30" s="104"/>
      <c r="E30" s="105"/>
      <c r="F30" s="107"/>
      <c r="G30" s="107"/>
      <c r="H30" s="166"/>
      <c r="I30" s="166"/>
      <c r="J30" s="167"/>
    </row>
    <row r="31" spans="1:10" ht="15" customHeight="1">
      <c r="A31" s="102">
        <f t="shared" si="0"/>
        <v>25</v>
      </c>
      <c r="B31" s="103"/>
      <c r="C31" s="103"/>
      <c r="D31" s="104"/>
      <c r="E31" s="105"/>
      <c r="F31" s="107"/>
      <c r="G31" s="107"/>
      <c r="H31" s="166"/>
      <c r="I31" s="166"/>
      <c r="J31" s="167"/>
    </row>
    <row r="32" spans="1:10" ht="15" customHeight="1">
      <c r="A32" s="102">
        <f t="shared" si="0"/>
        <v>26</v>
      </c>
      <c r="B32" s="103"/>
      <c r="C32" s="103"/>
      <c r="D32" s="104"/>
      <c r="E32" s="105"/>
      <c r="F32" s="107"/>
      <c r="G32" s="107"/>
      <c r="H32" s="166"/>
      <c r="I32" s="166"/>
      <c r="J32" s="167"/>
    </row>
    <row r="33" spans="1:15" ht="15" customHeight="1">
      <c r="A33" s="102">
        <f t="shared" si="0"/>
        <v>27</v>
      </c>
      <c r="B33" s="103"/>
      <c r="C33" s="103"/>
      <c r="D33" s="104"/>
      <c r="E33" s="105"/>
      <c r="F33" s="107"/>
      <c r="G33" s="107"/>
      <c r="H33" s="166"/>
      <c r="I33" s="166"/>
      <c r="J33" s="167"/>
    </row>
    <row r="34" spans="1:15" ht="15" customHeight="1">
      <c r="A34" s="102">
        <f t="shared" si="0"/>
        <v>28</v>
      </c>
      <c r="B34" s="103"/>
      <c r="C34" s="103"/>
      <c r="D34" s="104"/>
      <c r="E34" s="105"/>
      <c r="F34" s="107"/>
      <c r="G34" s="107"/>
      <c r="H34" s="166"/>
      <c r="I34" s="166"/>
      <c r="J34" s="167"/>
    </row>
    <row r="35" spans="1:15" ht="15" customHeight="1">
      <c r="A35" s="102">
        <f t="shared" si="0"/>
        <v>29</v>
      </c>
      <c r="B35" s="103"/>
      <c r="C35" s="103"/>
      <c r="D35" s="104"/>
      <c r="E35" s="105"/>
      <c r="F35" s="107"/>
      <c r="G35" s="107"/>
      <c r="H35" s="166"/>
      <c r="I35" s="166"/>
      <c r="J35" s="167"/>
    </row>
    <row r="36" spans="1:15" ht="18" customHeight="1">
      <c r="A36" s="102">
        <f t="shared" si="0"/>
        <v>30</v>
      </c>
      <c r="B36" s="103"/>
      <c r="C36" s="109"/>
      <c r="D36" s="110"/>
      <c r="E36" s="105"/>
      <c r="F36" s="107"/>
      <c r="G36" s="107"/>
      <c r="H36" s="168"/>
      <c r="I36" s="168"/>
      <c r="J36" s="169"/>
    </row>
    <row r="37" spans="1:15" ht="18" customHeight="1">
      <c r="A37" s="102">
        <f t="shared" si="0"/>
        <v>31</v>
      </c>
      <c r="B37" s="103"/>
      <c r="C37" s="111"/>
      <c r="D37" s="112"/>
      <c r="E37" s="105"/>
      <c r="F37" s="107"/>
      <c r="G37" s="107"/>
      <c r="H37" s="168"/>
      <c r="I37" s="168"/>
      <c r="J37" s="169"/>
      <c r="O37" s="2"/>
    </row>
    <row r="38" spans="1:15" ht="18" customHeight="1">
      <c r="A38" s="102">
        <f t="shared" si="0"/>
        <v>32</v>
      </c>
      <c r="B38" s="103"/>
      <c r="C38" s="111"/>
      <c r="D38" s="112"/>
      <c r="E38" s="105"/>
      <c r="F38" s="107"/>
      <c r="G38" s="107"/>
      <c r="H38" s="168"/>
      <c r="I38" s="168"/>
      <c r="J38" s="169"/>
    </row>
    <row r="39" spans="1:15" ht="18" customHeight="1">
      <c r="A39" s="102">
        <f t="shared" si="0"/>
        <v>33</v>
      </c>
      <c r="B39" s="103"/>
      <c r="C39" s="111"/>
      <c r="D39" s="112"/>
      <c r="E39" s="105"/>
      <c r="F39" s="107"/>
      <c r="G39" s="107"/>
      <c r="H39" s="168"/>
      <c r="I39" s="168"/>
      <c r="J39" s="169"/>
    </row>
    <row r="40" spans="1:15" ht="18" customHeight="1">
      <c r="A40" s="102">
        <f t="shared" si="0"/>
        <v>34</v>
      </c>
      <c r="B40" s="103"/>
      <c r="C40" s="111"/>
      <c r="D40" s="112"/>
      <c r="E40" s="105"/>
      <c r="F40" s="107"/>
      <c r="G40" s="107"/>
      <c r="H40" s="168"/>
      <c r="I40" s="168"/>
      <c r="J40" s="169"/>
    </row>
    <row r="41" spans="1:15" ht="18" customHeight="1">
      <c r="A41" s="102">
        <f t="shared" si="0"/>
        <v>35</v>
      </c>
      <c r="B41" s="103"/>
      <c r="C41" s="111"/>
      <c r="D41" s="112"/>
      <c r="E41" s="105"/>
      <c r="F41" s="106"/>
      <c r="G41" s="107"/>
      <c r="H41" s="168"/>
      <c r="I41" s="166"/>
      <c r="J41" s="167"/>
    </row>
    <row r="42" spans="1:15" ht="18" customHeight="1">
      <c r="A42" s="102">
        <f t="shared" si="0"/>
        <v>36</v>
      </c>
      <c r="B42" s="103"/>
      <c r="C42" s="111"/>
      <c r="D42" s="112"/>
      <c r="E42" s="105"/>
      <c r="F42" s="106"/>
      <c r="G42" s="107"/>
      <c r="H42" s="166"/>
      <c r="I42" s="168"/>
      <c r="J42" s="167"/>
    </row>
    <row r="43" spans="1:15" ht="18" customHeight="1">
      <c r="A43" s="102">
        <f t="shared" si="0"/>
        <v>37</v>
      </c>
      <c r="B43" s="103"/>
      <c r="C43" s="111"/>
      <c r="D43" s="112"/>
      <c r="E43" s="105"/>
      <c r="F43" s="106"/>
      <c r="G43" s="107"/>
      <c r="H43" s="166"/>
      <c r="I43" s="168"/>
      <c r="J43" s="167"/>
    </row>
    <row r="44" spans="1:15" s="116" customFormat="1" ht="15" thickBot="1">
      <c r="A44" s="688" t="s">
        <v>56</v>
      </c>
      <c r="B44" s="689"/>
      <c r="C44" s="689"/>
      <c r="D44" s="113">
        <f>SUM(D5:D43)</f>
        <v>0</v>
      </c>
      <c r="E44" s="114">
        <f>SUM(E5:E43)</f>
        <v>0</v>
      </c>
      <c r="F44" s="115">
        <f>SUM(F5:F43)/1000</f>
        <v>0</v>
      </c>
      <c r="G44" s="115">
        <f>SUM(G5:G43)/1000</f>
        <v>0</v>
      </c>
      <c r="H44" s="170">
        <f>SUM(H5:H43)</f>
        <v>0</v>
      </c>
      <c r="I44" s="170">
        <f>SUM(I5:I43)</f>
        <v>0</v>
      </c>
      <c r="J44" s="171">
        <f>SUM(J5:J43)</f>
        <v>0</v>
      </c>
    </row>
  </sheetData>
  <mergeCells count="11">
    <mergeCell ref="F3:F4"/>
    <mergeCell ref="A2:J2"/>
    <mergeCell ref="G3:G4"/>
    <mergeCell ref="H3:H4"/>
    <mergeCell ref="I3:I4"/>
    <mergeCell ref="J3:J4"/>
    <mergeCell ref="A44:C44"/>
    <mergeCell ref="A3:A4"/>
    <mergeCell ref="B3:C3"/>
    <mergeCell ref="D3:D4"/>
    <mergeCell ref="E3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L53"/>
  <sheetViews>
    <sheetView view="pageBreakPreview" topLeftCell="A37" zoomScale="60" zoomScaleNormal="80" workbookViewId="0">
      <selection activeCell="K10" sqref="K10"/>
    </sheetView>
  </sheetViews>
  <sheetFormatPr defaultRowHeight="14.5"/>
  <cols>
    <col min="1" max="1" width="35" customWidth="1"/>
    <col min="2" max="2" width="30" customWidth="1"/>
    <col min="3" max="3" width="14.54296875" customWidth="1"/>
    <col min="4" max="4" width="16.453125" hidden="1" customWidth="1"/>
    <col min="5" max="5" width="20.81640625" customWidth="1"/>
    <col min="6" max="6" width="14.7265625" customWidth="1"/>
    <col min="7" max="8" width="15.26953125" customWidth="1"/>
    <col min="9" max="9" width="16.81640625" customWidth="1"/>
    <col min="10" max="10" width="12.26953125" customWidth="1"/>
    <col min="11" max="11" width="26.1796875" customWidth="1"/>
  </cols>
  <sheetData>
    <row r="1" spans="1:12" ht="18.5">
      <c r="A1" s="708" t="s">
        <v>887</v>
      </c>
      <c r="B1" s="708"/>
      <c r="C1" s="708"/>
      <c r="D1" s="708"/>
      <c r="E1" s="708"/>
      <c r="F1" s="708"/>
      <c r="G1" s="708"/>
      <c r="H1" s="708"/>
      <c r="I1" s="708"/>
      <c r="J1" s="332"/>
      <c r="K1" s="332"/>
      <c r="L1" s="332"/>
    </row>
    <row r="2" spans="1:12">
      <c r="A2" s="709" t="s">
        <v>888</v>
      </c>
      <c r="B2" s="709"/>
      <c r="C2" s="709"/>
      <c r="D2" s="709"/>
      <c r="E2" s="709"/>
      <c r="F2" s="709"/>
      <c r="G2" s="709"/>
      <c r="H2" s="709"/>
      <c r="I2" s="709"/>
      <c r="J2" s="333"/>
      <c r="K2" s="333"/>
      <c r="L2" s="333"/>
    </row>
    <row r="3" spans="1:12">
      <c r="A3" s="709" t="s">
        <v>889</v>
      </c>
      <c r="B3" s="709"/>
      <c r="C3" s="709"/>
      <c r="D3" s="709"/>
      <c r="E3" s="709"/>
      <c r="F3" s="709"/>
      <c r="G3" s="709"/>
      <c r="H3" s="709"/>
      <c r="I3" s="709"/>
      <c r="J3" s="333"/>
      <c r="K3" s="333"/>
      <c r="L3" s="333"/>
    </row>
    <row r="4" spans="1:12" ht="36.75" customHeight="1">
      <c r="A4" s="710" t="s">
        <v>890</v>
      </c>
      <c r="B4" s="710"/>
      <c r="C4" s="710"/>
      <c r="D4" s="710"/>
      <c r="E4" s="710"/>
      <c r="F4" s="710"/>
      <c r="G4" s="710"/>
      <c r="H4" s="710"/>
      <c r="I4" s="710"/>
      <c r="J4" s="334"/>
      <c r="K4" s="334"/>
      <c r="L4" s="334"/>
    </row>
    <row r="5" spans="1:12" ht="15.5">
      <c r="A5" s="711" t="s">
        <v>891</v>
      </c>
      <c r="B5" s="711"/>
      <c r="C5" s="711"/>
      <c r="D5" s="711"/>
      <c r="E5" s="711"/>
      <c r="F5" s="711"/>
      <c r="G5" s="711"/>
      <c r="H5" s="711"/>
      <c r="I5" s="711"/>
    </row>
    <row r="6" spans="1:12" ht="18.5">
      <c r="A6" s="335" t="s">
        <v>892</v>
      </c>
      <c r="G6" s="336"/>
      <c r="I6" s="336">
        <v>45930</v>
      </c>
    </row>
    <row r="7" spans="1:12" ht="48" customHeight="1">
      <c r="A7" s="337" t="s">
        <v>893</v>
      </c>
      <c r="B7" s="337" t="s">
        <v>894</v>
      </c>
      <c r="C7" s="337" t="s">
        <v>895</v>
      </c>
      <c r="D7" s="337" t="s">
        <v>896</v>
      </c>
      <c r="E7" s="337" t="s">
        <v>897</v>
      </c>
      <c r="F7" s="338" t="s">
        <v>898</v>
      </c>
      <c r="G7" s="339" t="s">
        <v>71</v>
      </c>
      <c r="H7" s="340" t="s">
        <v>899</v>
      </c>
      <c r="I7" s="339" t="s">
        <v>194</v>
      </c>
    </row>
    <row r="8" spans="1:12" ht="15.5">
      <c r="A8" s="341" t="s">
        <v>900</v>
      </c>
      <c r="B8" s="342" t="s">
        <v>901</v>
      </c>
      <c r="C8" s="343" t="s">
        <v>902</v>
      </c>
      <c r="D8" s="343"/>
      <c r="E8" s="343" t="s">
        <v>903</v>
      </c>
      <c r="F8" s="344">
        <v>45411</v>
      </c>
      <c r="G8" s="345" t="s">
        <v>904</v>
      </c>
      <c r="H8" s="346">
        <v>45492</v>
      </c>
      <c r="I8" s="347"/>
    </row>
    <row r="9" spans="1:12" ht="15.5">
      <c r="A9" s="348" t="s">
        <v>905</v>
      </c>
      <c r="B9" s="342" t="s">
        <v>906</v>
      </c>
      <c r="C9" s="343" t="s">
        <v>902</v>
      </c>
      <c r="D9" s="343"/>
      <c r="E9" s="343" t="s">
        <v>907</v>
      </c>
      <c r="F9" s="344">
        <v>45419</v>
      </c>
      <c r="G9" s="345" t="s">
        <v>904</v>
      </c>
      <c r="H9" s="346">
        <v>45491</v>
      </c>
      <c r="I9" s="347"/>
    </row>
    <row r="10" spans="1:12" ht="31">
      <c r="A10" s="348" t="s">
        <v>908</v>
      </c>
      <c r="B10" s="342" t="s">
        <v>909</v>
      </c>
      <c r="C10" s="343" t="s">
        <v>902</v>
      </c>
      <c r="D10" s="343"/>
      <c r="E10" s="349" t="s">
        <v>910</v>
      </c>
      <c r="F10" s="344">
        <v>45419</v>
      </c>
      <c r="G10" s="345" t="s">
        <v>904</v>
      </c>
      <c r="H10" s="346">
        <v>45492</v>
      </c>
      <c r="I10" s="347"/>
    </row>
    <row r="11" spans="1:12" ht="31">
      <c r="A11" s="348" t="s">
        <v>831</v>
      </c>
      <c r="B11" s="342" t="s">
        <v>911</v>
      </c>
      <c r="C11" s="343" t="s">
        <v>404</v>
      </c>
      <c r="D11" s="343"/>
      <c r="E11" s="349" t="s">
        <v>912</v>
      </c>
      <c r="F11" s="344">
        <v>45419</v>
      </c>
      <c r="G11" s="345" t="s">
        <v>904</v>
      </c>
      <c r="H11" s="346">
        <v>45492</v>
      </c>
      <c r="I11" s="350"/>
    </row>
    <row r="12" spans="1:12" ht="15.5">
      <c r="A12" s="348" t="s">
        <v>913</v>
      </c>
      <c r="B12" s="342" t="s">
        <v>909</v>
      </c>
      <c r="C12" s="343" t="s">
        <v>902</v>
      </c>
      <c r="D12" s="343"/>
      <c r="E12" s="349" t="s">
        <v>914</v>
      </c>
      <c r="F12" s="344">
        <v>45419</v>
      </c>
      <c r="G12" s="345" t="s">
        <v>904</v>
      </c>
      <c r="H12" s="346">
        <v>45565</v>
      </c>
      <c r="I12" s="347"/>
    </row>
    <row r="13" spans="1:12" ht="31">
      <c r="A13" s="348" t="s">
        <v>915</v>
      </c>
      <c r="B13" s="342" t="s">
        <v>916</v>
      </c>
      <c r="C13" s="343" t="s">
        <v>902</v>
      </c>
      <c r="D13" s="343"/>
      <c r="E13" s="349" t="s">
        <v>917</v>
      </c>
      <c r="F13" s="344">
        <v>45411</v>
      </c>
      <c r="G13" s="345" t="s">
        <v>904</v>
      </c>
      <c r="H13" s="346">
        <v>45680</v>
      </c>
      <c r="I13" s="347"/>
    </row>
    <row r="14" spans="1:12" ht="15.5">
      <c r="A14" s="348" t="s">
        <v>918</v>
      </c>
      <c r="B14" s="342" t="s">
        <v>919</v>
      </c>
      <c r="C14" s="343" t="s">
        <v>902</v>
      </c>
      <c r="D14" s="343"/>
      <c r="E14" s="349" t="s">
        <v>920</v>
      </c>
      <c r="F14" s="344">
        <v>45411</v>
      </c>
      <c r="G14" s="345" t="s">
        <v>904</v>
      </c>
      <c r="H14" s="346">
        <v>45545</v>
      </c>
      <c r="I14" s="347"/>
    </row>
    <row r="15" spans="1:12" ht="15.5">
      <c r="A15" s="348" t="s">
        <v>921</v>
      </c>
      <c r="B15" s="342" t="s">
        <v>922</v>
      </c>
      <c r="C15" s="343" t="s">
        <v>404</v>
      </c>
      <c r="D15" s="343"/>
      <c r="E15" s="349" t="s">
        <v>923</v>
      </c>
      <c r="F15" s="344">
        <v>45411</v>
      </c>
      <c r="G15" s="345" t="s">
        <v>904</v>
      </c>
      <c r="H15" s="346">
        <v>45491</v>
      </c>
      <c r="I15" s="347"/>
    </row>
    <row r="16" spans="1:12" ht="15.5">
      <c r="A16" s="348" t="s">
        <v>924</v>
      </c>
      <c r="B16" s="342" t="s">
        <v>922</v>
      </c>
      <c r="C16" s="343" t="s">
        <v>404</v>
      </c>
      <c r="D16" s="343"/>
      <c r="E16" s="349" t="s">
        <v>925</v>
      </c>
      <c r="F16" s="344">
        <v>45411</v>
      </c>
      <c r="G16" s="345" t="s">
        <v>904</v>
      </c>
      <c r="H16" s="346">
        <v>45491</v>
      </c>
      <c r="I16" s="347"/>
    </row>
    <row r="17" spans="1:10" ht="15.5">
      <c r="A17" s="348" t="s">
        <v>926</v>
      </c>
      <c r="B17" s="342" t="s">
        <v>911</v>
      </c>
      <c r="C17" s="343"/>
      <c r="D17" s="343"/>
      <c r="E17" s="349" t="s">
        <v>927</v>
      </c>
      <c r="F17" s="344">
        <v>45511</v>
      </c>
      <c r="G17" s="345" t="s">
        <v>904</v>
      </c>
      <c r="H17" s="346">
        <v>45609</v>
      </c>
      <c r="I17" s="347"/>
    </row>
    <row r="18" spans="1:10" ht="31">
      <c r="A18" s="348" t="s">
        <v>928</v>
      </c>
      <c r="B18" s="342" t="s">
        <v>929</v>
      </c>
      <c r="C18" s="343" t="s">
        <v>930</v>
      </c>
      <c r="D18" s="343"/>
      <c r="E18" s="349" t="s">
        <v>931</v>
      </c>
      <c r="F18" s="344">
        <v>45502</v>
      </c>
      <c r="G18" s="345" t="s">
        <v>904</v>
      </c>
      <c r="H18" s="346">
        <v>45563</v>
      </c>
      <c r="I18" s="347"/>
    </row>
    <row r="19" spans="1:10" ht="15.5">
      <c r="A19" s="348" t="s">
        <v>932</v>
      </c>
      <c r="B19" s="342" t="s">
        <v>906</v>
      </c>
      <c r="C19" s="343" t="s">
        <v>902</v>
      </c>
      <c r="D19" s="343"/>
      <c r="E19" s="349" t="s">
        <v>933</v>
      </c>
      <c r="F19" s="344">
        <v>45511</v>
      </c>
      <c r="G19" s="345" t="s">
        <v>904</v>
      </c>
      <c r="H19" s="346">
        <v>45563</v>
      </c>
      <c r="I19" s="347"/>
    </row>
    <row r="20" spans="1:10" ht="15.5">
      <c r="A20" s="348" t="s">
        <v>932</v>
      </c>
      <c r="B20" s="342" t="s">
        <v>909</v>
      </c>
      <c r="C20" s="343" t="s">
        <v>902</v>
      </c>
      <c r="D20" s="343"/>
      <c r="E20" s="349" t="s">
        <v>934</v>
      </c>
      <c r="F20" s="344">
        <v>45502</v>
      </c>
      <c r="G20" s="345" t="s">
        <v>904</v>
      </c>
      <c r="H20" s="346">
        <v>45563</v>
      </c>
      <c r="I20" s="347"/>
    </row>
    <row r="21" spans="1:10" ht="15.5">
      <c r="A21" s="348" t="s">
        <v>935</v>
      </c>
      <c r="B21" s="342" t="s">
        <v>909</v>
      </c>
      <c r="C21" s="343" t="s">
        <v>902</v>
      </c>
      <c r="D21" s="343"/>
      <c r="E21" s="349" t="s">
        <v>936</v>
      </c>
      <c r="F21" s="344">
        <v>45490</v>
      </c>
      <c r="G21" s="345" t="s">
        <v>904</v>
      </c>
      <c r="H21" s="346">
        <v>45563</v>
      </c>
      <c r="I21" s="347"/>
    </row>
    <row r="22" spans="1:10" ht="15.5">
      <c r="A22" s="348" t="s">
        <v>937</v>
      </c>
      <c r="B22" s="342" t="s">
        <v>938</v>
      </c>
      <c r="C22" s="343" t="s">
        <v>404</v>
      </c>
      <c r="D22" s="343"/>
      <c r="E22" s="349" t="s">
        <v>939</v>
      </c>
      <c r="F22" s="344">
        <v>45490</v>
      </c>
      <c r="G22" s="345" t="s">
        <v>904</v>
      </c>
      <c r="H22" s="346">
        <v>45563</v>
      </c>
      <c r="I22" s="350"/>
    </row>
    <row r="23" spans="1:10" ht="15.5">
      <c r="A23" s="348" t="s">
        <v>940</v>
      </c>
      <c r="B23" s="342" t="s">
        <v>919</v>
      </c>
      <c r="C23" s="343" t="s">
        <v>902</v>
      </c>
      <c r="D23" s="343"/>
      <c r="E23" s="349" t="s">
        <v>941</v>
      </c>
      <c r="F23" s="344">
        <v>45490</v>
      </c>
      <c r="G23" s="345" t="s">
        <v>904</v>
      </c>
      <c r="H23" s="346">
        <v>45563</v>
      </c>
      <c r="I23" s="347"/>
    </row>
    <row r="24" spans="1:10" ht="15.5">
      <c r="A24" s="348" t="s">
        <v>940</v>
      </c>
      <c r="B24" s="342" t="s">
        <v>919</v>
      </c>
      <c r="C24" s="343" t="s">
        <v>902</v>
      </c>
      <c r="D24" s="343"/>
      <c r="E24" s="349" t="s">
        <v>942</v>
      </c>
      <c r="F24" s="344">
        <v>45490</v>
      </c>
      <c r="G24" s="345" t="s">
        <v>904</v>
      </c>
      <c r="H24" s="346">
        <v>45563</v>
      </c>
      <c r="I24" s="347"/>
    </row>
    <row r="25" spans="1:10" ht="15.5">
      <c r="A25" s="348" t="s">
        <v>943</v>
      </c>
      <c r="B25" s="342" t="s">
        <v>911</v>
      </c>
      <c r="C25" s="343" t="s">
        <v>404</v>
      </c>
      <c r="D25" s="343"/>
      <c r="E25" s="349" t="s">
        <v>944</v>
      </c>
      <c r="F25" s="344">
        <v>45490</v>
      </c>
      <c r="G25" s="345" t="s">
        <v>904</v>
      </c>
      <c r="H25" s="346">
        <v>45563</v>
      </c>
      <c r="I25" s="347"/>
    </row>
    <row r="26" spans="1:10" ht="22.5" customHeight="1">
      <c r="A26" s="351" t="s">
        <v>945</v>
      </c>
      <c r="B26" s="352"/>
      <c r="C26" s="352"/>
      <c r="D26" s="352"/>
      <c r="E26" s="352"/>
      <c r="F26" s="352"/>
      <c r="G26" s="353"/>
      <c r="H26" s="353"/>
      <c r="I26" s="354"/>
    </row>
    <row r="27" spans="1:10" ht="49.5" customHeight="1">
      <c r="A27" s="355" t="s">
        <v>946</v>
      </c>
      <c r="B27" s="355" t="s">
        <v>947</v>
      </c>
      <c r="C27" s="355" t="s">
        <v>948</v>
      </c>
      <c r="D27" s="355" t="s">
        <v>949</v>
      </c>
      <c r="E27" s="355" t="s">
        <v>950</v>
      </c>
      <c r="F27" s="356" t="s">
        <v>951</v>
      </c>
      <c r="G27" s="357" t="s">
        <v>71</v>
      </c>
      <c r="H27" s="358"/>
      <c r="I27" s="359"/>
    </row>
    <row r="28" spans="1:10" ht="25.5" customHeight="1">
      <c r="A28" s="360"/>
      <c r="B28" s="361" t="s">
        <v>952</v>
      </c>
      <c r="C28" s="361" t="s">
        <v>953</v>
      </c>
      <c r="D28" s="361" t="s">
        <v>954</v>
      </c>
      <c r="E28" s="362" t="s">
        <v>955</v>
      </c>
      <c r="F28" s="344" t="s">
        <v>956</v>
      </c>
      <c r="G28" s="363" t="s">
        <v>957</v>
      </c>
      <c r="H28" s="364" t="s">
        <v>958</v>
      </c>
      <c r="I28" s="365">
        <v>45663</v>
      </c>
    </row>
    <row r="29" spans="1:10" ht="37.5">
      <c r="A29" s="360"/>
      <c r="B29" s="361" t="s">
        <v>952</v>
      </c>
      <c r="C29" s="361" t="s">
        <v>959</v>
      </c>
      <c r="D29" s="361"/>
      <c r="E29" s="362" t="s">
        <v>960</v>
      </c>
      <c r="F29" s="366" t="s">
        <v>961</v>
      </c>
      <c r="G29" s="363" t="s">
        <v>962</v>
      </c>
      <c r="H29" s="364" t="s">
        <v>958</v>
      </c>
      <c r="I29" s="365">
        <v>45663</v>
      </c>
    </row>
    <row r="30" spans="1:10" ht="37.5">
      <c r="A30" s="360"/>
      <c r="B30" s="361" t="s">
        <v>952</v>
      </c>
      <c r="C30" s="361" t="s">
        <v>953</v>
      </c>
      <c r="D30" s="361" t="s">
        <v>963</v>
      </c>
      <c r="E30" s="362" t="s">
        <v>964</v>
      </c>
      <c r="F30" s="366" t="s">
        <v>965</v>
      </c>
      <c r="G30" s="363" t="s">
        <v>962</v>
      </c>
      <c r="H30" s="364" t="s">
        <v>958</v>
      </c>
      <c r="I30" s="365">
        <v>45695</v>
      </c>
    </row>
    <row r="31" spans="1:10" s="7" customFormat="1" ht="15.5">
      <c r="A31" s="367" t="s">
        <v>966</v>
      </c>
      <c r="B31" s="368"/>
      <c r="C31" s="368"/>
      <c r="D31" s="369"/>
      <c r="E31" s="369"/>
      <c r="F31" s="368"/>
      <c r="G31" s="368"/>
      <c r="H31" s="370"/>
      <c r="I31" s="371"/>
    </row>
    <row r="32" spans="1:10" ht="31.5" thickBot="1">
      <c r="A32" s="355" t="s">
        <v>967</v>
      </c>
      <c r="B32" s="355" t="s">
        <v>968</v>
      </c>
      <c r="C32" s="355" t="s">
        <v>969</v>
      </c>
      <c r="D32" s="355" t="s">
        <v>970</v>
      </c>
      <c r="E32" s="355" t="s">
        <v>950</v>
      </c>
      <c r="F32" s="355" t="s">
        <v>951</v>
      </c>
      <c r="G32" s="372" t="s">
        <v>71</v>
      </c>
      <c r="H32" s="347"/>
      <c r="I32" s="373"/>
      <c r="J32" s="98"/>
    </row>
    <row r="33" spans="1:11" ht="42">
      <c r="A33" s="374"/>
      <c r="B33" s="375" t="s">
        <v>971</v>
      </c>
      <c r="C33" s="376" t="s">
        <v>972</v>
      </c>
      <c r="D33" s="376" t="s">
        <v>973</v>
      </c>
      <c r="E33" s="375" t="s">
        <v>974</v>
      </c>
      <c r="F33" s="377" t="s">
        <v>975</v>
      </c>
      <c r="G33" s="345" t="s">
        <v>904</v>
      </c>
      <c r="H33" s="378">
        <v>45751</v>
      </c>
      <c r="I33" s="379"/>
    </row>
    <row r="34" spans="1:11" ht="42">
      <c r="A34" s="360"/>
      <c r="B34" s="362" t="s">
        <v>976</v>
      </c>
      <c r="C34" s="361" t="s">
        <v>977</v>
      </c>
      <c r="D34" s="361" t="s">
        <v>978</v>
      </c>
      <c r="E34" s="362" t="s">
        <v>979</v>
      </c>
      <c r="F34" s="380" t="s">
        <v>980</v>
      </c>
      <c r="G34" s="345" t="s">
        <v>904</v>
      </c>
      <c r="H34" s="381">
        <v>45498</v>
      </c>
      <c r="I34" s="350"/>
    </row>
    <row r="35" spans="1:11" ht="42">
      <c r="A35" s="360"/>
      <c r="B35" s="362" t="s">
        <v>837</v>
      </c>
      <c r="C35" s="361"/>
      <c r="D35" s="361" t="s">
        <v>981</v>
      </c>
      <c r="E35" s="362" t="s">
        <v>982</v>
      </c>
      <c r="F35" s="382" t="s">
        <v>983</v>
      </c>
      <c r="G35" s="345" t="s">
        <v>904</v>
      </c>
      <c r="H35" s="381">
        <v>45723</v>
      </c>
      <c r="I35" s="347"/>
    </row>
    <row r="36" spans="1:11" ht="29">
      <c r="A36" s="76"/>
      <c r="B36" s="362" t="s">
        <v>984</v>
      </c>
      <c r="C36" s="383" t="s">
        <v>985</v>
      </c>
      <c r="D36" s="76"/>
      <c r="E36" s="362" t="s">
        <v>986</v>
      </c>
      <c r="F36" s="382" t="s">
        <v>330</v>
      </c>
      <c r="G36" s="245" t="s">
        <v>904</v>
      </c>
      <c r="H36" s="381">
        <v>45498</v>
      </c>
      <c r="I36" s="76"/>
    </row>
    <row r="37" spans="1:11" ht="28">
      <c r="A37" s="76"/>
      <c r="B37" s="362" t="s">
        <v>854</v>
      </c>
      <c r="C37" s="76"/>
      <c r="D37" s="76"/>
      <c r="E37" s="362" t="s">
        <v>987</v>
      </c>
      <c r="F37" s="362" t="s">
        <v>988</v>
      </c>
      <c r="G37" s="245" t="s">
        <v>904</v>
      </c>
      <c r="H37" s="384">
        <v>45544</v>
      </c>
      <c r="I37" s="76"/>
    </row>
    <row r="38" spans="1:11" ht="29">
      <c r="A38" s="76"/>
      <c r="B38" s="362" t="s">
        <v>989</v>
      </c>
      <c r="C38" s="76"/>
      <c r="D38" s="76"/>
      <c r="E38" s="362" t="s">
        <v>960</v>
      </c>
      <c r="F38" s="385" t="s">
        <v>990</v>
      </c>
      <c r="G38" s="345" t="s">
        <v>904</v>
      </c>
      <c r="H38" s="386">
        <v>45741</v>
      </c>
      <c r="I38" s="76"/>
    </row>
    <row r="39" spans="1:11" ht="28.5" thickBot="1">
      <c r="A39" s="76"/>
      <c r="B39" s="387" t="s">
        <v>991</v>
      </c>
      <c r="C39" s="76"/>
      <c r="D39" s="76"/>
      <c r="E39" s="362" t="s">
        <v>964</v>
      </c>
      <c r="F39" s="362" t="s">
        <v>992</v>
      </c>
      <c r="G39" s="245" t="s">
        <v>904</v>
      </c>
      <c r="H39" s="384">
        <v>45583</v>
      </c>
      <c r="I39" s="76"/>
    </row>
    <row r="41" spans="1:11" ht="15" thickBot="1">
      <c r="A41" s="388" t="s">
        <v>993</v>
      </c>
      <c r="B41" s="389"/>
      <c r="C41" s="389"/>
      <c r="D41" s="389"/>
      <c r="E41" s="389"/>
      <c r="F41" s="389"/>
      <c r="G41" s="389"/>
      <c r="H41" s="389"/>
      <c r="I41" s="389"/>
      <c r="J41" s="389"/>
      <c r="K41" s="389"/>
    </row>
    <row r="42" spans="1:11" ht="84.5" thickBot="1">
      <c r="A42" s="390" t="s">
        <v>994</v>
      </c>
      <c r="B42" s="391" t="s">
        <v>995</v>
      </c>
      <c r="C42" s="391" t="s">
        <v>996</v>
      </c>
      <c r="D42" s="391" t="s">
        <v>997</v>
      </c>
      <c r="E42" s="391" t="s">
        <v>998</v>
      </c>
      <c r="F42" s="391" t="s">
        <v>999</v>
      </c>
      <c r="G42" s="391" t="s">
        <v>1000</v>
      </c>
      <c r="H42" s="391" t="s">
        <v>1001</v>
      </c>
      <c r="I42" s="391" t="s">
        <v>1002</v>
      </c>
      <c r="J42" s="391" t="s">
        <v>1003</v>
      </c>
      <c r="K42" s="392" t="s">
        <v>194</v>
      </c>
    </row>
    <row r="43" spans="1:11" ht="28">
      <c r="A43" s="393">
        <v>1</v>
      </c>
      <c r="B43" s="394" t="s">
        <v>1004</v>
      </c>
      <c r="C43" s="395">
        <v>0.17419999999999999</v>
      </c>
      <c r="D43" s="375" t="s">
        <v>1005</v>
      </c>
      <c r="E43" s="375" t="s">
        <v>1006</v>
      </c>
      <c r="F43" s="375" t="s">
        <v>55</v>
      </c>
      <c r="G43" s="380" t="s">
        <v>1007</v>
      </c>
      <c r="H43" s="380"/>
      <c r="I43" s="380"/>
      <c r="J43" s="380"/>
      <c r="K43" s="396" t="s">
        <v>1008</v>
      </c>
    </row>
    <row r="44" spans="1:11" ht="28">
      <c r="A44" s="397">
        <v>2</v>
      </c>
      <c r="B44" s="398" t="s">
        <v>1009</v>
      </c>
      <c r="C44" s="399">
        <v>0.25940000000000002</v>
      </c>
      <c r="D44" s="362" t="s">
        <v>1005</v>
      </c>
      <c r="E44" s="362" t="s">
        <v>1006</v>
      </c>
      <c r="F44" s="362" t="s">
        <v>55</v>
      </c>
      <c r="G44" s="380" t="s">
        <v>1007</v>
      </c>
      <c r="H44" s="382"/>
      <c r="I44" s="382"/>
      <c r="J44" s="382"/>
      <c r="K44" s="396" t="s">
        <v>1010</v>
      </c>
    </row>
    <row r="45" spans="1:11" ht="28">
      <c r="A45" s="397">
        <v>3</v>
      </c>
      <c r="B45" s="398" t="s">
        <v>1011</v>
      </c>
      <c r="C45" s="399">
        <f>0.1593+0.0017</f>
        <v>0.161</v>
      </c>
      <c r="D45" s="362" t="s">
        <v>1005</v>
      </c>
      <c r="E45" s="362" t="s">
        <v>1006</v>
      </c>
      <c r="F45" s="362" t="s">
        <v>55</v>
      </c>
      <c r="G45" s="380" t="s">
        <v>1007</v>
      </c>
      <c r="H45" s="382"/>
      <c r="I45" s="382"/>
      <c r="J45" s="382"/>
      <c r="K45" s="698" t="s">
        <v>1012</v>
      </c>
    </row>
    <row r="46" spans="1:11" ht="28">
      <c r="A46" s="397">
        <v>4</v>
      </c>
      <c r="B46" s="398" t="s">
        <v>1013</v>
      </c>
      <c r="C46" s="399">
        <v>0.1245</v>
      </c>
      <c r="D46" s="362" t="s">
        <v>1005</v>
      </c>
      <c r="E46" s="362" t="s">
        <v>1006</v>
      </c>
      <c r="F46" s="362" t="s">
        <v>55</v>
      </c>
      <c r="G46" s="380" t="s">
        <v>1007</v>
      </c>
      <c r="H46" s="382"/>
      <c r="I46" s="382"/>
      <c r="J46" s="382"/>
      <c r="K46" s="699"/>
    </row>
    <row r="47" spans="1:11" ht="28.5" thickBot="1">
      <c r="A47" s="400">
        <v>5</v>
      </c>
      <c r="B47" s="401" t="s">
        <v>1014</v>
      </c>
      <c r="C47" s="402">
        <v>0.1038</v>
      </c>
      <c r="D47" s="362" t="s">
        <v>1005</v>
      </c>
      <c r="E47" s="403" t="s">
        <v>1006</v>
      </c>
      <c r="F47" s="403" t="s">
        <v>55</v>
      </c>
      <c r="G47" s="380" t="s">
        <v>1007</v>
      </c>
      <c r="H47" s="404"/>
      <c r="I47" s="404"/>
      <c r="J47" s="404"/>
      <c r="K47" s="700"/>
    </row>
    <row r="48" spans="1:11" ht="15" thickBot="1">
      <c r="A48" s="701" t="s">
        <v>1015</v>
      </c>
      <c r="B48" s="702"/>
      <c r="C48" s="405">
        <f>SUM(C43:C47)</f>
        <v>0.82290000000000008</v>
      </c>
      <c r="D48" s="391"/>
      <c r="E48" s="391"/>
      <c r="F48" s="391"/>
      <c r="G48" s="406"/>
      <c r="H48" s="406"/>
      <c r="I48" s="406"/>
      <c r="J48" s="406"/>
      <c r="K48" s="392"/>
    </row>
    <row r="49" spans="1:10" ht="15" thickBot="1"/>
    <row r="50" spans="1:10" ht="15" thickBot="1">
      <c r="A50" s="703" t="s">
        <v>1016</v>
      </c>
      <c r="B50" s="704"/>
      <c r="C50" s="704"/>
      <c r="D50" s="704"/>
      <c r="E50" s="704"/>
      <c r="F50" s="704"/>
      <c r="G50" s="705"/>
      <c r="H50" s="333"/>
      <c r="I50" s="333"/>
      <c r="J50" s="333"/>
    </row>
    <row r="51" spans="1:10" ht="52">
      <c r="A51" s="407" t="s">
        <v>994</v>
      </c>
      <c r="B51" s="177" t="s">
        <v>1017</v>
      </c>
      <c r="C51" s="177" t="s">
        <v>1018</v>
      </c>
      <c r="D51" s="177" t="s">
        <v>1017</v>
      </c>
      <c r="E51" s="177" t="s">
        <v>1018</v>
      </c>
      <c r="F51" s="177" t="s">
        <v>1019</v>
      </c>
      <c r="G51" s="177" t="s">
        <v>1020</v>
      </c>
      <c r="H51" s="408" t="s">
        <v>1021</v>
      </c>
      <c r="I51" s="177" t="s">
        <v>1022</v>
      </c>
      <c r="J51" s="409" t="s">
        <v>194</v>
      </c>
    </row>
    <row r="52" spans="1:10">
      <c r="A52" s="410">
        <v>1</v>
      </c>
      <c r="B52" s="237" t="s">
        <v>760</v>
      </c>
      <c r="C52" s="237" t="s">
        <v>381</v>
      </c>
      <c r="D52" s="237" t="s">
        <v>761</v>
      </c>
      <c r="E52" s="237" t="s">
        <v>381</v>
      </c>
      <c r="F52" s="411">
        <v>45512</v>
      </c>
      <c r="G52" s="706" t="s">
        <v>1023</v>
      </c>
      <c r="H52" s="411">
        <v>45684</v>
      </c>
      <c r="I52" s="412" t="s">
        <v>1024</v>
      </c>
      <c r="J52" s="396" t="s">
        <v>1025</v>
      </c>
    </row>
    <row r="53" spans="1:10" ht="15" thickBot="1">
      <c r="A53" s="413">
        <v>2</v>
      </c>
      <c r="B53" s="414" t="s">
        <v>561</v>
      </c>
      <c r="C53" s="415" t="s">
        <v>224</v>
      </c>
      <c r="D53" s="414" t="s">
        <v>552</v>
      </c>
      <c r="E53" s="415" t="s">
        <v>225</v>
      </c>
      <c r="F53" s="416">
        <v>45503</v>
      </c>
      <c r="G53" s="707"/>
      <c r="H53" s="416">
        <v>45782</v>
      </c>
      <c r="I53" s="417" t="s">
        <v>1026</v>
      </c>
      <c r="J53" s="418" t="s">
        <v>1025</v>
      </c>
    </row>
  </sheetData>
  <mergeCells count="9">
    <mergeCell ref="K45:K47"/>
    <mergeCell ref="A48:B48"/>
    <mergeCell ref="A50:G50"/>
    <mergeCell ref="G52:G53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Details</vt:lpstr>
      <vt:lpstr>MASTER SHEET</vt:lpstr>
      <vt:lpstr>Erection Compiled</vt:lpstr>
      <vt:lpstr>Progress.</vt:lpstr>
      <vt:lpstr>Visual chart.</vt:lpstr>
      <vt:lpstr>PENDING FDN DETAILS</vt:lpstr>
      <vt:lpstr>PENDING ERE DETAILS</vt:lpstr>
      <vt:lpstr>TSE-MANUAL-LT-11KV-33KV Details</vt:lpstr>
      <vt:lpstr>Crossing Details</vt:lpstr>
      <vt:lpstr>TS</vt:lpstr>
      <vt:lpstr>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2025-10-24T05:17:42Z</dcterms:modified>
</cp:coreProperties>
</file>