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katiyars_kecrpg_com/Documents/DPR/"/>
    </mc:Choice>
  </mc:AlternateContent>
  <xr:revisionPtr revIDLastSave="577" documentId="13_ncr:1_{D7BC5200-86C1-4B83-8F59-DB784A15A911}" xr6:coauthVersionLast="47" xr6:coauthVersionMax="47" xr10:uidLastSave="{7E9D04B5-4726-4AD2-A592-6B6596C3EAA6}"/>
  <bookViews>
    <workbookView xWindow="-110" yWindow="-110" windowWidth="19420" windowHeight="11500" tabRatio="823" firstSheet="4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Compiled'!$A$4:$U$373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2" l="1"/>
  <c r="D71" i="11"/>
  <c r="D72" i="11"/>
  <c r="L306" i="9"/>
  <c r="M306" i="9"/>
  <c r="N306" i="9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E226" i="10"/>
  <c r="D61" i="11"/>
  <c r="D62" i="11"/>
  <c r="D59" i="11"/>
  <c r="D60" i="11"/>
  <c r="E223" i="10"/>
  <c r="E225" i="10"/>
  <c r="D10" i="13"/>
  <c r="D11" i="13"/>
  <c r="D12" i="13"/>
  <c r="A9" i="13"/>
  <c r="A10" i="13"/>
  <c r="A11" i="13"/>
  <c r="A12" i="13"/>
  <c r="A8" i="13"/>
  <c r="D58" i="11"/>
  <c r="E310" i="9"/>
  <c r="E311" i="9"/>
  <c r="D55" i="11"/>
  <c r="D56" i="11"/>
  <c r="D57" i="11"/>
  <c r="E224" i="10"/>
  <c r="D16" i="13"/>
  <c r="D17" i="13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E309" i="9"/>
  <c r="D44" i="11"/>
  <c r="D45" i="11"/>
  <c r="E222" i="10"/>
  <c r="E220" i="10"/>
  <c r="E308" i="9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5" i="13"/>
  <c r="D9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E307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30" i="10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<sst xmlns="http://schemas.openxmlformats.org/spreadsheetml/2006/main" count="12001" uniqueCount="1797">
  <si>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</si>
  <si>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</si>
  <si>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</si>
  <si>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</si>
  <si>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</si>
  <si>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</si>
  <si>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</si>
  <si>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</si>
  <si>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</si>
  <si>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</si>
  <si>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</si>
  <si>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</si>
  <si>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</si>
  <si>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</si>
  <si>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</si>
  <si>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</si>
  <si>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</si>
  <si>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</si>
  <si>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</si>
  <si>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</si>
  <si>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</si>
  <si>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</si>
  <si>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</si>
  <si>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</si>
  <si>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</si>
  <si>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</si>
  <si>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</si>
  <si>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</si>
  <si>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</si>
  <si>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</si>
  <si>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</si>
  <si>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</si>
  <si>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</si>
  <si>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</si>
  <si>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</si>
  <si>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</si>
  <si>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</si>
  <si>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</si>
  <si>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</si>
  <si>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</si>
  <si>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</si>
  <si>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</si>
  <si>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</si>
  <si>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</si>
  <si>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</si>
  <si>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</si>
  <si>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</si>
  <si>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</si>
  <si>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</si>
  <si>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</si>
  <si>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</si>
  <si>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</si>
  <si>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</si>
  <si>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</si>
  <si>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</si>
  <si>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</si>
  <si>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</si>
  <si>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</si>
  <si>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</si>
  <si>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</si>
  <si>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</si>
  <si>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</si>
  <si>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</si>
  <si>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</si>
  <si>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</si>
  <si>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</si>
  <si>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</si>
  <si>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</si>
  <si>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</si>
  <si>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</si>
  <si>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</si>
  <si>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</si>
  <si>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</si>
  <si>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</si>
  <si>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</si>
  <si>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</si>
  <si>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</si>
  <si>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</si>
  <si>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</si>
  <si>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</si>
  <si>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</si>
  <si>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</si>
  <si>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</si>
  <si>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</si>
  <si>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</si>
  <si>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</si>
  <si>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</si>
  <si>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</si>
  <si>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</si>
  <si>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</si>
  <si>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</si>
  <si>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</si>
  <si>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</si>
  <si>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</si>
  <si>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</si>
  <si>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</si>
  <si>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</si>
  <si>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</si>
  <si>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</si>
  <si>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</si>
  <si>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</si>
  <si>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</si>
  <si>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</si>
  <si>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</si>
  <si>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</si>
  <si>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</si>
  <si>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</si>
  <si>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</si>
  <si>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</si>
  <si>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</si>
  <si>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</si>
  <si>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</si>
  <si>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</si>
  <si>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</si>
  <si>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</si>
  <si>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</si>
  <si>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</si>
  <si>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</si>
  <si>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</si>
  <si>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</si>
  <si>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</si>
  <si>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</si>
  <si>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</si>
  <si>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</si>
  <si>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</si>
  <si>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</si>
  <si>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</si>
  <si>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</si>
  <si>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</si>
  <si>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</si>
  <si>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</si>
  <si>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</si>
  <si>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</si>
  <si>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</si>
  <si>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</si>
  <si>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</si>
  <si>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</si>
  <si>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</si>
  <si>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</si>
  <si>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</si>
  <si>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</si>
  <si>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</si>
  <si>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</si>
  <si>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</si>
  <si>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</si>
  <si>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</si>
  <si>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</si>
  <si>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</si>
  <si>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</si>
  <si>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</si>
  <si>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</si>
  <si>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</si>
  <si>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</si>
  <si>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</si>
  <si>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</si>
  <si>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</si>
  <si>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</si>
  <si>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</si>
  <si>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</si>
  <si>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</si>
  <si>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</si>
  <si>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</si>
  <si>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</si>
  <si>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</si>
  <si>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</si>
  <si>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</si>
  <si>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</si>
  <si>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</si>
  <si>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</si>
  <si>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</si>
  <si>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</si>
  <si>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</si>
  <si>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</si>
  <si>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</si>
  <si>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</si>
  <si>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</si>
  <si>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</si>
  <si>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</si>
  <si>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</si>
  <si>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</si>
  <si>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</si>
  <si>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</si>
  <si>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</si>
  <si>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</si>
  <si>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</si>
  <si>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</si>
  <si>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</si>
  <si>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</si>
  <si>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</si>
  <si>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</si>
  <si>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</si>
  <si>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</si>
  <si>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</si>
  <si>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</si>
  <si>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</si>
  <si>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</si>
  <si>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</si>
  <si>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</si>
  <si>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</si>
  <si>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</si>
  <si>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</si>
  <si>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</si>
  <si>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</si>
  <si>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</si>
  <si>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</si>
  <si>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</si>
  <si>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</si>
  <si>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</si>
  <si>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</si>
  <si>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</si>
  <si>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</si>
  <si>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</si>
  <si>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</si>
  <si>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</si>
  <si>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</si>
  <si>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</si>
  <si>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</si>
  <si>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</si>
  <si>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</si>
  <si>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</si>
  <si>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</si>
  <si>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</si>
  <si>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</si>
  <si>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</si>
  <si>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</si>
  <si>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</si>
  <si>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</si>
  <si>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</si>
  <si>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</si>
  <si>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</si>
  <si>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</si>
  <si>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</si>
  <si>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</si>
  <si>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</si>
  <si>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</si>
  <si>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</si>
  <si>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</si>
  <si>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</si>
  <si>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</si>
  <si>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</si>
  <si>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</si>
  <si>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</si>
  <si>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</si>
  <si>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</si>
  <si>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</si>
  <si>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</si>
  <si>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</si>
  <si>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</si>
  <si>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</si>
  <si>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</si>
  <si>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</si>
  <si>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</si>
  <si>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</si>
  <si>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</si>
  <si>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</si>
  <si>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</si>
  <si>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</si>
  <si>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</si>
  <si>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</si>
  <si>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</si>
  <si>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</si>
  <si>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</si>
  <si>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</si>
  <si>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</si>
  <si>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</si>
  <si>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</si>
  <si>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</si>
  <si>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</si>
  <si>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</si>
  <si>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</si>
  <si>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</si>
  <si>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</si>
  <si>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</si>
  <si>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</si>
  <si>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</si>
  <si>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</si>
  <si>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</si>
  <si>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</si>
  <si>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</si>
  <si>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</si>
  <si>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</si>
  <si>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</si>
  <si>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</si>
  <si>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</si>
  <si>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</si>
  <si>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</si>
  <si>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</si>
  <si>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</si>
  <si>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</si>
  <si>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</si>
  <si>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</si>
  <si>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</si>
  <si>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</si>
  <si>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</si>
  <si>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</si>
  <si>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</si>
  <si>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</si>
  <si>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</si>
  <si>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</si>
  <si>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</si>
  <si>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</si>
  <si>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</si>
  <si>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</si>
  <si>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</si>
  <si>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</si>
  <si>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</si>
  <si>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</si>
  <si>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</si>
  <si>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</si>
  <si>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</si>
  <si>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</si>
  <si>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</si>
  <si>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</si>
  <si>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</si>
  <si>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</si>
  <si>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</si>
  <si>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</si>
  <si>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</si>
  <si>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</si>
  <si>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</si>
  <si>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</si>
  <si>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</si>
  <si>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</si>
  <si>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</si>
  <si>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</si>
  <si>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</si>
  <si>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</si>
  <si>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</si>
  <si>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</si>
  <si>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</si>
  <si>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</si>
  <si>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</si>
  <si>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</si>
  <si>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</si>
  <si>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</si>
  <si>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</si>
  <si>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</si>
  <si>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</si>
  <si>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</si>
  <si>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</si>
  <si>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</si>
  <si>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</si>
  <si>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</si>
  <si>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</si>
  <si>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</si>
  <si>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</si>
  <si>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</si>
  <si>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</si>
  <si>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</si>
  <si>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</si>
  <si>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</si>
  <si>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</si>
  <si>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</si>
  <si>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</si>
  <si>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</si>
  <si>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</si>
  <si>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</si>
  <si>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</si>
  <si>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</si>
  <si>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</si>
  <si>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</si>
  <si>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</si>
  <si>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</si>
  <si>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</si>
  <si>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</si>
  <si>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</si>
  <si>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</si>
  <si>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</si>
  <si>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</si>
  <si>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</si>
  <si>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</si>
  <si>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</si>
  <si>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</si>
  <si>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</si>
  <si>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</si>
  <si>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</si>
  <si>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</si>
  <si>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</si>
  <si>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</si>
  <si>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</si>
  <si>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</si>
  <si>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</si>
  <si>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</si>
  <si>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</si>
  <si>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</si>
  <si>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</si>
  <si>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</si>
  <si>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</si>
  <si>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</si>
  <si>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</si>
  <si>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</si>
  <si>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</si>
  <si>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</si>
  <si>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</si>
  <si>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</si>
  <si>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</si>
  <si>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</si>
  <si>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</si>
  <si>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</si>
  <si>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</si>
  <si>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</si>
  <si>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</si>
  <si>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</si>
  <si>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</si>
  <si>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</si>
  <si>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</si>
  <si>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</si>
  <si>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</si>
  <si>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</si>
  <si>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</si>
  <si>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</si>
  <si>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</si>
  <si>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</si>
  <si>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</si>
  <si>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</si>
  <si>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</si>
  <si>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</si>
  <si>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</si>
  <si>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</si>
  <si>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</si>
  <si>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</si>
  <si>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</si>
  <si>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</si>
  <si>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</si>
  <si>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</si>
  <si>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</si>
  <si>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</si>
  <si>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</si>
  <si>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</si>
  <si>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</si>
  <si>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</si>
  <si>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</si>
  <si>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</si>
  <si>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</si>
  <si>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</si>
  <si>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</si>
  <si>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</si>
  <si>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</si>
  <si>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</si>
  <si>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</si>
  <si>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</si>
  <si>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</si>
  <si>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</si>
  <si>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</si>
  <si>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</si>
  <si>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</si>
  <si>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</si>
  <si>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</si>
  <si>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</si>
  <si>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</si>
  <si>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</si>
  <si>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</si>
  <si>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</si>
  <si>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</si>
  <si>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</si>
  <si>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</si>
  <si>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</si>
  <si>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</si>
  <si>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</si>
  <si>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</si>
  <si>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</si>
  <si>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</si>
  <si>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</si>
  <si>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</si>
  <si>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</si>
  <si>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</si>
  <si>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</si>
  <si>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</si>
  <si>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</si>
  <si>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</si>
  <si>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</si>
  <si>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</si>
  <si>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</si>
  <si>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</si>
  <si>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</si>
  <si>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</si>
  <si>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</si>
  <si>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</si>
  <si>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</si>
  <si>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</si>
  <si>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</si>
  <si>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</si>
  <si>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</si>
  <si>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</si>
  <si>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</si>
  <si>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</si>
  <si>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</si>
  <si>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</si>
  <si>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</si>
  <si>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</si>
  <si>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</si>
  <si>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</si>
  <si>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</si>
  <si>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</si>
  <si>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</si>
  <si>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</si>
  <si>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</si>
  <si>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</si>
  <si>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</si>
  <si>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</si>
  <si>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</si>
  <si>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</si>
  <si>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</si>
  <si>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</si>
  <si>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</si>
  <si>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</si>
  <si>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</si>
  <si>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</si>
  <si>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</si>
  <si>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</si>
  <si>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</si>
  <si>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</si>
  <si>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</si>
  <si>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</si>
  <si>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</si>
  <si>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</si>
  <si>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</si>
  <si>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</si>
  <si>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</si>
  <si>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</si>
  <si>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</si>
  <si>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</si>
  <si>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</si>
  <si>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</si>
  <si>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</si>
  <si>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</si>
  <si>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</si>
  <si>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</si>
  <si>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</si>
  <si>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</si>
  <si>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</si>
  <si>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</si>
  <si>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</si>
  <si>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</si>
  <si>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</si>
  <si>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</si>
  <si>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</si>
  <si>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</si>
  <si>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</si>
  <si>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</si>
  <si>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</si>
  <si>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</si>
  <si>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</si>
  <si>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</si>
  <si>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</si>
  <si>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</si>
  <si>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</si>
  <si>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</si>
  <si>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</si>
  <si>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</si>
  <si>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</si>
  <si>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</si>
  <si>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</si>
  <si>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</si>
  <si>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</si>
  <si>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</si>
  <si>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</si>
  <si>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</si>
  <si>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</si>
  <si>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</si>
  <si>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</si>
  <si>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</si>
  <si>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</si>
  <si>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</si>
  <si>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</si>
  <si>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</si>
  <si>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</si>
  <si>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</si>
  <si>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</si>
  <si>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</si>
  <si>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</si>
  <si>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</si>
  <si>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</si>
  <si>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</si>
  <si>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</si>
  <si>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</si>
  <si>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</si>
  <si>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</si>
  <si>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</si>
  <si>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</si>
  <si>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</si>
  <si>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</si>
  <si>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</si>
  <si>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</si>
  <si>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</si>
  <si>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</si>
  <si>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</si>
  <si>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</si>
  <si>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</si>
  <si>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</si>
  <si>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</si>
  <si>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</si>
  <si>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</si>
  <si>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</si>
  <si>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</si>
  <si>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</si>
  <si>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</si>
  <si>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</si>
  <si>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</si>
  <si>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</si>
  <si>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</si>
  <si>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</si>
  <si>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</si>
  <si>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</si>
  <si>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</si>
  <si>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</si>
  <si>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</si>
  <si>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</si>
  <si>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</si>
  <si>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</si>
  <si>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</si>
  <si>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</si>
  <si>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</si>
  <si>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</si>
  <si>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</si>
  <si>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</si>
  <si>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</si>
  <si>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</si>
  <si>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</si>
  <si>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</si>
  <si>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</si>
  <si>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</si>
  <si>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</si>
  <si>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</si>
  <si>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</si>
  <si>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</si>
  <si>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</si>
  <si>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</si>
  <si>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</si>
  <si>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</si>
  <si>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</si>
  <si>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</si>
  <si>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</si>
  <si>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</si>
  <si>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</si>
  <si>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</si>
  <si>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</si>
  <si>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</si>
  <si>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</si>
  <si>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</si>
  <si>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</si>
  <si>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</si>
  <si>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</si>
  <si>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</si>
  <si>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</si>
  <si>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</si>
  <si>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</si>
  <si>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</si>
  <si>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</si>
  <si>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</si>
  <si>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</si>
  <si>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</si>
  <si>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</si>
  <si>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</si>
  <si>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</si>
  <si>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</si>
  <si>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</si>
  <si>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</si>
  <si>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</si>
  <si>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</si>
  <si>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</si>
  <si>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</si>
  <si>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</si>
  <si>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</si>
  <si>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</si>
  <si>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</si>
  <si>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</si>
  <si>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</si>
  <si>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</si>
  <si>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</si>
  <si>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</si>
  <si>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</si>
  <si>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</si>
  <si>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</si>
  <si>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</si>
  <si>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</si>
  <si>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</si>
  <si>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</si>
  <si>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</si>
  <si>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</si>
  <si>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</si>
  <si>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</si>
  <si>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</si>
  <si>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</si>
  <si>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</si>
  <si>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</si>
  <si>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</si>
  <si>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</si>
  <si>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</si>
  <si>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</si>
  <si>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</si>
  <si>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</si>
  <si>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</si>
  <si>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</si>
  <si>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</si>
  <si>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</si>
  <si>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</si>
  <si>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</si>
  <si>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</si>
  <si>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</si>
  <si>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</si>
  <si>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</si>
  <si>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</si>
  <si>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</si>
  <si>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</si>
  <si>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</si>
  <si>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</si>
  <si>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</si>
  <si>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</si>
  <si>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</si>
  <si>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</si>
  <si>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</si>
  <si>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</si>
  <si>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</si>
  <si>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</si>
  <si>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</si>
  <si>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</si>
  <si>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</si>
  <si>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</si>
  <si>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</si>
  <si>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</si>
  <si>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</si>
  <si>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</si>
  <si>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</si>
  <si>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</si>
  <si>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</si>
  <si>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</si>
  <si>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</si>
  <si>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</si>
  <si>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</si>
  <si>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</si>
  <si>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</si>
  <si>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</si>
  <si>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</si>
  <si>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</si>
  <si>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</si>
  <si>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</si>
  <si>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</si>
  <si>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</si>
  <si>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</si>
  <si>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</si>
  <si>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</si>
  <si>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</si>
  <si>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</si>
  <si>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</si>
  <si>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</si>
  <si>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</si>
  <si>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</si>
  <si>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</si>
  <si>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</si>
  <si>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</si>
  <si>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</si>
  <si>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</si>
  <si>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</si>
  <si>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</si>
  <si>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</si>
  <si>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</si>
  <si>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</si>
  <si>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</si>
  <si>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</si>
  <si>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</si>
  <si>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</si>
  <si>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</si>
  <si>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</si>
  <si>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</si>
  <si>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</si>
  <si>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</si>
  <si>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</si>
  <si>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</si>
  <si>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</si>
  <si>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</si>
  <si>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</si>
  <si>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</si>
  <si>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</si>
  <si>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</si>
  <si>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</si>
  <si>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</si>
  <si>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</si>
  <si>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</si>
  <si>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</si>
  <si>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</si>
  <si>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</si>
  <si>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</si>
  <si>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</si>
  <si>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</si>
  <si>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</si>
  <si>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</si>
  <si>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</si>
  <si>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</si>
  <si>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</si>
  <si>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</si>
  <si>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</si>
  <si>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</si>
  <si>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</si>
  <si>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</si>
  <si>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</si>
  <si>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</si>
  <si>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</si>
  <si>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</si>
  <si>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</si>
  <si>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</si>
  <si>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</si>
  <si>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</si>
  <si>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</si>
  <si>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</si>
  <si>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</si>
  <si>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</si>
  <si>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</si>
  <si>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</si>
  <si>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</si>
  <si>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</si>
  <si>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</si>
  <si>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</si>
  <si>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</si>
  <si>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</si>
  <si>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</si>
  <si>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</si>
  <si>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</si>
  <si>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</si>
  <si>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</si>
  <si>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</si>
  <si>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</si>
  <si>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</si>
  <si>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</si>
  <si>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</si>
  <si>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</si>
  <si>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</si>
  <si>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</si>
  <si>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</si>
  <si>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</si>
  <si>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</si>
  <si>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</si>
  <si>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</si>
  <si>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</si>
  <si>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</si>
  <si>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</si>
  <si>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</si>
  <si>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</si>
  <si>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</si>
  <si>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</si>
  <si>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</si>
  <si>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</si>
  <si>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</si>
  <si>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</si>
  <si>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</si>
  <si>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</si>
  <si>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</si>
  <si>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</si>
  <si>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</si>
  <si>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</si>
  <si>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</si>
  <si>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</si>
  <si>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</si>
  <si>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</si>
  <si>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</si>
  <si>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</si>
  <si>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</si>
  <si>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</si>
  <si>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</si>
  <si>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</si>
  <si>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</si>
  <si>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</si>
  <si>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</si>
  <si>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</si>
  <si>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</si>
  <si>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</si>
  <si>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</si>
  <si>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</si>
  <si>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</si>
  <si>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</si>
  <si>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</si>
  <si>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</si>
  <si>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</si>
  <si>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</si>
  <si>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</si>
  <si>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</si>
  <si>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</si>
  <si>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</si>
  <si>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</si>
  <si>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</si>
  <si>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</si>
  <si>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</si>
  <si>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</si>
  <si>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</si>
  <si>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</si>
  <si>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</si>
  <si>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</si>
  <si>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</si>
  <si>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</si>
  <si>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</si>
  <si>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</si>
  <si>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</si>
  <si>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</si>
  <si>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</si>
  <si>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</si>
  <si>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</si>
  <si>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</si>
  <si>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</si>
  <si>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</si>
  <si>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</si>
  <si>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</si>
  <si>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</si>
  <si>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</si>
  <si>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</si>
  <si>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</si>
  <si>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</si>
  <si>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</si>
  <si>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</si>
  <si>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</si>
  <si>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</si>
  <si>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</si>
  <si>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</si>
  <si>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</si>
  <si>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</si>
  <si>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</si>
  <si>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</si>
  <si>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</si>
  <si>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</si>
  <si>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</si>
  <si>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</si>
  <si>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</si>
  <si>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</si>
  <si>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</si>
  <si>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</si>
  <si>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</si>
  <si>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</si>
  <si>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</si>
  <si>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</si>
  <si>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</si>
  <si>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</si>
  <si>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</si>
  <si>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</si>
  <si>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</si>
  <si>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</si>
  <si>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</si>
  <si>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</si>
  <si>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</si>
  <si>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</si>
  <si>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</si>
  <si>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</si>
  <si>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</si>
  <si>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</si>
  <si>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</si>
  <si>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</si>
  <si>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</si>
  <si>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</si>
  <si>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</si>
  <si>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</si>
  <si>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</si>
  <si>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</si>
  <si>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</si>
  <si>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</si>
  <si>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</si>
  <si>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</si>
  <si>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</si>
  <si>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</si>
  <si>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</si>
  <si>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</si>
  <si>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</si>
  <si>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</si>
  <si>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</si>
  <si>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</si>
  <si>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</si>
  <si>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</si>
  <si>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</si>
  <si>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</si>
  <si>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</si>
  <si>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</si>
  <si>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</si>
  <si>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</si>
  <si>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</si>
  <si>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</si>
  <si>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</si>
  <si>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</si>
  <si>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</si>
  <si>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</si>
  <si>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</si>
  <si>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</si>
  <si>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</si>
  <si>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</si>
  <si>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</si>
  <si>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</si>
  <si>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</si>
  <si>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</si>
  <si>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</si>
  <si>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</si>
  <si>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</si>
  <si>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</si>
  <si>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</si>
  <si>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</si>
  <si>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</si>
  <si>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</si>
  <si>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</si>
  <si>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</si>
  <si>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</si>
  <si>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</si>
  <si>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</si>
  <si>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</si>
  <si>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</si>
  <si>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</si>
  <si>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</si>
  <si>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</si>
  <si>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</si>
  <si>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</si>
  <si>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</si>
  <si>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</si>
  <si>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</si>
  <si>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</si>
  <si>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</si>
  <si>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</si>
  <si>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</si>
  <si>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</si>
  <si>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</si>
  <si>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</si>
  <si>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</si>
  <si>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</si>
  <si>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</si>
  <si>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</si>
  <si>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</si>
  <si>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</si>
  <si>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</si>
  <si>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</si>
  <si>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</si>
  <si>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</si>
  <si>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</si>
  <si>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</si>
  <si>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</si>
  <si>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</si>
  <si>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</si>
  <si>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</si>
  <si>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</si>
  <si>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</si>
  <si>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</si>
  <si>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</si>
  <si>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</si>
  <si>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</si>
  <si>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</si>
  <si>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</si>
  <si>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</si>
  <si>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</si>
  <si>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</si>
  <si>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</si>
  <si>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</si>
  <si>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</si>
  <si>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</si>
  <si>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</si>
  <si>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</si>
  <si>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</si>
  <si>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</si>
  <si>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</si>
  <si>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</si>
  <si>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</si>
  <si>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</si>
  <si>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</si>
  <si>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</si>
  <si>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</si>
  <si>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</si>
  <si>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</si>
  <si>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</si>
  <si>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</si>
  <si>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</si>
  <si>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</si>
  <si>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</si>
  <si>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</si>
  <si>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</si>
  <si>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</si>
  <si>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</si>
  <si>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</si>
  <si>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</si>
  <si>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</si>
  <si>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</si>
  <si>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</si>
  <si>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</si>
  <si>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</si>
  <si>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</si>
  <si>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</si>
  <si>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</si>
  <si>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</si>
  <si>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</si>
  <si>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</si>
  <si>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</si>
  <si>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</si>
  <si>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</si>
  <si>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</si>
  <si>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</si>
  <si>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</si>
  <si>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</si>
  <si>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</si>
  <si>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</si>
  <si>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</si>
  <si>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</si>
  <si>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</si>
  <si>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</si>
  <si>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</si>
  <si>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</si>
  <si>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</si>
  <si>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</si>
  <si>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</si>
  <si>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</si>
  <si>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</si>
  <si>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</si>
  <si>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</si>
  <si>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</si>
  <si>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</si>
  <si>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</si>
  <si>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</si>
  <si>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</si>
  <si>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</si>
  <si>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</si>
  <si>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</si>
  <si>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</si>
  <si>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</si>
  <si>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</si>
  <si>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</si>
  <si>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</si>
  <si>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</si>
  <si>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</si>
  <si>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</si>
  <si>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</si>
  <si>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</si>
  <si>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</si>
  <si>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</si>
  <si>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</si>
  <si>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</si>
  <si>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</si>
  <si>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</si>
  <si>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</si>
  <si>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</si>
  <si>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</si>
  <si>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</si>
  <si>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</si>
  <si>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</si>
  <si>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</si>
  <si>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</si>
  <si>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</si>
  <si>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</si>
  <si>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</si>
  <si>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</si>
  <si>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</si>
  <si>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</si>
  <si>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</si>
  <si>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</si>
  <si>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</si>
  <si>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</si>
  <si>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</si>
  <si>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</si>
  <si>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</si>
  <si>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</si>
  <si>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</si>
  <si>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</si>
  <si>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</si>
  <si>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</si>
  <si>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</si>
  <si>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</si>
  <si>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</si>
  <si>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</si>
  <si>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</si>
  <si>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</si>
  <si>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</si>
  <si>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</si>
  <si>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</si>
  <si>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</si>
  <si>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</si>
  <si>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</si>
  <si>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</si>
  <si>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</si>
  <si>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</si>
  <si>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</si>
  <si>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</si>
  <si>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</si>
  <si>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</si>
  <si>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</si>
  <si>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</si>
  <si>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</si>
  <si>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</si>
  <si>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</si>
  <si>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</si>
  <si>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</si>
  <si>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</si>
  <si>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</si>
  <si>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</si>
  <si>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</si>
  <si>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</si>
  <si>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</si>
  <si>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</si>
  <si>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</si>
  <si>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</si>
  <si>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</si>
  <si>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</si>
  <si>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</si>
  <si>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</si>
  <si>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</si>
  <si>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</si>
  <si>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</si>
  <si>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</si>
  <si>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</si>
  <si>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</si>
  <si>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</si>
  <si>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</si>
  <si>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</si>
  <si>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</si>
  <si>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</si>
  <si>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</si>
  <si>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</si>
  <si>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</si>
  <si>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</si>
  <si>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</si>
  <si>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</si>
  <si>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</si>
  <si>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</si>
  <si>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</si>
  <si>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</si>
  <si>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</si>
  <si>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</si>
  <si>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</si>
  <si>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</si>
  <si>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</si>
  <si>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</si>
  <si>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</si>
  <si>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</si>
  <si>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</si>
  <si>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</si>
  <si>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</si>
  <si>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</si>
  <si>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</si>
  <si>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</si>
  <si>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</si>
  <si>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</si>
  <si>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</si>
  <si>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</si>
  <si>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</si>
  <si>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</si>
  <si>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</si>
  <si>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</si>
  <si>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</si>
  <si>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</si>
  <si>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</si>
  <si>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</si>
  <si>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</si>
  <si>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</si>
  <si>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</si>
  <si>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</si>
  <si>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</si>
  <si>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</si>
  <si>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</si>
  <si>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</si>
  <si>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</si>
  <si>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</si>
  <si>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</si>
  <si>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</si>
  <si>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</si>
  <si>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</si>
  <si>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</si>
  <si>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</si>
  <si>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</si>
  <si>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</si>
  <si>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</si>
  <si>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</si>
  <si>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</si>
  <si>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</si>
  <si>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</si>
  <si>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</si>
  <si>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</si>
  <si>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</si>
  <si>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</si>
  <si>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</si>
  <si>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</si>
  <si>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</si>
  <si>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</si>
  <si>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</si>
  <si>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</si>
  <si>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</si>
  <si>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</si>
  <si>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</si>
  <si>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</si>
  <si>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</si>
  <si>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</si>
  <si>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</si>
  <si>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</si>
  <si>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</si>
  <si>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</si>
  <si>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</si>
  <si>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</si>
  <si>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</si>
  <si>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</si>
  <si>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</si>
  <si>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</si>
  <si>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</si>
  <si>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</si>
  <si>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</si>
  <si>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</si>
  <si>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</si>
  <si>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</si>
  <si>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</si>
  <si>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</si>
  <si>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</si>
  <si>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</si>
  <si>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</si>
  <si>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</si>
  <si>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</si>
  <si>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</si>
  <si>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</si>
  <si>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</si>
  <si>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</si>
  <si>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</si>
  <si>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</si>
  <si>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</si>
  <si>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</si>
  <si>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</si>
  <si>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</si>
  <si>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</si>
  <si>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</si>
  <si>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</si>
  <si>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</si>
  <si>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</si>
  <si>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</si>
  <si>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</si>
  <si>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</si>
  <si>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</si>
  <si>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</si>
  <si>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</si>
  <si>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</si>
  <si>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</si>
  <si>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</si>
  <si>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</si>
  <si>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</si>
  <si>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</si>
  <si>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</si>
  <si>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</si>
  <si>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</si>
  <si>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</si>
  <si>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</si>
  <si>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</si>
  <si>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</si>
  <si>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</si>
  <si>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</si>
  <si>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</si>
  <si>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</si>
  <si>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</si>
  <si>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</si>
  <si>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</si>
  <si>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</si>
  <si>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</si>
  <si>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</si>
  <si>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</si>
  <si>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</si>
  <si>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</si>
  <si>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</si>
  <si>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</si>
  <si>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</si>
  <si>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</si>
  <si>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</si>
  <si>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</si>
  <si>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</si>
  <si>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</si>
  <si>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</si>
  <si>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</si>
  <si>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</si>
  <si>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</si>
  <si>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</si>
  <si>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</si>
  <si>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</si>
  <si>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</si>
  <si>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</si>
  <si>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</si>
  <si>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</si>
  <si>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</si>
  <si>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</si>
  <si>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</si>
  <si>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</si>
  <si>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</si>
  <si>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</si>
  <si>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</si>
  <si>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</si>
  <si>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</si>
  <si>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</si>
  <si>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</si>
  <si>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</si>
  <si>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</si>
  <si>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</si>
  <si>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</si>
  <si>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</si>
  <si>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</si>
  <si>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</si>
  <si>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</si>
  <si>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</si>
  <si>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</si>
  <si>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</si>
  <si>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</si>
  <si>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</si>
  <si>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</si>
  <si>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</si>
  <si>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</si>
  <si>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</si>
  <si>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</si>
  <si>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</si>
  <si>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</si>
  <si>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</si>
  <si>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</si>
  <si>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</si>
  <si>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</si>
  <si>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</si>
  <si>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</si>
  <si>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</si>
  <si>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</si>
  <si>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</si>
  <si>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</si>
  <si>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</si>
  <si>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</si>
  <si>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</si>
  <si>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</si>
  <si>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</si>
  <si>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</si>
  <si>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</si>
  <si>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</si>
  <si>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</si>
  <si>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</si>
  <si>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</si>
  <si>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</si>
  <si>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</si>
  <si>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</si>
  <si>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</si>
  <si>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</si>
  <si>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</si>
  <si>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</si>
  <si>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</si>
  <si>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</si>
  <si>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</si>
  <si>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</si>
  <si>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</si>
  <si>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</si>
  <si>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</si>
  <si>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</si>
  <si>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</si>
  <si>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</si>
  <si>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</si>
  <si>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</si>
  <si>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</si>
  <si>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</si>
  <si>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</si>
  <si>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</si>
  <si>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</si>
  <si>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</si>
  <si>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</si>
  <si>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</si>
  <si>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</si>
  <si>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</si>
  <si>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</si>
  <si>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</si>
  <si>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</si>
  <si>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</si>
  <si>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</si>
  <si>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</si>
  <si>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</si>
  <si>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</si>
  <si>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</si>
  <si>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</si>
  <si>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</si>
  <si>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</si>
  <si>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</si>
  <si>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</si>
  <si>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</si>
  <si>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</si>
  <si>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</si>
  <si>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</si>
  <si>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</si>
  <si>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</si>
  <si>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</si>
  <si>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</si>
  <si>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</si>
  <si>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</si>
  <si>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</si>
  <si>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</si>
  <si>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</si>
  <si>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</si>
  <si>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</si>
  <si>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</si>
  <si>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</si>
  <si>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</si>
  <si>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</si>
  <si>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</si>
  <si>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</si>
  <si>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</si>
  <si>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</si>
  <si>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</si>
  <si>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</si>
  <si>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</si>
  <si>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</si>
  <si>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</si>
  <si>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</si>
  <si>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</si>
  <si>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</si>
  <si>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</si>
  <si>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</si>
  <si>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</si>
  <si>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</si>
  <si>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</si>
  <si>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</si>
  <si>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</si>
  <si>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</si>
  <si>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</si>
  <si>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</si>
  <si>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</si>
  <si>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</si>
  <si>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</si>
  <si>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</si>
  <si>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</si>
  <si>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</si>
  <si>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</si>
  <si>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</si>
  <si>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</si>
  <si>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</si>
  <si>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</si>
  <si>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</si>
  <si>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</si>
  <si>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</si>
  <si>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</si>
  <si>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</si>
  <si>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</si>
  <si>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</si>
  <si>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</si>
  <si>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</si>
  <si>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</si>
  <si>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</si>
  <si>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</si>
  <si>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</si>
  <si>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</si>
  <si>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</si>
  <si>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</si>
  <si>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</si>
  <si>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</si>
  <si>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</si>
  <si>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</si>
  <si>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</si>
  <si>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</si>
  <si>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</si>
  <si>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</si>
  <si>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</si>
  <si>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</si>
  <si>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</si>
  <si>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</si>
  <si>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</si>
  <si>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</si>
  <si>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</si>
  <si>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</si>
  <si>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</si>
  <si>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</si>
  <si>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</si>
  <si>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</si>
  <si>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</si>
  <si>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</si>
  <si>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</si>
  <si>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</si>
  <si>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</si>
  <si>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</si>
  <si>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</si>
  <si>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</si>
  <si>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</si>
  <si>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</si>
  <si>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</si>
  <si>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</si>
  <si>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</si>
  <si>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</si>
  <si>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</si>
  <si>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</si>
  <si>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</si>
  <si>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</si>
  <si>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</si>
  <si>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</si>
  <si>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</si>
  <si>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</si>
  <si>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</si>
  <si>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</si>
  <si>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</si>
  <si>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</si>
  <si>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</si>
  <si>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</si>
  <si>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</si>
  <si>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</si>
  <si>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</si>
  <si>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</si>
  <si>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</si>
  <si>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</si>
  <si>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</si>
  <si>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</si>
  <si>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</si>
  <si>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</si>
  <si>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</si>
  <si>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</si>
  <si>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</si>
  <si>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</si>
  <si>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</si>
  <si>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</si>
  <si>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</si>
  <si>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</si>
  <si>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</si>
  <si>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</si>
  <si>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</si>
  <si>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</si>
  <si>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</si>
  <si>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</si>
  <si>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</si>
  <si>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</si>
  <si>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</si>
  <si>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</si>
  <si>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</si>
  <si>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</si>
  <si>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</si>
  <si>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</si>
  <si>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</si>
  <si>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</si>
  <si>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</si>
  <si>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</si>
  <si>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</si>
  <si>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</si>
  <si>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</si>
  <si>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</si>
  <si>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</si>
  <si>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</si>
  <si>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</si>
  <si>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</si>
  <si>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</si>
  <si>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</si>
  <si>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</si>
  <si>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</si>
  <si>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</si>
  <si>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</si>
  <si>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</si>
  <si>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</si>
  <si>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</si>
  <si>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</si>
  <si>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</si>
  <si>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</si>
  <si>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</si>
  <si>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</si>
  <si>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</si>
  <si>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</si>
  <si>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</si>
  <si>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</si>
  <si>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</si>
  <si>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</si>
  <si>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</si>
  <si>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</si>
  <si>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</si>
  <si>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</si>
  <si>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</si>
  <si>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</si>
  <si>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</si>
  <si>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</si>
  <si>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</si>
  <si>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</si>
  <si>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</si>
  <si>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</si>
  <si>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</si>
  <si>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</si>
  <si>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</si>
  <si>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</si>
  <si>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</si>
  <si>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</si>
  <si>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</si>
  <si>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</si>
  <si>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</si>
  <si>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</si>
  <si>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</si>
  <si>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</si>
  <si>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</si>
  <si>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</si>
  <si>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</si>
  <si>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</si>
  <si>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</si>
  <si>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</si>
  <si>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</si>
  <si>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</si>
  <si>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</si>
  <si>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</si>
  <si>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</si>
  <si>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</si>
  <si>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</si>
  <si>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</si>
  <si>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</si>
  <si>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</si>
  <si>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</si>
  <si>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</si>
  <si>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</si>
  <si>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</si>
  <si>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</si>
  <si>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</si>
  <si>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</si>
  <si>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</si>
  <si>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</si>
  <si>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</si>
  <si>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</si>
  <si>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</si>
  <si>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</si>
  <si>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</si>
  <si>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</si>
  <si>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</si>
  <si>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</si>
  <si>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</si>
  <si>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</si>
  <si>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</si>
  <si>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</si>
  <si>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</si>
  <si>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</si>
  <si>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</si>
  <si>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</si>
  <si>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</si>
  <si>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</si>
  <si>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</si>
  <si>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</si>
  <si>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</si>
  <si>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</si>
  <si>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</si>
  <si>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</si>
  <si>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</si>
  <si>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</si>
  <si>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</si>
  <si>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</si>
  <si>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</si>
  <si>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</si>
  <si>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</si>
  <si>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</si>
  <si>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</si>
  <si>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</si>
  <si>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</si>
  <si>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</si>
  <si>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</si>
  <si>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</si>
  <si>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</si>
  <si>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</si>
  <si>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</si>
  <si>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</si>
  <si>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</si>
  <si>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</si>
  <si>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</si>
  <si>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</si>
  <si>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</si>
  <si>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</si>
  <si>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</si>
  <si>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</si>
  <si>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</si>
  <si>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</si>
  <si>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</si>
  <si>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</si>
  <si>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</si>
  <si>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</si>
  <si>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</si>
  <si>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</si>
  <si>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</si>
  <si>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</si>
  <si>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</si>
  <si>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</si>
  <si>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</si>
  <si>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</si>
  <si>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</si>
  <si>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</si>
  <si>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</si>
  <si>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</si>
  <si>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</si>
  <si>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</si>
  <si>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</si>
  <si>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</si>
  <si>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</si>
  <si>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</si>
  <si>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</si>
  <si>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</si>
  <si>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</si>
  <si>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</si>
  <si>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</si>
  <si>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</si>
  <si>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</si>
  <si>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</si>
  <si>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</si>
  <si>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</si>
  <si>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</si>
  <si>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</si>
  <si>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</si>
  <si>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</si>
  <si>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</si>
  <si>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</si>
  <si>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</si>
  <si>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</si>
  <si>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ROW Resolved</t>
  </si>
  <si>
    <t>Target as per L2 Schedule Cummulative (upto Apr'26)</t>
  </si>
  <si>
    <t>Cumm. Progress up to Last Month (Apr'26)</t>
  </si>
  <si>
    <t>May'26</t>
  </si>
  <si>
    <t>Pit Marking Done</t>
  </si>
  <si>
    <t>No Work Due to ROW</t>
  </si>
  <si>
    <t>SANDY</t>
  </si>
  <si>
    <t>Dular Chand</t>
  </si>
  <si>
    <t>Pit D Rod Binding Complete</t>
  </si>
  <si>
    <t>2nd Section Complete</t>
  </si>
  <si>
    <t>3rd Section Complete</t>
  </si>
  <si>
    <t>All Pit Pyramid &amp; Chimney Casting Complete</t>
  </si>
  <si>
    <t>02/17</t>
  </si>
  <si>
    <t>Tack Welding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</si>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</sst>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[$-409]dd\-mmm\-yy"/>
    <numFmt numFmtId="169" formatCode="[$-409]d\-mmm\-yyyy"/>
    <numFmt numFmtId="170" formatCode="[$-409]d\-mmm\-yy"/>
    <numFmt numFmtId="171" formatCode="[$-F800]dddd\,\ mmmm\ dd\,\ yyyy"/>
    <numFmt numFmtId="172" formatCode="_ * #,##0_ ;_ * \-#,##0_ ;_ * &quot;-&quot;??_ ;_ @_ "/>
    <numFmt numFmtId="173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43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5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5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5" fontId="8" fillId="3" borderId="11" xfId="0" applyNumberFormat="1" applyFont="1" applyFill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43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8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5" fontId="16" fillId="0" borderId="18" xfId="0" applyNumberFormat="1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5" fontId="16" fillId="0" borderId="9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6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6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4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9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69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69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69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70" fontId="16" fillId="0" borderId="5" xfId="0" applyNumberFormat="1" applyFont="1" applyBorder="1" applyAlignment="1">
      <alignment horizontal="center" vertical="center" wrapText="1"/>
    </xf>
    <xf numFmtId="170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6" fontId="8" fillId="0" borderId="17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9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69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9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9" fontId="8" fillId="0" borderId="0" xfId="0" applyNumberFormat="1" applyFont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9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9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9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4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69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0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0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38" fillId="0" borderId="1" xfId="0" applyNumberFormat="1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2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43" fontId="43" fillId="0" borderId="1" xfId="0" applyNumberFormat="1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43" fontId="20" fillId="0" borderId="1" xfId="0" applyNumberFormat="1" applyFont="1" applyBorder="1" applyAlignment="1">
      <alignment horizontal="center" vertical="center"/>
    </xf>
    <xf numFmtId="43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2" fontId="43" fillId="5" borderId="1" xfId="0" applyNumberFormat="1" applyFont="1" applyFill="1" applyBorder="1" applyAlignment="1">
      <alignment horizontal="center" vertical="center"/>
    </xf>
    <xf numFmtId="43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43" fontId="20" fillId="5" borderId="1" xfId="0" applyNumberFormat="1" applyFont="1" applyFill="1" applyBorder="1" applyAlignment="1">
      <alignment horizontal="center" vertical="center"/>
    </xf>
    <xf numFmtId="166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7" fontId="41" fillId="0" borderId="1" xfId="0" applyNumberFormat="1" applyFont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43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69" fontId="8" fillId="13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/>
    <xf numFmtId="0" fontId="8" fillId="2" borderId="1" xfId="0" applyFont="1" applyFill="1" applyBorder="1"/>
    <xf numFmtId="169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69" fontId="8" fillId="5" borderId="19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9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0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3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6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69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69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4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69" fontId="8" fillId="2" borderId="34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6" fontId="8" fillId="0" borderId="59" xfId="0" applyNumberFormat="1" applyFont="1" applyBorder="1" applyAlignment="1">
      <alignment horizontal="center" vertical="center"/>
    </xf>
    <xf numFmtId="169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4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6" fontId="8" fillId="0" borderId="61" xfId="0" applyNumberFormat="1" applyFont="1" applyBorder="1" applyAlignment="1">
      <alignment horizontal="center" vertical="center"/>
    </xf>
    <xf numFmtId="169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4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69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69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69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69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6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69" fontId="8" fillId="2" borderId="31" xfId="0" applyNumberFormat="1" applyFont="1" applyFill="1" applyBorder="1" applyAlignment="1">
      <alignment horizontal="center" vertical="center"/>
    </xf>
    <xf numFmtId="169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0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0" fontId="16" fillId="0" borderId="59" xfId="0" applyNumberFormat="1" applyFont="1" applyBorder="1" applyAlignment="1">
      <alignment horizontal="center" vertical="center"/>
    </xf>
    <xf numFmtId="170" fontId="16" fillId="0" borderId="59" xfId="0" applyNumberFormat="1" applyFont="1" applyBorder="1" applyAlignment="1">
      <alignment horizontal="center" vertical="center" wrapText="1"/>
    </xf>
    <xf numFmtId="164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4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3" fillId="0" borderId="31" xfId="0" applyFont="1" applyBorder="1"/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4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24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5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5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0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0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0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582525" y="11207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582525" y="13208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601575" y="152400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573000" y="9302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582525" y="18986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913225" y="9112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846550" y="149542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989425" y="18891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865600" y="13303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970375" y="11207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5306675" y="246411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28650" y="244411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8669000" y="317246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792076" y="37274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769976" y="37274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747876" y="37274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451850" y="32131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451850" y="32321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3341350" y="166433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3341350" y="166433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562350" y="240982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562350" y="240887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1164550" y="275844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1164550" y="275939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2363450" y="144780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2363450" y="144780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6713200" y="145732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6713200" y="144780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2544425" y="16319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951325" y="16319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20615276" y="37274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9637376" y="37274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7681576" y="37274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6703676" y="37274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1602700" y="54800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8669000" y="54800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7691100" y="54800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6713200" y="54800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735300" y="54800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757400" y="54800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779500" y="54800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801600" y="54800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823700" y="54800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1602700" y="72326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20624800" y="72326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9646900" y="72326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6713200" y="72326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735300" y="72326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757400" y="72326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845800" y="72326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867900" y="72326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890000" y="72326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912100" y="72326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934200" y="72326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956300" y="72326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978400" y="72326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3022600" y="72326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66800" y="89852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2044700" y="89852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3022600" y="89852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4000500" y="89852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978400" y="89852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956300" y="89852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934200" y="89852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912100" y="89852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890000" y="89852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867900" y="89852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845800" y="89852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823700" y="89852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779500" y="89852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757400" y="89852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735300" y="89852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6713200" y="89852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7691100" y="89852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8669000" y="89852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9646900" y="89852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20624800" y="89852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1602700" y="89852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1602700" y="107378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20624800" y="107378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9646900" y="107378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779500" y="107378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801600" y="107378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823700" y="107378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845800" y="107378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867900" y="107378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890000" y="107378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912100" y="107378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934200" y="107378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956300" y="107378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978400" y="107378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4000500" y="107378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2044700" y="107378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66800" y="107378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66800" y="129476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2044700" y="129476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4000500" y="129476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978400" y="129476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956300" y="129476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934200" y="129476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912100" y="129476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890000" y="129476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867900" y="129476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845800" y="129476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735300" y="129476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6713200" y="129476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1602700" y="129476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8669000" y="151574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6713200" y="151574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735300" y="151574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757400" y="151574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779500" y="151574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801600" y="151574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823700" y="151574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845800" y="151574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867900" y="151574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890000" y="151574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912100" y="151574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934200" y="151574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956300" y="151574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978400" y="151574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4000500" y="151574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3022600" y="151574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2044700" y="151574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66800" y="151574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3022600" y="171386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823700" y="171386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801600" y="171386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757400" y="171386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7691100" y="171386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8669000" y="171386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9646900" y="171386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20624800" y="171386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20624800" y="191071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9665950" y="190881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8669000" y="191071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7691100" y="191071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6713200" y="191071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757400" y="191071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779500" y="191071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823700" y="191071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845800" y="191071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867900" y="191071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890000" y="191071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912100" y="191071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934200" y="191071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956300" y="191071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978400" y="191071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2044700" y="191071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66800" y="191071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66800" y="208597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3022600" y="208597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978400" y="208597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956300" y="208597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934200" y="208597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912100" y="208597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890000" y="208597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867900" y="208502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845800" y="208597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823700" y="208597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801600" y="208597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779500" y="208597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757400" y="208597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6713200" y="208597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7691100" y="208597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8669000" y="208597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9646900" y="208597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20624800" y="208597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1602700" y="208597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1602700" y="228409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20624800" y="228409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9646900" y="228409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7691100" y="228409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6713200" y="228409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735300" y="228409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757400" y="228409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779500" y="228409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801600" y="228409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823700" y="228409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845800" y="228409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867900" y="228409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890000" y="228409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934200" y="228409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956300" y="228409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978400" y="228409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4000500" y="228409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3022600" y="228409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2044700" y="228409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66800" y="228409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66800" y="245935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2044700" y="245935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3022600" y="263461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867900" y="263461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845800" y="263461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823700" y="263461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1602700" y="263461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7691100" y="280987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6713200" y="280987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823700" y="300799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845800" y="300799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867900" y="300799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890000" y="300799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912100" y="300799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934200" y="300799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823700" y="129476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20624800" y="129476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757400" y="107378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1602700" y="151574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9646900" y="151574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20624800" y="151574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66800" y="171386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2044700" y="171386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9646900" y="54800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20624800" y="54800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66800" y="72326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2044700" y="72326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4000500" y="72326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8669000" y="37274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1602700" y="37274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66800" y="54800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2044700" y="54800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3022600" y="54800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4000500" y="54800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978400" y="54800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956300" y="54800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934200" y="54800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912100" y="54800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890000" y="54800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867900" y="54800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845800" y="54800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823700" y="72326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801600" y="72326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779500" y="72326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8669000" y="107378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7691100" y="72326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8669000" y="72326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3022600" y="107378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4000500" y="171386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845800" y="171386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779500" y="171386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735300" y="171386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6713200" y="171386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1602700" y="171386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4000500" y="191071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735300" y="191071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1602700" y="191071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2044700" y="208597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4000500" y="208597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3022600" y="245935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4000500" y="245935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978400" y="245935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8669000" y="245935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20624800" y="245935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66800" y="263461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2044700" y="263461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978400" y="263461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956300" y="263461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934200" y="263461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912100" y="263461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890000" y="263461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779500" y="263461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735300" y="263461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4000500" y="280987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978400" y="280987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956300" y="280987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6713200" y="263461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7691100" y="263461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8669000" y="263461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9646900" y="263461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20624800" y="263461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5150" y="19526250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1602700" y="280987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9646900" y="280987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20624800" y="280987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66800" y="300799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2044700" y="300799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3022600" y="300799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757400" y="280987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845800" y="280987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823700" y="280987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779500" y="280987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735300" y="280987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8669000" y="280987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934200" y="280987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912100" y="280987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890000" y="280987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867900" y="280987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801600" y="280987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801600" y="300799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779500" y="300799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801600" y="263461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6713200" y="245935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7691100" y="245935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9646900" y="245935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934200" y="245935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890000" y="245935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867900" y="245935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845800" y="245935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450850</xdr:colOff>
      <xdr:row>71</xdr:row>
      <xdr:rowOff>180975</xdr:rowOff>
    </xdr:from>
    <xdr:ext cx="596900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8362950" y="15795625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457200</xdr:colOff>
      <xdr:row>113</xdr:row>
      <xdr:rowOff>158750</xdr:rowOff>
    </xdr:from>
    <xdr:ext cx="1571625" cy="1638300"/>
    <xdr:sp macro="" textlink="">
      <xdr:nvSpPr>
        <xdr:cNvPr id="12907" name="Shape 10164">
          <a:extLst>
            <a:ext uri="{FF2B5EF4-FFF2-40B4-BE49-F238E27FC236}">
              <a16:creationId xmlns:a16="http://schemas.microsoft.com/office/drawing/2014/main" id="{815B34EA-BEED-4591-8D5F-8B8814BE66C6}"/>
            </a:ext>
          </a:extLst>
        </xdr:cNvPr>
        <xdr:cNvSpPr/>
      </xdr:nvSpPr>
      <xdr:spPr>
        <a:xfrm>
          <a:off x="2501900" y="2498090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196850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6266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165100</xdr:colOff>
      <xdr:row>36</xdr:row>
      <xdr:rowOff>165100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1329650" y="8045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158750</xdr:colOff>
      <xdr:row>44</xdr:row>
      <xdr:rowOff>203200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87400" y="98361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9690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4236700" y="11614150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797050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158750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7432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196850</xdr:colOff>
      <xdr:row>115</xdr:row>
      <xdr:rowOff>139700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2560300" y="25380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190500</xdr:colOff>
      <xdr:row>115</xdr:row>
      <xdr:rowOff>146050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3531850" y="25387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165100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727450" y="9798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184150</xdr:colOff>
      <xdr:row>115</xdr:row>
      <xdr:rowOff>146050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1569700" y="25387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165100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70535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190500</xdr:colOff>
      <xdr:row>115</xdr:row>
      <xdr:rowOff>165100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4509750" y="25406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165100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572750" y="18167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82</xdr:row>
      <xdr:rowOff>171450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664450" y="18186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171450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601200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3" workbookViewId="0">
      <selection activeCell="I7" sqref="I7"/>
    </sheetView>
  </sheetViews>
  <sheetFormatPr defaultColWidth="14.453125" defaultRowHeight="15" customHeight="1" x14ac:dyDescent="0.35"/>
  <cols>
    <col min="1" max="1" width="8.453125" customWidth="1"/>
    <col min="2" max="2" width="19.7265625" customWidth="1"/>
    <col min="3" max="3" width="18" customWidth="1"/>
    <col min="4" max="4" width="6" customWidth="1"/>
    <col min="5" max="5" width="17.7265625" customWidth="1"/>
    <col min="6" max="6" width="16.54296875" customWidth="1"/>
    <col min="7" max="7" width="13.7265625" customWidth="1"/>
    <col min="8" max="9" width="12.54296875" customWidth="1"/>
    <col min="10" max="10" width="48.7265625" customWidth="1"/>
  </cols>
  <sheetData>
    <row r="1" spans="1:10" ht="30" customHeight="1" x14ac:dyDescent="0.35">
      <c r="A1" s="678" t="s">
        <v>0</v>
      </c>
      <c r="B1" s="649"/>
      <c r="C1" s="649"/>
      <c r="D1" s="649"/>
      <c r="E1" s="649"/>
      <c r="F1" s="649"/>
      <c r="G1" s="649"/>
      <c r="H1" s="649"/>
      <c r="I1" s="649"/>
      <c r="J1" s="637"/>
    </row>
    <row r="2" spans="1:10" ht="24.75" customHeight="1" x14ac:dyDescent="0.35">
      <c r="A2" s="679" t="s">
        <v>1</v>
      </c>
      <c r="B2" s="649"/>
      <c r="C2" s="649"/>
      <c r="D2" s="649"/>
      <c r="E2" s="649"/>
      <c r="F2" s="649"/>
      <c r="G2" s="649"/>
      <c r="H2" s="649"/>
      <c r="I2" s="637"/>
      <c r="J2" s="2">
        <f ca="1">TODAY()-1</f>
        <v>46152</v>
      </c>
    </row>
    <row r="3" spans="1:10" ht="24.75" customHeight="1" x14ac:dyDescent="0.35">
      <c r="A3" s="680" t="s">
        <v>2</v>
      </c>
      <c r="B3" s="649"/>
      <c r="C3" s="649"/>
      <c r="D3" s="649"/>
      <c r="E3" s="649"/>
      <c r="F3" s="649"/>
      <c r="G3" s="649"/>
      <c r="H3" s="649"/>
      <c r="I3" s="649"/>
      <c r="J3" s="637"/>
    </row>
    <row r="4" spans="1:10" ht="42" x14ac:dyDescent="0.3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ht="14.5" x14ac:dyDescent="0.3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ht="14.5" x14ac:dyDescent="0.3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0.5" x14ac:dyDescent="0.3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ht="14.5" x14ac:dyDescent="0.3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ht="14.5" x14ac:dyDescent="0.3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ht="14.5" x14ac:dyDescent="0.3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ht="14.5" x14ac:dyDescent="0.3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M75" sqref="M75"/>
    </sheetView>
  </sheetViews>
  <sheetFormatPr defaultColWidth="14.453125" defaultRowHeight="15" customHeight="1" x14ac:dyDescent="0.35"/>
  <cols>
    <col min="1" max="1" width="8.453125" customWidth="1"/>
    <col min="2" max="2" width="25.7265625" customWidth="1"/>
    <col min="3" max="3" width="50.7265625" customWidth="1"/>
    <col min="4" max="4" width="16.1796875" customWidth="1"/>
    <col min="5" max="5" width="5.453125" customWidth="1"/>
    <col min="6" max="6" width="9.81640625" customWidth="1"/>
    <col min="7" max="7" width="13.7265625" customWidth="1"/>
    <col min="8" max="9" width="12.54296875" customWidth="1"/>
    <col min="10" max="10" width="20.7265625" customWidth="1"/>
    <col min="11" max="11" width="15.7265625" customWidth="1"/>
  </cols>
  <sheetData>
    <row r="1" spans="1:13" ht="30" customHeight="1" x14ac:dyDescent="0.35">
      <c r="A1" s="681" t="s">
        <v>28</v>
      </c>
      <c r="B1" s="649"/>
      <c r="C1" s="649"/>
      <c r="D1" s="649"/>
      <c r="E1" s="649"/>
      <c r="F1" s="649"/>
      <c r="G1" s="649"/>
      <c r="H1" s="649"/>
      <c r="I1" s="649"/>
      <c r="J1" s="649"/>
      <c r="K1" s="637"/>
    </row>
    <row r="2" spans="1:13" ht="24.75" customHeight="1" x14ac:dyDescent="0.35">
      <c r="A2" s="682" t="s">
        <v>2</v>
      </c>
      <c r="B2" s="649"/>
      <c r="C2" s="649"/>
      <c r="D2" s="649"/>
      <c r="E2" s="649"/>
      <c r="F2" s="649"/>
      <c r="G2" s="649"/>
      <c r="H2" s="649"/>
      <c r="I2" s="649"/>
      <c r="J2" s="649"/>
      <c r="K2" s="637"/>
    </row>
    <row r="3" spans="1:13" ht="14.5" x14ac:dyDescent="0.35">
      <c r="A3" s="682" t="s">
        <v>29</v>
      </c>
      <c r="B3" s="649"/>
      <c r="C3" s="649"/>
      <c r="D3" s="649"/>
      <c r="E3" s="649"/>
      <c r="F3" s="649"/>
      <c r="G3" s="649"/>
      <c r="H3" s="649"/>
      <c r="I3" s="649"/>
      <c r="J3" s="649"/>
      <c r="K3" s="637"/>
    </row>
    <row r="4" spans="1:13" ht="15" customHeight="1" x14ac:dyDescent="0.35">
      <c r="A4" s="683" t="s">
        <v>30</v>
      </c>
      <c r="B4" s="649"/>
      <c r="C4" s="649"/>
      <c r="D4" s="649"/>
      <c r="E4" s="649"/>
      <c r="F4" s="649"/>
      <c r="G4" s="649"/>
      <c r="H4" s="649"/>
      <c r="I4" s="649"/>
      <c r="J4" s="637"/>
      <c r="K4" s="2">
        <f ca="1">TODAY()-1</f>
        <v>46152</v>
      </c>
    </row>
    <row r="5" spans="1:13" ht="29" x14ac:dyDescent="0.3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14.5" x14ac:dyDescent="0.35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14.5" x14ac:dyDescent="0.35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14.5" x14ac:dyDescent="0.35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3.5" x14ac:dyDescent="0.35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3.5" x14ac:dyDescent="0.35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14.5" x14ac:dyDescent="0.35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4.5" x14ac:dyDescent="0.35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4.5" x14ac:dyDescent="0.35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4.5" x14ac:dyDescent="0.35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4.5" x14ac:dyDescent="0.35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14.5" x14ac:dyDescent="0.35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4.5" x14ac:dyDescent="0.35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4.5" x14ac:dyDescent="0.35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4.5" x14ac:dyDescent="0.35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29" x14ac:dyDescent="0.35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29" x14ac:dyDescent="0.35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29" x14ac:dyDescent="0.35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29" x14ac:dyDescent="0.35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29" x14ac:dyDescent="0.35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29" x14ac:dyDescent="0.35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29" x14ac:dyDescent="0.35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29" x14ac:dyDescent="0.35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29" x14ac:dyDescent="0.35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29" x14ac:dyDescent="0.35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29" x14ac:dyDescent="0.35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3.5" x14ac:dyDescent="0.35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29" x14ac:dyDescent="0.35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29" x14ac:dyDescent="0.35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29" x14ac:dyDescent="0.35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29" x14ac:dyDescent="0.35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3.5" x14ac:dyDescent="0.35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29" x14ac:dyDescent="0.35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14.5" x14ac:dyDescent="0.35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4.5" x14ac:dyDescent="0.35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4.5" x14ac:dyDescent="0.35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4.5" x14ac:dyDescent="0.35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4.5" x14ac:dyDescent="0.35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14.5" x14ac:dyDescent="0.35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4.5" x14ac:dyDescent="0.35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4.5" x14ac:dyDescent="0.35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4.5" x14ac:dyDescent="0.35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4.5" x14ac:dyDescent="0.35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29" x14ac:dyDescent="0.35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29" x14ac:dyDescent="0.35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29" x14ac:dyDescent="0.35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29" x14ac:dyDescent="0.35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29" x14ac:dyDescent="0.35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29" x14ac:dyDescent="0.35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29" x14ac:dyDescent="0.35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4.5" x14ac:dyDescent="0.35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72.5" x14ac:dyDescent="0.35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72.5" x14ac:dyDescent="0.35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58" x14ac:dyDescent="0.35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29" x14ac:dyDescent="0.35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29" x14ac:dyDescent="0.35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4.5" x14ac:dyDescent="0.35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4.5" x14ac:dyDescent="0.35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58" x14ac:dyDescent="0.35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3.5" x14ac:dyDescent="0.35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29" x14ac:dyDescent="0.35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29" x14ac:dyDescent="0.35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4.5" x14ac:dyDescent="0.35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4.5" x14ac:dyDescent="0.35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4.5" x14ac:dyDescent="0.35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4.5" x14ac:dyDescent="0.35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4.5" x14ac:dyDescent="0.35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29" x14ac:dyDescent="0.35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3.5" x14ac:dyDescent="0.35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29" x14ac:dyDescent="0.35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29" x14ac:dyDescent="0.35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4.5" x14ac:dyDescent="0.35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4.5" x14ac:dyDescent="0.35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4.5" x14ac:dyDescent="0.35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29" x14ac:dyDescent="0.35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29" x14ac:dyDescent="0.35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29" x14ac:dyDescent="0.35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29" x14ac:dyDescent="0.35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4.5" x14ac:dyDescent="0.35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4.5" x14ac:dyDescent="0.35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14.5" x14ac:dyDescent="0.35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14.5" x14ac:dyDescent="0.35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58" x14ac:dyDescent="0.35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3.5" x14ac:dyDescent="0.35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29" x14ac:dyDescent="0.35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29" x14ac:dyDescent="0.35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14.5" x14ac:dyDescent="0.35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14.5" x14ac:dyDescent="0.35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14.5" x14ac:dyDescent="0.35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14.5" x14ac:dyDescent="0.35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14.5" x14ac:dyDescent="0.35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29" x14ac:dyDescent="0.35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3.5" x14ac:dyDescent="0.35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29" x14ac:dyDescent="0.35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29" x14ac:dyDescent="0.35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14.5" x14ac:dyDescent="0.35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14.5" x14ac:dyDescent="0.35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14.5" x14ac:dyDescent="0.35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29" x14ac:dyDescent="0.35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29" x14ac:dyDescent="0.35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29" x14ac:dyDescent="0.35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14.5" x14ac:dyDescent="0.35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35"/>
    <row r="108" spans="1:13" ht="15.75" customHeight="1" x14ac:dyDescent="0.35"/>
    <row r="109" spans="1:13" ht="15.75" customHeight="1" x14ac:dyDescent="0.35"/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workbookViewId="0">
      <selection activeCell="H17" sqref="H17"/>
    </sheetView>
  </sheetViews>
  <sheetFormatPr defaultColWidth="14.453125" defaultRowHeight="15" customHeight="1" x14ac:dyDescent="0.35"/>
  <cols>
    <col min="1" max="1" width="6.26953125" customWidth="1"/>
    <col min="2" max="2" width="24.7265625" customWidth="1"/>
    <col min="3" max="3" width="9.54296875" customWidth="1"/>
    <col min="4" max="4" width="10.54296875" customWidth="1"/>
    <col min="5" max="5" width="13.1796875" customWidth="1"/>
    <col min="6" max="6" width="14.26953125" customWidth="1"/>
    <col min="7" max="7" width="9.453125" customWidth="1"/>
    <col min="8" max="8" width="8.81640625" customWidth="1"/>
    <col min="9" max="9" width="8.54296875" customWidth="1"/>
    <col min="10" max="10" width="11.7265625" customWidth="1"/>
    <col min="11" max="11" width="9.453125" customWidth="1"/>
    <col min="12" max="12" width="10.453125" customWidth="1"/>
    <col min="13" max="13" width="25" customWidth="1"/>
    <col min="14" max="26" width="9.1796875" customWidth="1"/>
  </cols>
  <sheetData>
    <row r="1" spans="1:26" ht="12.75" customHeight="1" x14ac:dyDescent="0.3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46152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3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4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" x14ac:dyDescent="0.3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1784</v>
      </c>
      <c r="F7" s="28" t="s">
        <v>1783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3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3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3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3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1781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3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3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2</v>
      </c>
      <c r="I14" s="34">
        <v>0</v>
      </c>
      <c r="J14" s="33">
        <f t="shared" si="1"/>
        <v>304</v>
      </c>
      <c r="K14" s="33">
        <f t="shared" si="2"/>
        <v>15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1</v>
      </c>
      <c r="I15" s="34">
        <v>0</v>
      </c>
      <c r="J15" s="33">
        <f t="shared" si="1"/>
        <v>302</v>
      </c>
      <c r="K15" s="33">
        <f t="shared" si="2"/>
        <v>17</v>
      </c>
      <c r="L15" s="41" t="s">
        <v>1794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3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3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2</v>
      </c>
      <c r="I17" s="34">
        <v>0</v>
      </c>
      <c r="J17" s="33">
        <f t="shared" si="1"/>
        <v>215</v>
      </c>
      <c r="K17" s="33">
        <f t="shared" si="2"/>
        <v>104</v>
      </c>
      <c r="L17" s="41" t="s">
        <v>1780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3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15</v>
      </c>
      <c r="I18" s="34">
        <v>2</v>
      </c>
      <c r="J18" s="33">
        <f t="shared" si="1"/>
        <v>68</v>
      </c>
      <c r="K18" s="33">
        <f t="shared" si="2"/>
        <v>251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3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3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3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4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53125" defaultRowHeight="15" customHeight="1" x14ac:dyDescent="0.35"/>
  <cols>
    <col min="1" max="1" width="3.1796875" customWidth="1"/>
    <col min="2" max="2" width="11.7265625" customWidth="1"/>
    <col min="3" max="3" width="16.54296875" customWidth="1"/>
    <col min="4" max="4" width="17.1796875" customWidth="1"/>
    <col min="5" max="5" width="18.26953125" customWidth="1"/>
    <col min="6" max="6" width="16.453125" customWidth="1"/>
    <col min="7" max="7" width="20" customWidth="1"/>
  </cols>
  <sheetData>
    <row r="1" spans="2:7" ht="19" thickBot="1" x14ac:dyDescent="0.4">
      <c r="B1" s="692" t="str">
        <f>'Summary E'!A1</f>
        <v>KEC International Limited</v>
      </c>
      <c r="C1" s="687"/>
      <c r="D1" s="687"/>
      <c r="E1" s="687"/>
      <c r="F1" s="687"/>
      <c r="G1" s="693"/>
    </row>
    <row r="2" spans="2:7" ht="16" thickBot="1" x14ac:dyDescent="0.4">
      <c r="B2" s="694" t="s">
        <v>151</v>
      </c>
      <c r="C2" s="647"/>
      <c r="D2" s="647"/>
      <c r="E2" s="647"/>
      <c r="F2" s="647"/>
      <c r="G2" s="56">
        <f ca="1">'Summary E'!M1</f>
        <v>46152</v>
      </c>
    </row>
    <row r="3" spans="2:7" ht="16" thickBot="1" x14ac:dyDescent="0.4">
      <c r="B3" s="695" t="s">
        <v>152</v>
      </c>
      <c r="C3" s="696"/>
      <c r="D3" s="697" t="s">
        <v>153</v>
      </c>
      <c r="E3" s="647"/>
      <c r="F3" s="647"/>
      <c r="G3" s="698"/>
    </row>
    <row r="4" spans="2:7" ht="16" thickBot="1" x14ac:dyDescent="0.4">
      <c r="B4" s="695" t="s">
        <v>154</v>
      </c>
      <c r="C4" s="696"/>
      <c r="D4" s="699" t="s">
        <v>155</v>
      </c>
      <c r="E4" s="647"/>
      <c r="F4" s="647"/>
      <c r="G4" s="698"/>
    </row>
    <row r="5" spans="2:7" thickBot="1" x14ac:dyDescent="0.4">
      <c r="B5" s="700" t="s">
        <v>156</v>
      </c>
      <c r="C5" s="647"/>
      <c r="D5" s="647"/>
      <c r="E5" s="647"/>
      <c r="F5" s="647"/>
      <c r="G5" s="698"/>
    </row>
    <row r="6" spans="2:7" ht="29" x14ac:dyDescent="0.35">
      <c r="B6" s="57" t="s">
        <v>157</v>
      </c>
      <c r="C6" s="58" t="s">
        <v>158</v>
      </c>
      <c r="D6" s="58" t="s">
        <v>159</v>
      </c>
      <c r="E6" s="58" t="s">
        <v>160</v>
      </c>
      <c r="F6" s="701" t="s">
        <v>161</v>
      </c>
      <c r="G6" s="690"/>
    </row>
    <row r="7" spans="2:7" thickBot="1" x14ac:dyDescent="0.4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02">
        <f>B7-E7</f>
        <v>0</v>
      </c>
      <c r="G7" s="703"/>
    </row>
    <row r="8" spans="2:7" thickBot="1" x14ac:dyDescent="0.4">
      <c r="B8" s="700" t="s">
        <v>162</v>
      </c>
      <c r="C8" s="647"/>
      <c r="D8" s="647"/>
      <c r="E8" s="647"/>
      <c r="F8" s="647"/>
      <c r="G8" s="698"/>
    </row>
    <row r="9" spans="2:7" ht="29" x14ac:dyDescent="0.35">
      <c r="B9" s="57" t="s">
        <v>157</v>
      </c>
      <c r="C9" s="58" t="s">
        <v>158</v>
      </c>
      <c r="D9" s="58" t="s">
        <v>159</v>
      </c>
      <c r="E9" s="58" t="s">
        <v>160</v>
      </c>
      <c r="F9" s="701" t="s">
        <v>161</v>
      </c>
      <c r="G9" s="690"/>
    </row>
    <row r="10" spans="2:7" thickBot="1" x14ac:dyDescent="0.4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02">
        <f>B10-E10</f>
        <v>0</v>
      </c>
      <c r="G10" s="703"/>
    </row>
    <row r="11" spans="2:7" thickBot="1" x14ac:dyDescent="0.4">
      <c r="B11" s="700" t="s">
        <v>163</v>
      </c>
      <c r="C11" s="647"/>
      <c r="D11" s="647"/>
      <c r="E11" s="647"/>
      <c r="F11" s="647"/>
      <c r="G11" s="698"/>
    </row>
    <row r="12" spans="2:7" ht="29" x14ac:dyDescent="0.35">
      <c r="B12" s="57" t="s">
        <v>157</v>
      </c>
      <c r="C12" s="58" t="s">
        <v>158</v>
      </c>
      <c r="D12" s="58" t="s">
        <v>159</v>
      </c>
      <c r="E12" s="58" t="s">
        <v>160</v>
      </c>
      <c r="F12" s="701" t="s">
        <v>161</v>
      </c>
      <c r="G12" s="690"/>
    </row>
    <row r="13" spans="2:7" thickBot="1" x14ac:dyDescent="0.4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04">
        <f>B13-E13</f>
        <v>0</v>
      </c>
      <c r="G13" s="703"/>
    </row>
    <row r="14" spans="2:7" thickBot="1" x14ac:dyDescent="0.4">
      <c r="B14" s="700" t="s">
        <v>164</v>
      </c>
      <c r="C14" s="647"/>
      <c r="D14" s="647"/>
      <c r="E14" s="647"/>
      <c r="F14" s="647"/>
      <c r="G14" s="698"/>
    </row>
    <row r="15" spans="2:7" ht="29" x14ac:dyDescent="0.35">
      <c r="B15" s="63" t="s">
        <v>157</v>
      </c>
      <c r="C15" s="64" t="s">
        <v>158</v>
      </c>
      <c r="D15" s="64" t="s">
        <v>159</v>
      </c>
      <c r="E15" s="64" t="s">
        <v>160</v>
      </c>
      <c r="F15" s="705" t="s">
        <v>161</v>
      </c>
      <c r="G15" s="706"/>
    </row>
    <row r="16" spans="2:7" thickBot="1" x14ac:dyDescent="0.4">
      <c r="B16" s="65">
        <f>'Summary E'!D15</f>
        <v>319</v>
      </c>
      <c r="C16" s="66">
        <f>'Summary E'!E15</f>
        <v>301</v>
      </c>
      <c r="D16" s="66">
        <f>'Summary E'!H15</f>
        <v>1</v>
      </c>
      <c r="E16" s="66">
        <f>C16+D16</f>
        <v>302</v>
      </c>
      <c r="F16" s="707">
        <f>B16-E16</f>
        <v>17</v>
      </c>
      <c r="G16" s="708"/>
    </row>
    <row r="17" spans="2:7" thickBot="1" x14ac:dyDescent="0.4">
      <c r="B17" s="700" t="s">
        <v>165</v>
      </c>
      <c r="C17" s="647"/>
      <c r="D17" s="647"/>
      <c r="E17" s="647"/>
      <c r="F17" s="647"/>
      <c r="G17" s="698"/>
    </row>
    <row r="18" spans="2:7" ht="29" x14ac:dyDescent="0.35">
      <c r="B18" s="63" t="s">
        <v>166</v>
      </c>
      <c r="C18" s="64" t="s">
        <v>158</v>
      </c>
      <c r="D18" s="64" t="s">
        <v>159</v>
      </c>
      <c r="E18" s="64" t="s">
        <v>160</v>
      </c>
      <c r="F18" s="705" t="s">
        <v>161</v>
      </c>
      <c r="G18" s="706"/>
    </row>
    <row r="19" spans="2:7" thickBot="1" x14ac:dyDescent="0.4">
      <c r="B19" s="59">
        <f>'Summary E'!D16</f>
        <v>319</v>
      </c>
      <c r="C19" s="67">
        <f>'Summary E'!E16</f>
        <v>269</v>
      </c>
      <c r="D19" s="68"/>
      <c r="E19" s="69"/>
      <c r="F19" s="702">
        <f>+B19-E19</f>
        <v>319</v>
      </c>
      <c r="G19" s="703"/>
    </row>
    <row r="20" spans="2:7" thickBot="1" x14ac:dyDescent="0.4">
      <c r="B20" s="700" t="s">
        <v>167</v>
      </c>
      <c r="C20" s="647"/>
      <c r="D20" s="647"/>
      <c r="E20" s="647"/>
      <c r="F20" s="647"/>
      <c r="G20" s="698"/>
    </row>
    <row r="21" spans="2:7" ht="15.75" customHeight="1" x14ac:dyDescent="0.35">
      <c r="B21" s="63" t="s">
        <v>166</v>
      </c>
      <c r="C21" s="64" t="s">
        <v>158</v>
      </c>
      <c r="D21" s="64" t="s">
        <v>159</v>
      </c>
      <c r="E21" s="64" t="s">
        <v>160</v>
      </c>
      <c r="F21" s="705" t="s">
        <v>161</v>
      </c>
      <c r="G21" s="706"/>
    </row>
    <row r="22" spans="2:7" ht="15.75" customHeight="1" thickBot="1" x14ac:dyDescent="0.4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702">
        <f>B22-E22</f>
        <v>319</v>
      </c>
      <c r="G22" s="703"/>
    </row>
    <row r="23" spans="2:7" ht="15.75" customHeight="1" thickBot="1" x14ac:dyDescent="0.4">
      <c r="B23" s="700" t="s">
        <v>168</v>
      </c>
      <c r="C23" s="647"/>
      <c r="D23" s="647"/>
      <c r="E23" s="647"/>
      <c r="F23" s="647"/>
      <c r="G23" s="698"/>
    </row>
    <row r="24" spans="2:7" ht="15.75" customHeight="1" x14ac:dyDescent="0.35">
      <c r="B24" s="63" t="s">
        <v>166</v>
      </c>
      <c r="C24" s="64" t="s">
        <v>158</v>
      </c>
      <c r="D24" s="64" t="s">
        <v>159</v>
      </c>
      <c r="E24" s="64" t="s">
        <v>160</v>
      </c>
      <c r="F24" s="705" t="s">
        <v>169</v>
      </c>
      <c r="G24" s="706"/>
    </row>
    <row r="25" spans="2:7" ht="15.75" customHeight="1" thickBot="1" x14ac:dyDescent="0.4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04">
        <f>B25-E25</f>
        <v>124.568</v>
      </c>
      <c r="G25" s="703"/>
    </row>
    <row r="26" spans="2:7" ht="15.75" customHeight="1" thickBot="1" x14ac:dyDescent="0.4">
      <c r="B26" s="700" t="s">
        <v>170</v>
      </c>
      <c r="C26" s="647"/>
      <c r="D26" s="647"/>
      <c r="E26" s="647"/>
      <c r="F26" s="647"/>
      <c r="G26" s="698"/>
    </row>
    <row r="27" spans="2:7" ht="15.75" customHeight="1" x14ac:dyDescent="0.35">
      <c r="B27" s="63" t="s">
        <v>166</v>
      </c>
      <c r="C27" s="64" t="s">
        <v>158</v>
      </c>
      <c r="D27" s="64" t="s">
        <v>159</v>
      </c>
      <c r="E27" s="64" t="s">
        <v>160</v>
      </c>
      <c r="F27" s="705" t="s">
        <v>161</v>
      </c>
      <c r="G27" s="706"/>
    </row>
    <row r="28" spans="2:7" ht="15.75" customHeight="1" thickBot="1" x14ac:dyDescent="0.4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9">
        <f>+B28-E28</f>
        <v>124.568</v>
      </c>
      <c r="G28" s="708"/>
    </row>
    <row r="29" spans="2:7" ht="15.75" customHeight="1" thickBot="1" x14ac:dyDescent="0.4">
      <c r="B29" s="700" t="s">
        <v>171</v>
      </c>
      <c r="C29" s="647"/>
      <c r="D29" s="647"/>
      <c r="E29" s="647"/>
      <c r="F29" s="647"/>
      <c r="G29" s="698"/>
    </row>
    <row r="30" spans="2:7" ht="15.75" customHeight="1" x14ac:dyDescent="0.35">
      <c r="B30" s="63" t="s">
        <v>166</v>
      </c>
      <c r="C30" s="64" t="s">
        <v>158</v>
      </c>
      <c r="D30" s="64" t="s">
        <v>159</v>
      </c>
      <c r="E30" s="64" t="s">
        <v>160</v>
      </c>
      <c r="F30" s="705" t="s">
        <v>161</v>
      </c>
      <c r="G30" s="706"/>
    </row>
    <row r="31" spans="2:7" ht="15.75" customHeight="1" thickBot="1" x14ac:dyDescent="0.4">
      <c r="B31" s="74">
        <f>'Summary E'!D18</f>
        <v>319</v>
      </c>
      <c r="C31" s="75">
        <f>'Summary E'!E18</f>
        <v>53</v>
      </c>
      <c r="D31" s="75">
        <f>'Summary E'!H18+'Summary E'!I18</f>
        <v>17</v>
      </c>
      <c r="E31" s="76">
        <v>0</v>
      </c>
      <c r="F31" s="702">
        <f>B31-E31</f>
        <v>319</v>
      </c>
      <c r="G31" s="703"/>
    </row>
    <row r="32" spans="2:7" ht="15.75" customHeight="1" thickBot="1" x14ac:dyDescent="0.4">
      <c r="B32" s="700" t="s">
        <v>172</v>
      </c>
      <c r="C32" s="647"/>
      <c r="D32" s="647"/>
      <c r="E32" s="647"/>
      <c r="F32" s="647"/>
      <c r="G32" s="698"/>
    </row>
    <row r="33" spans="2:7" ht="15.75" customHeight="1" x14ac:dyDescent="0.35">
      <c r="B33" s="63" t="s">
        <v>166</v>
      </c>
      <c r="C33" s="64" t="s">
        <v>158</v>
      </c>
      <c r="D33" s="64" t="s">
        <v>159</v>
      </c>
      <c r="E33" s="64" t="s">
        <v>160</v>
      </c>
      <c r="F33" s="705" t="s">
        <v>161</v>
      </c>
      <c r="G33" s="706"/>
    </row>
    <row r="34" spans="2:7" ht="15.75" customHeight="1" thickBot="1" x14ac:dyDescent="0.4">
      <c r="B34" s="77"/>
      <c r="C34" s="76"/>
      <c r="D34" s="76"/>
      <c r="E34" s="76"/>
      <c r="F34" s="710">
        <f>B34-E34</f>
        <v>0</v>
      </c>
      <c r="G34" s="703"/>
    </row>
    <row r="35" spans="2:7" ht="15.75" customHeight="1" x14ac:dyDescent="0.35"/>
    <row r="36" spans="2:7" ht="15.75" customHeight="1" x14ac:dyDescent="0.35"/>
    <row r="37" spans="2:7" ht="15.75" customHeight="1" x14ac:dyDescent="0.35"/>
    <row r="38" spans="2:7" ht="15.75" customHeight="1" x14ac:dyDescent="0.35"/>
    <row r="39" spans="2:7" ht="15.75" customHeight="1" x14ac:dyDescent="0.35"/>
    <row r="40" spans="2:7" ht="15.75" customHeight="1" x14ac:dyDescent="0.35"/>
    <row r="41" spans="2:7" ht="15.75" customHeight="1" x14ac:dyDescent="0.35"/>
    <row r="42" spans="2:7" ht="15.75" customHeight="1" x14ac:dyDescent="0.35"/>
    <row r="43" spans="2:7" ht="15.75" customHeight="1" x14ac:dyDescent="0.35"/>
    <row r="44" spans="2:7" ht="15.75" customHeight="1" x14ac:dyDescent="0.35"/>
    <row r="45" spans="2:7" ht="15.75" customHeight="1" x14ac:dyDescent="0.35"/>
    <row r="46" spans="2:7" ht="15.75" customHeight="1" x14ac:dyDescent="0.35"/>
    <row r="47" spans="2:7" ht="15.75" customHeight="1" x14ac:dyDescent="0.35"/>
    <row r="48" spans="2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53125" defaultRowHeight="15" customHeight="1" x14ac:dyDescent="0.35"/>
  <cols>
    <col min="1" max="1" width="6.26953125" customWidth="1"/>
    <col min="2" max="3" width="10.7265625" customWidth="1"/>
    <col min="4" max="4" width="12.26953125" customWidth="1"/>
    <col min="5" max="5" width="12.7265625" customWidth="1"/>
    <col min="6" max="6" width="13.7265625" customWidth="1"/>
    <col min="7" max="7" width="18.26953125" customWidth="1"/>
    <col min="8" max="26" width="9.1796875" customWidth="1"/>
  </cols>
  <sheetData>
    <row r="1" spans="1:26" ht="15.5" x14ac:dyDescent="0.35">
      <c r="A1" s="714" t="str">
        <f>CS!A1:G1</f>
        <v>KEC International Limited</v>
      </c>
      <c r="B1" s="687"/>
      <c r="C1" s="687"/>
      <c r="D1" s="687"/>
      <c r="E1" s="687"/>
      <c r="F1" s="687"/>
      <c r="G1" s="693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715" t="str">
        <f>CS!A2:G2</f>
        <v>765 kV D/C Bikaner IV PS to Siwani II (Part-01) TL</v>
      </c>
      <c r="B2" s="649"/>
      <c r="C2" s="649"/>
      <c r="D2" s="649"/>
      <c r="E2" s="649"/>
      <c r="F2" s="649"/>
      <c r="G2" s="70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715" t="s">
        <v>173</v>
      </c>
      <c r="B3" s="649"/>
      <c r="C3" s="649"/>
      <c r="D3" s="649"/>
      <c r="E3" s="649"/>
      <c r="F3" s="637"/>
      <c r="G3" s="79">
        <f ca="1">'Summary E'!M1</f>
        <v>46152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716" t="s">
        <v>174</v>
      </c>
      <c r="B4" s="718" t="s">
        <v>175</v>
      </c>
      <c r="C4" s="637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35">
      <c r="A5" s="717"/>
      <c r="B5" s="80" t="s">
        <v>179</v>
      </c>
      <c r="C5" s="80" t="s">
        <v>180</v>
      </c>
      <c r="D5" s="657"/>
      <c r="E5" s="657"/>
      <c r="F5" s="657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3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4.5" x14ac:dyDescent="0.3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4.5" x14ac:dyDescent="0.3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4.5" x14ac:dyDescent="0.3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4.5" x14ac:dyDescent="0.3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53125" defaultRowHeight="15" customHeight="1" x14ac:dyDescent="0.35"/>
  <cols>
    <col min="1" max="1" width="6" customWidth="1"/>
    <col min="2" max="3" width="10.7265625" customWidth="1"/>
    <col min="4" max="4" width="11.7265625" customWidth="1"/>
    <col min="5" max="5" width="12.453125" customWidth="1"/>
    <col min="6" max="6" width="15.7265625" customWidth="1"/>
    <col min="7" max="7" width="18.26953125" customWidth="1"/>
    <col min="8" max="26" width="9.1796875" customWidth="1"/>
  </cols>
  <sheetData>
    <row r="1" spans="1:26" ht="15.5" x14ac:dyDescent="0.35">
      <c r="A1" s="724" t="str">
        <f>'Tack Welding'!A1:I1</f>
        <v>KEC International Limited</v>
      </c>
      <c r="B1" s="687"/>
      <c r="C1" s="687"/>
      <c r="D1" s="687"/>
      <c r="E1" s="687"/>
      <c r="F1" s="687"/>
      <c r="G1" s="693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725" t="str">
        <f>'Tack Welding'!A2:I2</f>
        <v>765 kV D/C Bikaner IV PS to Siwani II (Part-01) TL</v>
      </c>
      <c r="B2" s="649"/>
      <c r="C2" s="649"/>
      <c r="D2" s="649"/>
      <c r="E2" s="649"/>
      <c r="F2" s="649"/>
      <c r="G2" s="70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725" t="s">
        <v>201</v>
      </c>
      <c r="B3" s="649"/>
      <c r="C3" s="649"/>
      <c r="D3" s="649"/>
      <c r="E3" s="649"/>
      <c r="F3" s="637"/>
      <c r="G3" s="97">
        <f ca="1">'Summary E'!M1</f>
        <v>46152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726" t="s">
        <v>174</v>
      </c>
      <c r="B4" s="727" t="s">
        <v>175</v>
      </c>
      <c r="C4" s="637"/>
      <c r="D4" s="722" t="s">
        <v>202</v>
      </c>
      <c r="E4" s="722" t="s">
        <v>203</v>
      </c>
      <c r="F4" s="722" t="s">
        <v>204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35">
      <c r="A5" s="717"/>
      <c r="B5" s="69" t="s">
        <v>179</v>
      </c>
      <c r="C5" s="69" t="s">
        <v>180</v>
      </c>
      <c r="D5" s="657"/>
      <c r="E5" s="657"/>
      <c r="F5" s="657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4.5" x14ac:dyDescent="0.3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4.5" x14ac:dyDescent="0.3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4.5" x14ac:dyDescent="0.3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4.5" x14ac:dyDescent="0.3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4.5" x14ac:dyDescent="0.3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719" t="s">
        <v>200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35" workbookViewId="0">
      <selection activeCell="E54" sqref="E54"/>
    </sheetView>
  </sheetViews>
  <sheetFormatPr defaultColWidth="14.453125" defaultRowHeight="15" customHeight="1" x14ac:dyDescent="0.35"/>
  <cols>
    <col min="1" max="1" width="7.7265625" customWidth="1"/>
    <col min="2" max="2" width="8.7265625" customWidth="1"/>
    <col min="3" max="3" width="11.7265625" customWidth="1"/>
    <col min="4" max="4" width="16" customWidth="1"/>
    <col min="5" max="5" width="15.7265625" customWidth="1"/>
    <col min="6" max="6" width="14.26953125" customWidth="1"/>
    <col min="7" max="7" width="13.453125" customWidth="1"/>
    <col min="8" max="8" width="8.7265625" customWidth="1"/>
    <col min="9" max="9" width="28.453125" customWidth="1"/>
    <col min="10" max="10" width="17.453125" customWidth="1"/>
    <col min="11" max="11" width="15.81640625" customWidth="1"/>
    <col min="12" max="12" width="1.7265625" customWidth="1"/>
    <col min="13" max="14" width="15.7265625" customWidth="1"/>
    <col min="15" max="17" width="13" customWidth="1"/>
    <col min="18" max="18" width="28.7265625" customWidth="1"/>
    <col min="19" max="19" width="11.7265625" customWidth="1"/>
    <col min="20" max="20" width="15.81640625" customWidth="1"/>
  </cols>
  <sheetData>
    <row r="1" spans="1:20" ht="14.5" x14ac:dyDescent="0.35">
      <c r="A1" s="114" t="s">
        <v>209</v>
      </c>
    </row>
    <row r="2" spans="1:20" ht="14.5" x14ac:dyDescent="0.35">
      <c r="C2" s="115" t="s">
        <v>210</v>
      </c>
      <c r="D2" s="108">
        <f>319-COUNTIF($D$4:$D$322,"Completed")</f>
        <v>17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104</v>
      </c>
      <c r="N2" s="116">
        <f>COUNTIF($N$4:$N$322,"ROW")</f>
        <v>33</v>
      </c>
      <c r="O2" s="117"/>
      <c r="P2" s="117"/>
      <c r="Q2" s="117"/>
    </row>
    <row r="3" spans="1:20" ht="43.5" x14ac:dyDescent="0.3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ht="14.5" x14ac:dyDescent="0.3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ht="14.5" x14ac:dyDescent="0.3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ht="14.5" x14ac:dyDescent="0.35">
      <c r="A6" s="107">
        <f t="shared" si="2"/>
        <v>3</v>
      </c>
      <c r="B6" s="107" t="s">
        <v>228</v>
      </c>
      <c r="C6" s="107" t="s">
        <v>248</v>
      </c>
      <c r="D6" s="107" t="s">
        <v>269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ht="14.5" x14ac:dyDescent="0.3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ht="14.5" x14ac:dyDescent="0.3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ht="14.5" x14ac:dyDescent="0.3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ht="14.5" x14ac:dyDescent="0.3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ht="14.5" x14ac:dyDescent="0.3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ht="14.5" x14ac:dyDescent="0.3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ht="14.5" x14ac:dyDescent="0.3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ht="14.5" x14ac:dyDescent="0.3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ht="14.5" x14ac:dyDescent="0.3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ht="14.5" x14ac:dyDescent="0.3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ht="14.5" x14ac:dyDescent="0.3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ht="14.5" x14ac:dyDescent="0.3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ht="14.5" x14ac:dyDescent="0.3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ht="14.5" x14ac:dyDescent="0.3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3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3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3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3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3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3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3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3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3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3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3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3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3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3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3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3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3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3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3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3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3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3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3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3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3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3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3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3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3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3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3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3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3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3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3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3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3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3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3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3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3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3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3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3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3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3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3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3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3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3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3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3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3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3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3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3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3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3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3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3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3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3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3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3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3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3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3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3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3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3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3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3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3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3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3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3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3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3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3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3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35">
      <c r="A101" s="107">
        <f t="shared" si="2"/>
        <v>98</v>
      </c>
      <c r="B101" s="124" t="s">
        <v>347</v>
      </c>
      <c r="C101" s="124" t="s">
        <v>348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3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3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3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3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3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3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3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3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3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3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3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3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3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3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3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3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3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3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3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3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3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3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3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3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3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3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3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3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3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3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3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3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3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3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3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3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3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3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3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3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3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3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3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3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3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3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3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3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3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3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3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3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3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3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3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3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35">
      <c r="A158" s="107">
        <f t="shared" si="2"/>
        <v>155</v>
      </c>
      <c r="B158" s="124" t="s">
        <v>423</v>
      </c>
      <c r="C158" s="124" t="s">
        <v>424</v>
      </c>
      <c r="D158" s="108"/>
      <c r="E158" s="122" t="s">
        <v>237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3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3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3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3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3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3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3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3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3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3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3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3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3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3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3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3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3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3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3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3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3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3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3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3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3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3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3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3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3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3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3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3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3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3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3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3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3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3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3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3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3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3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3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3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3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3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3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3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3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3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3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3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3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3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3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3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3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3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3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3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3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3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3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3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35">
      <c r="A223" s="107">
        <f t="shared" si="2"/>
        <v>220</v>
      </c>
      <c r="B223" s="124" t="s">
        <v>510</v>
      </c>
      <c r="C223" s="124" t="s">
        <v>242</v>
      </c>
      <c r="D223" s="108" t="s">
        <v>269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3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3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3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3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3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3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3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3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3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3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3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3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3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3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3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3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3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3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3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3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3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3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3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240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3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3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3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3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3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3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3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3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3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3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3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3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3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3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3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3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 t="s">
        <v>237</v>
      </c>
      <c r="O262" s="123">
        <v>46142</v>
      </c>
      <c r="P262" s="123"/>
      <c r="Q262" s="121">
        <f t="shared" si="4"/>
        <v>-46142</v>
      </c>
      <c r="R262" s="108"/>
      <c r="S262" s="108"/>
      <c r="T262" s="108"/>
    </row>
    <row r="263" spans="1:20" ht="15.75" customHeight="1" x14ac:dyDescent="0.3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 t="s">
        <v>237</v>
      </c>
      <c r="O263" s="123">
        <v>46142</v>
      </c>
      <c r="P263" s="123"/>
      <c r="Q263" s="121">
        <f t="shared" si="4"/>
        <v>-46142</v>
      </c>
      <c r="R263" s="108"/>
      <c r="S263" s="108"/>
      <c r="T263" s="108"/>
    </row>
    <row r="264" spans="1:20" ht="15.75" customHeight="1" x14ac:dyDescent="0.3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3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3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269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3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3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3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3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3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3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3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3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3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3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3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3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3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3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3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3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3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3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3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3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3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3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3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3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3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3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3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3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3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3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3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3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3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3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3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3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3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3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3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3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3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3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3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3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3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3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269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3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3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3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3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3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3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3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3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3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3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35"/>
    <row r="324" spans="1:20" ht="15.75" customHeight="1" x14ac:dyDescent="0.35"/>
    <row r="325" spans="1:20" ht="15.75" customHeight="1" x14ac:dyDescent="0.35"/>
    <row r="326" spans="1:20" ht="15.75" customHeight="1" x14ac:dyDescent="0.35"/>
    <row r="327" spans="1:20" ht="15.75" customHeight="1" x14ac:dyDescent="0.35"/>
    <row r="328" spans="1:20" ht="15.75" customHeight="1" x14ac:dyDescent="0.35"/>
    <row r="329" spans="1:20" ht="15.75" customHeight="1" x14ac:dyDescent="0.35"/>
    <row r="330" spans="1:20" ht="15.75" customHeight="1" x14ac:dyDescent="0.35"/>
    <row r="331" spans="1:20" ht="15.75" customHeight="1" x14ac:dyDescent="0.35"/>
    <row r="332" spans="1:20" ht="15.75" customHeight="1" x14ac:dyDescent="0.35"/>
    <row r="333" spans="1:20" ht="15.75" customHeight="1" x14ac:dyDescent="0.35"/>
    <row r="334" spans="1:20" ht="15.75" customHeight="1" x14ac:dyDescent="0.35"/>
    <row r="335" spans="1:20" ht="15.75" customHeight="1" x14ac:dyDescent="0.35"/>
    <row r="336" spans="1:20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1" activePane="bottomLeft" state="frozen"/>
      <selection pane="bottomLeft" activeCell="J274" sqref="J274"/>
    </sheetView>
  </sheetViews>
  <sheetFormatPr defaultColWidth="14.453125" defaultRowHeight="15" customHeight="1" x14ac:dyDescent="0.35"/>
  <cols>
    <col min="1" max="1" width="6.81640625" customWidth="1"/>
    <col min="2" max="2" width="7.54296875" customWidth="1"/>
    <col min="3" max="3" width="7" customWidth="1"/>
    <col min="4" max="4" width="8" customWidth="1"/>
    <col min="5" max="5" width="7.54296875" customWidth="1"/>
    <col min="6" max="6" width="12.7265625" customWidth="1"/>
    <col min="7" max="7" width="10.7265625" customWidth="1"/>
    <col min="8" max="8" width="10.453125" customWidth="1"/>
    <col min="9" max="9" width="23.26953125" customWidth="1"/>
    <col min="10" max="10" width="16.26953125" customWidth="1"/>
    <col min="11" max="11" width="19.54296875" customWidth="1"/>
    <col min="12" max="12" width="15.7265625" customWidth="1"/>
    <col min="13" max="26" width="9.1796875" customWidth="1"/>
  </cols>
  <sheetData>
    <row r="1" spans="1:26" ht="16" thickBot="1" x14ac:dyDescent="0.4">
      <c r="A1" s="728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" thickBot="1" x14ac:dyDescent="0.4">
      <c r="A2" s="728" t="s">
        <v>153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9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695" t="s">
        <v>616</v>
      </c>
      <c r="B3" s="647"/>
      <c r="C3" s="647"/>
      <c r="D3" s="647"/>
      <c r="E3" s="647"/>
      <c r="F3" s="647"/>
      <c r="G3" s="647"/>
      <c r="H3" s="647"/>
      <c r="I3" s="647"/>
      <c r="J3" s="647"/>
      <c r="K3" s="698"/>
      <c r="L3" s="127">
        <f ca="1">'Summary E'!M1</f>
        <v>46152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4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3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4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/>
    <row r="521" spans="1:26" ht="15.75" customHeight="1" x14ac:dyDescent="0.35"/>
    <row r="522" spans="1:26" ht="15.75" customHeight="1" x14ac:dyDescent="0.35"/>
    <row r="523" spans="1:26" ht="15.75" customHeight="1" x14ac:dyDescent="0.35"/>
    <row r="524" spans="1:26" ht="15.75" customHeight="1" x14ac:dyDescent="0.35"/>
    <row r="525" spans="1:26" ht="15.75" customHeight="1" x14ac:dyDescent="0.35"/>
    <row r="526" spans="1:26" ht="15.75" customHeight="1" x14ac:dyDescent="0.35"/>
    <row r="527" spans="1:26" ht="15.75" customHeight="1" x14ac:dyDescent="0.35"/>
    <row r="528" spans="1:26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8" activePane="bottomLeft" state="frozen"/>
      <selection pane="bottomLeft" activeCell="H306" sqref="H306"/>
    </sheetView>
  </sheetViews>
  <sheetFormatPr defaultColWidth="14.453125" defaultRowHeight="15" customHeight="1" x14ac:dyDescent="0.35"/>
  <cols>
    <col min="1" max="1" width="7.54296875" customWidth="1"/>
    <col min="2" max="2" width="12" customWidth="1"/>
    <col min="3" max="4" width="9.7265625" customWidth="1"/>
    <col min="5" max="5" width="10.1796875" customWidth="1"/>
    <col min="6" max="6" width="17.26953125" customWidth="1"/>
    <col min="7" max="7" width="12.81640625" customWidth="1"/>
    <col min="8" max="8" width="15.81640625" customWidth="1"/>
    <col min="9" max="9" width="36.7265625" customWidth="1"/>
    <col min="10" max="10" width="27.7265625" customWidth="1"/>
    <col min="11" max="11" width="10.7265625" customWidth="1"/>
    <col min="12" max="12" width="22.54296875" customWidth="1"/>
    <col min="13" max="13" width="15.54296875" customWidth="1"/>
    <col min="14" max="14" width="12.453125" customWidth="1"/>
    <col min="15" max="15" width="16.453125" customWidth="1"/>
    <col min="16" max="16" width="32" customWidth="1"/>
    <col min="17" max="17" width="15" customWidth="1"/>
    <col min="18" max="18" width="14" customWidth="1"/>
    <col min="19" max="19" width="24.54296875" customWidth="1"/>
    <col min="20" max="20" width="18.1796875" customWidth="1"/>
    <col min="21" max="26" width="9.1796875" customWidth="1"/>
  </cols>
  <sheetData>
    <row r="1" spans="1:26" ht="16" thickBot="1" x14ac:dyDescent="0.4">
      <c r="A1" s="728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98"/>
      <c r="U1" s="117"/>
      <c r="V1" s="117"/>
      <c r="W1" s="117"/>
      <c r="X1" s="117"/>
      <c r="Y1" s="117"/>
      <c r="Z1" s="117"/>
    </row>
    <row r="2" spans="1:26" ht="16" thickBot="1" x14ac:dyDescent="0.4">
      <c r="A2" s="728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98"/>
      <c r="U2" s="117"/>
      <c r="V2" s="117"/>
      <c r="W2" s="117"/>
      <c r="X2" s="117"/>
      <c r="Y2" s="117"/>
      <c r="Z2" s="117"/>
    </row>
    <row r="3" spans="1:26" ht="16" thickBot="1" x14ac:dyDescent="0.4">
      <c r="A3" s="695" t="s">
        <v>635</v>
      </c>
      <c r="B3" s="647"/>
      <c r="C3" s="647"/>
      <c r="D3" s="647"/>
      <c r="E3" s="647"/>
      <c r="F3" s="647"/>
      <c r="G3" s="647"/>
      <c r="H3" s="647"/>
      <c r="I3" s="647"/>
      <c r="J3" s="696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46152</v>
      </c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thickBot="1" x14ac:dyDescent="0.4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ht="14.5" x14ac:dyDescent="0.3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3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3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4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3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4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3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3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4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3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3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4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4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3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4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3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3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3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3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3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4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3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3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3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3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3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3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3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3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3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3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3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3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3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3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3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3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3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3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3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3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3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3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3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3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4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3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3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3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3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3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3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3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3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3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3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3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4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3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4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3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4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3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3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3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3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4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3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99">
        <v>302</v>
      </c>
      <c r="B306" s="150" t="s">
        <v>1785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99">
        <v>303</v>
      </c>
      <c r="B307" s="150" t="s">
        <v>1785</v>
      </c>
      <c r="C307" s="198">
        <v>2</v>
      </c>
      <c r="D307" s="106" t="s">
        <v>379</v>
      </c>
      <c r="E307" s="150" t="str">
        <f>VLOOKUP(D307,'TS Gantry - AP47'!$C$8:$D$644,2,0)</f>
        <v>DB2+0</v>
      </c>
      <c r="F307" s="150" t="s">
        <v>643</v>
      </c>
      <c r="G307" s="188">
        <v>46125</v>
      </c>
      <c r="H307" s="103"/>
      <c r="I307" s="153" t="s">
        <v>650</v>
      </c>
      <c r="J307" s="108"/>
      <c r="K307" s="125" t="s">
        <v>646</v>
      </c>
      <c r="L307" s="125" t="str">
        <f>VLOOKUP(D307,'TS Gantry - AP47'!$C$8:$X$638,22,FALSE)</f>
        <v>HANSHERA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99">
        <v>304</v>
      </c>
      <c r="B308" s="150" t="s">
        <v>1785</v>
      </c>
      <c r="C308" s="192">
        <v>3</v>
      </c>
      <c r="D308" s="106" t="s">
        <v>230</v>
      </c>
      <c r="E308" s="150" t="str">
        <f>VLOOKUP(D308,'TS Gantry - AP47'!$C$8:$D$644,2,0)</f>
        <v>DD45+0</v>
      </c>
      <c r="F308" s="150" t="s">
        <v>643</v>
      </c>
      <c r="G308" s="85">
        <v>46142</v>
      </c>
      <c r="H308" s="103"/>
      <c r="I308" s="125" t="s">
        <v>674</v>
      </c>
      <c r="J308" s="108"/>
      <c r="K308" s="125" t="s">
        <v>646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99">
        <v>305</v>
      </c>
      <c r="B309" s="150" t="s">
        <v>1785</v>
      </c>
      <c r="C309" s="198">
        <v>4</v>
      </c>
      <c r="D309" s="106" t="s">
        <v>228</v>
      </c>
      <c r="E309" s="150" t="str">
        <f>VLOOKUP(D309,'TS Gantry - AP47'!$C$8:$D$644,2,0)</f>
        <v>DA+0</v>
      </c>
      <c r="F309" s="150" t="s">
        <v>643</v>
      </c>
      <c r="G309" s="85">
        <v>46142</v>
      </c>
      <c r="H309" s="103"/>
      <c r="I309" s="125" t="s">
        <v>674</v>
      </c>
      <c r="J309" s="108"/>
      <c r="K309" s="125" t="s">
        <v>646</v>
      </c>
      <c r="L309" s="125" t="str">
        <f>VLOOKUP(D309,'TS Gantry - AP47'!$C$8:$X$638,22,FALSE)</f>
        <v>KELAN</v>
      </c>
      <c r="M309" s="125" t="str">
        <f>VLOOKUP(D309,'TS Gantry - AP47'!$C$8:$Y$638,23,FALSE)</f>
        <v>CHHATARGARH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99">
        <v>306</v>
      </c>
      <c r="B310" s="150" t="s">
        <v>1785</v>
      </c>
      <c r="C310" s="192">
        <v>5</v>
      </c>
      <c r="D310" s="106" t="s">
        <v>510</v>
      </c>
      <c r="E310" s="150" t="str">
        <f>VLOOKUP(D310,'TS Gantry - AP47'!$C$8:$D$644,2,0)</f>
        <v>DA+6</v>
      </c>
      <c r="F310" s="150" t="s">
        <v>643</v>
      </c>
      <c r="G310" s="103">
        <v>46144</v>
      </c>
      <c r="H310" s="103"/>
      <c r="I310" s="584" t="s">
        <v>666</v>
      </c>
      <c r="J310" s="108"/>
      <c r="K310" s="125" t="s">
        <v>646</v>
      </c>
      <c r="L310" s="125" t="str">
        <f>VLOOKUP(D310,'TS Gantry - AP47'!$C$8:$X$638,22,FALSE)</f>
        <v>KAGASAR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99">
        <v>307</v>
      </c>
      <c r="B311" s="150" t="s">
        <v>1785</v>
      </c>
      <c r="C311" s="192">
        <v>6</v>
      </c>
      <c r="D311" s="106" t="s">
        <v>425</v>
      </c>
      <c r="E311" s="150" t="str">
        <f>VLOOKUP(D311,'TS Gantry - AP47'!$C$8:$D$644,2,0)</f>
        <v>DD60+35</v>
      </c>
      <c r="F311" s="150" t="s">
        <v>643</v>
      </c>
      <c r="G311" s="103">
        <v>46144</v>
      </c>
      <c r="H311" s="103"/>
      <c r="I311" s="584" t="s">
        <v>666</v>
      </c>
      <c r="J311" s="108"/>
      <c r="K311" s="125" t="s">
        <v>646</v>
      </c>
      <c r="L311" s="125" t="str">
        <f>VLOOKUP(D311,'TS Gantry - AP47'!$C$8:$X$638,22,FALSE)</f>
        <v>UCHHRANGDESAR</v>
      </c>
      <c r="M311" s="125" t="str">
        <f>VLOOKUP(D311,'TS Gantry - AP47'!$C$8:$Y$638,23,FALSE)</f>
        <v>LUNKARANSAR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646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646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99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99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99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4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646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35"/>
    <row r="559" spans="1:26" ht="15.75" customHeight="1" x14ac:dyDescent="0.35"/>
    <row r="560" spans="1:26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999"/>
  <sheetViews>
    <sheetView workbookViewId="0">
      <pane ySplit="4" topLeftCell="A215" activePane="bottomLeft" state="frozen"/>
      <selection pane="bottomLeft" activeCell="H223" sqref="H223"/>
    </sheetView>
  </sheetViews>
  <sheetFormatPr defaultColWidth="14.453125" defaultRowHeight="15" customHeight="1" x14ac:dyDescent="0.35"/>
  <cols>
    <col min="1" max="1" width="6.81640625" customWidth="1"/>
    <col min="2" max="2" width="11.54296875" customWidth="1"/>
    <col min="3" max="3" width="7" customWidth="1"/>
    <col min="4" max="4" width="9" customWidth="1"/>
    <col min="5" max="5" width="7.54296875" customWidth="1"/>
    <col min="6" max="6" width="9.26953125" customWidth="1"/>
    <col min="7" max="8" width="11.81640625" customWidth="1"/>
    <col min="9" max="9" width="29.1796875" customWidth="1"/>
    <col min="10" max="10" width="23.26953125" customWidth="1"/>
    <col min="11" max="11" width="10.1796875" customWidth="1"/>
    <col min="12" max="12" width="22.54296875" customWidth="1"/>
    <col min="13" max="13" width="15.54296875" customWidth="1"/>
    <col min="14" max="14" width="11.81640625" customWidth="1"/>
    <col min="15" max="16" width="20.81640625" customWidth="1"/>
    <col min="17" max="17" width="14.26953125" customWidth="1"/>
    <col min="18" max="18" width="10.453125" customWidth="1"/>
    <col min="19" max="19" width="20.81640625" customWidth="1"/>
    <col min="20" max="20" width="15.453125" customWidth="1"/>
    <col min="21" max="27" width="9.1796875" customWidth="1"/>
  </cols>
  <sheetData>
    <row r="1" spans="1:27" ht="15.5" x14ac:dyDescent="0.35">
      <c r="A1" s="729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37"/>
      <c r="U1" s="117"/>
      <c r="V1" s="117"/>
      <c r="W1" s="117"/>
      <c r="X1" s="117"/>
      <c r="Y1" s="117"/>
      <c r="Z1" s="117"/>
      <c r="AA1" s="117"/>
    </row>
    <row r="2" spans="1:27" ht="15.5" x14ac:dyDescent="0.35">
      <c r="A2" s="729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37"/>
      <c r="U2" s="117"/>
      <c r="V2" s="117"/>
      <c r="W2" s="117"/>
      <c r="X2" s="117"/>
      <c r="Y2" s="117"/>
      <c r="Z2" s="117"/>
      <c r="AA2" s="117"/>
    </row>
    <row r="3" spans="1:27" ht="16" thickBot="1" x14ac:dyDescent="0.4">
      <c r="A3" s="730" t="s">
        <v>697</v>
      </c>
      <c r="B3" s="731"/>
      <c r="C3" s="731"/>
      <c r="D3" s="731"/>
      <c r="E3" s="731"/>
      <c r="F3" s="731"/>
      <c r="G3" s="731"/>
      <c r="H3" s="731"/>
      <c r="I3" s="731"/>
      <c r="J3" s="67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46152</v>
      </c>
      <c r="U3" s="117"/>
      <c r="V3" s="117"/>
      <c r="W3" s="117"/>
      <c r="X3" s="117"/>
      <c r="Y3" s="117"/>
      <c r="Z3" s="117"/>
      <c r="AA3" s="117"/>
    </row>
    <row r="4" spans="1:27" ht="43.5" x14ac:dyDescent="0.3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ht="14.5" x14ac:dyDescent="0.3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ht="14.5" x14ac:dyDescent="0.3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ht="14.5" x14ac:dyDescent="0.3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ht="14.5" x14ac:dyDescent="0.3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ht="14.5" x14ac:dyDescent="0.3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thickBot="1" x14ac:dyDescent="0.4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ht="14.5" x14ac:dyDescent="0.3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ht="14.5" x14ac:dyDescent="0.3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ht="14.5" x14ac:dyDescent="0.3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ht="14.5" x14ac:dyDescent="0.3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ht="14.5" x14ac:dyDescent="0.3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ht="14.5" x14ac:dyDescent="0.3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ht="14.5" x14ac:dyDescent="0.3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ht="14.5" x14ac:dyDescent="0.3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ht="14.5" x14ac:dyDescent="0.3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ht="14.5" x14ac:dyDescent="0.3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3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3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3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3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3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3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4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3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3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3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3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3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3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3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3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3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3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3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3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4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3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3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3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3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3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3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3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3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3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3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3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3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3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3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3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4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3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3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3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3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3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3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3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3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3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3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3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3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3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3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3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3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3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3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3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3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3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3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3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3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3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3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3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4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3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3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3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3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3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3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3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3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3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3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3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3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3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3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3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3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3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3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3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3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3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3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3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3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3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3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3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3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3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3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3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3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3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3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3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3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3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3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3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3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3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3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3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4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3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3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3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3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3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3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3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3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3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3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3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3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3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3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3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3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3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3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3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3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3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3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3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3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3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3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3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3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3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3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3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35">
      <c r="A166" s="150">
        <f t="shared" ref="A166:A373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3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3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3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3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3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3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3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3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4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3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3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3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3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3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3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3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3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3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3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3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3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3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3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3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3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3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3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3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3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3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3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3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3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3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3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3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3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3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3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3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3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3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3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3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3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3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3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4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3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3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3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3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3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3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3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35">
      <c r="A222" s="533">
        <f t="shared" si="5"/>
        <v>214</v>
      </c>
      <c r="B222" s="198" t="s">
        <v>1785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35">
      <c r="A223" s="531">
        <f t="shared" si="5"/>
        <v>215</v>
      </c>
      <c r="B223" s="198" t="s">
        <v>1785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35">
      <c r="A224" s="533">
        <f t="shared" si="5"/>
        <v>216</v>
      </c>
      <c r="B224" s="198" t="s">
        <v>1785</v>
      </c>
      <c r="C224" s="150">
        <v>3</v>
      </c>
      <c r="D224" s="235" t="s">
        <v>604</v>
      </c>
      <c r="E224" s="108" t="str">
        <f>VLOOKUP(D224,'TS Gantry - AP47'!$C$8:$D$646,2,0)</f>
        <v>DA+6</v>
      </c>
      <c r="F224" s="108"/>
      <c r="G224" s="85">
        <v>46146</v>
      </c>
      <c r="H224" s="103"/>
      <c r="I224" s="552" t="s">
        <v>741</v>
      </c>
      <c r="J224" s="153"/>
      <c r="K224" s="153" t="s">
        <v>646</v>
      </c>
      <c r="L224" s="153" t="str">
        <f>VLOOKUP(D224,'TS Gantry - AP47'!$C$8:$X$638,22,FALSE)</f>
        <v>MALSAR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35">
      <c r="A225" s="531">
        <f t="shared" si="5"/>
        <v>217</v>
      </c>
      <c r="B225" s="198" t="s">
        <v>1785</v>
      </c>
      <c r="C225" s="150">
        <v>4</v>
      </c>
      <c r="D225" s="221" t="s">
        <v>555</v>
      </c>
      <c r="E225" s="108" t="str">
        <f>VLOOKUP(D225,'TS Gantry - AP47'!$C$8:$D$646,2,0)</f>
        <v>DA+9</v>
      </c>
      <c r="F225" s="150"/>
      <c r="G225" s="188">
        <v>46148</v>
      </c>
      <c r="H225" s="103"/>
      <c r="I225" s="552" t="s">
        <v>715</v>
      </c>
      <c r="J225" s="153"/>
      <c r="K225" s="153" t="s">
        <v>646</v>
      </c>
      <c r="L225" s="153" t="str">
        <f>VLOOKUP(D225,'TS Gantry - AP47'!$C$8:$X$638,22,FALSE)</f>
        <v>RANGAISAR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35">
      <c r="A226" s="533">
        <f t="shared" si="5"/>
        <v>218</v>
      </c>
      <c r="B226" s="198" t="s">
        <v>1785</v>
      </c>
      <c r="C226" s="150">
        <v>5</v>
      </c>
      <c r="D226" s="221" t="s">
        <v>535</v>
      </c>
      <c r="E226" s="108" t="str">
        <f>VLOOKUP(D226,'TS Gantry - AP47'!$C$8:$D$646,2,0)</f>
        <v>DA+0</v>
      </c>
      <c r="F226" s="150"/>
      <c r="G226" s="188">
        <v>46052</v>
      </c>
      <c r="H226" s="103"/>
      <c r="I226" s="153"/>
      <c r="J226" s="153"/>
      <c r="K226" s="153" t="s">
        <v>646</v>
      </c>
      <c r="L226" s="153" t="str">
        <f>VLOOKUP(D226,'TS Gantry - AP47'!$C$8:$X$638,22,FALSE)</f>
        <v>SONPALSAR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212"/>
      <c r="P226" s="212"/>
      <c r="Q226" s="123"/>
      <c r="R226" s="123"/>
      <c r="S226" s="212"/>
      <c r="T226" s="108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35">
      <c r="A227" s="531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646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35">
      <c r="A228" s="533">
        <f t="shared" si="5"/>
        <v>220</v>
      </c>
      <c r="B228" s="108"/>
      <c r="C228" s="150"/>
      <c r="D228" s="241"/>
      <c r="E228" s="108"/>
      <c r="F228" s="108"/>
      <c r="G228" s="85"/>
      <c r="H228" s="103"/>
      <c r="I228" s="153"/>
      <c r="J228" s="153"/>
      <c r="K228" s="153" t="s">
        <v>646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35">
      <c r="A229" s="531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646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3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646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3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35">
      <c r="A232" s="150">
        <f t="shared" si="5"/>
        <v>224</v>
      </c>
      <c r="B232" s="108"/>
      <c r="C232" s="150"/>
      <c r="D232" s="241"/>
      <c r="E232" s="108"/>
      <c r="F232" s="108"/>
      <c r="G232" s="103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3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3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3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3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212"/>
      <c r="P236" s="212"/>
      <c r="Q236" s="123"/>
      <c r="R236" s="123"/>
      <c r="S236" s="212"/>
      <c r="T236" s="108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3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35">
      <c r="A238" s="150">
        <f t="shared" si="5"/>
        <v>230</v>
      </c>
      <c r="B238" s="108"/>
      <c r="C238" s="150"/>
      <c r="D238" s="245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3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35">
      <c r="A240" s="150">
        <f t="shared" si="5"/>
        <v>232</v>
      </c>
      <c r="B240" s="108"/>
      <c r="C240" s="150"/>
      <c r="D240" s="108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35">
      <c r="A241" s="150">
        <f t="shared" si="5"/>
        <v>233</v>
      </c>
      <c r="B241" s="108"/>
      <c r="C241" s="150"/>
      <c r="D241" s="212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212"/>
      <c r="P241" s="212"/>
      <c r="Q241" s="123"/>
      <c r="R241" s="123"/>
      <c r="S241" s="212"/>
      <c r="T241" s="108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35">
      <c r="A242" s="150">
        <f t="shared" si="5"/>
        <v>234</v>
      </c>
      <c r="B242" s="108"/>
      <c r="C242" s="150"/>
      <c r="D242" s="108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3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35">
      <c r="A244" s="150">
        <f t="shared" si="5"/>
        <v>236</v>
      </c>
      <c r="B244" s="108"/>
      <c r="C244" s="150"/>
      <c r="D244" s="241"/>
      <c r="E244" s="241"/>
      <c r="F244" s="241"/>
      <c r="G244" s="85"/>
      <c r="H244" s="85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3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35">
      <c r="A246" s="150">
        <f t="shared" si="5"/>
        <v>238</v>
      </c>
      <c r="B246" s="108"/>
      <c r="C246" s="150"/>
      <c r="D246" s="241"/>
      <c r="E246" s="108"/>
      <c r="F246" s="108"/>
      <c r="G246" s="85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3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35">
      <c r="A248" s="150">
        <f t="shared" si="5"/>
        <v>240</v>
      </c>
      <c r="B248" s="108"/>
      <c r="C248" s="150"/>
      <c r="D248" s="245"/>
      <c r="E248" s="241"/>
      <c r="F248" s="241"/>
      <c r="G248" s="85"/>
      <c r="H248" s="85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35">
      <c r="A249" s="150">
        <f t="shared" si="5"/>
        <v>241</v>
      </c>
      <c r="B249" s="108"/>
      <c r="C249" s="150"/>
      <c r="D249" s="241"/>
      <c r="E249" s="241"/>
      <c r="F249" s="241"/>
      <c r="G249" s="85"/>
      <c r="H249" s="85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35">
      <c r="A250" s="150">
        <f t="shared" si="5"/>
        <v>242</v>
      </c>
      <c r="B250" s="108"/>
      <c r="C250" s="150"/>
      <c r="D250" s="108"/>
      <c r="E250" s="108"/>
      <c r="F250" s="108"/>
      <c r="G250" s="103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3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3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35">
      <c r="A253" s="150">
        <f t="shared" si="5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212"/>
      <c r="P253" s="212"/>
      <c r="Q253" s="123"/>
      <c r="R253" s="123"/>
      <c r="S253" s="212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3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43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35">
      <c r="A255" s="150">
        <f t="shared" si="5"/>
        <v>247</v>
      </c>
      <c r="B255" s="108"/>
      <c r="C255" s="150"/>
      <c r="D255" s="212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35">
      <c r="A256" s="150">
        <f t="shared" si="5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43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3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3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35">
      <c r="A259" s="150">
        <f t="shared" si="5"/>
        <v>251</v>
      </c>
      <c r="B259" s="108"/>
      <c r="C259" s="150"/>
      <c r="D259" s="241"/>
      <c r="E259" s="241"/>
      <c r="F259" s="241"/>
      <c r="G259" s="85"/>
      <c r="H259" s="85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3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3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3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35">
      <c r="A263" s="150">
        <f t="shared" si="5"/>
        <v>255</v>
      </c>
      <c r="B263" s="108"/>
      <c r="C263" s="150"/>
      <c r="D263" s="108"/>
      <c r="E263" s="108"/>
      <c r="F263" s="108"/>
      <c r="G263" s="103"/>
      <c r="H263" s="103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214"/>
      <c r="V263" s="117"/>
      <c r="W263" s="117"/>
      <c r="X263" s="117"/>
      <c r="Y263" s="117"/>
      <c r="Z263" s="117"/>
      <c r="AA263" s="117"/>
    </row>
    <row r="264" spans="1:27" ht="15.75" customHeight="1" x14ac:dyDescent="0.3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3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35">
      <c r="A266" s="150">
        <f t="shared" si="5"/>
        <v>258</v>
      </c>
      <c r="B266" s="108"/>
      <c r="C266" s="150"/>
      <c r="D266" s="241"/>
      <c r="E266" s="241"/>
      <c r="F266" s="241"/>
      <c r="G266" s="85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3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3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3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3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35">
      <c r="A271" s="150">
        <f t="shared" si="5"/>
        <v>263</v>
      </c>
      <c r="B271" s="108"/>
      <c r="C271" s="150"/>
      <c r="D271" s="246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3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35">
      <c r="A273" s="150">
        <f t="shared" si="5"/>
        <v>265</v>
      </c>
      <c r="B273" s="108"/>
      <c r="C273" s="150"/>
      <c r="D273" s="246"/>
      <c r="E273" s="108"/>
      <c r="F273" s="108"/>
      <c r="G273" s="123"/>
      <c r="H273" s="12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35">
      <c r="A274" s="150">
        <f t="shared" si="5"/>
        <v>266</v>
      </c>
      <c r="B274" s="108"/>
      <c r="C274" s="150"/>
      <c r="D274" s="212"/>
      <c r="E274" s="108"/>
      <c r="F274" s="108"/>
      <c r="G274" s="108"/>
      <c r="H274" s="12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3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35">
      <c r="A276" s="150">
        <f t="shared" si="5"/>
        <v>268</v>
      </c>
      <c r="B276" s="108"/>
      <c r="C276" s="150"/>
      <c r="D276" s="246"/>
      <c r="E276" s="108"/>
      <c r="F276" s="108"/>
      <c r="G276" s="108"/>
      <c r="H276" s="10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3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8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3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3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3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3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3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3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3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3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3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3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3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3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3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3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3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3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3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3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3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3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3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3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3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3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3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3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3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3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3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3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3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3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3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3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3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3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3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3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3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3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3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3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3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3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3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3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3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3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3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3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3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3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3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3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3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3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3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3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3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3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3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3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3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3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3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3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3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3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3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3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3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3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3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3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3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3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3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3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3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3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3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3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3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3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3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3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3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3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3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3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3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3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3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3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3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3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214"/>
      <c r="J374" s="214"/>
      <c r="K374" s="214"/>
      <c r="L374" s="214"/>
      <c r="M374" s="214"/>
      <c r="N374" s="214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3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3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3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3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3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3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3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3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3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3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3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3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3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3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3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3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35"/>
    <row r="575" spans="1:27" ht="15.75" customHeight="1" x14ac:dyDescent="0.35"/>
    <row r="576" spans="1:27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thickBot="1" x14ac:dyDescent="0.4"/>
  </sheetData>
  <autoFilter ref="A4:U373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G72" sqref="G72"/>
    </sheetView>
  </sheetViews>
  <sheetFormatPr defaultColWidth="14.453125" defaultRowHeight="15" customHeight="1" x14ac:dyDescent="0.35"/>
  <cols>
    <col min="1" max="1" width="9.26953125" customWidth="1"/>
    <col min="2" max="2" width="9.1796875" customWidth="1"/>
    <col min="3" max="3" width="11.7265625" customWidth="1"/>
    <col min="4" max="4" width="13.453125" customWidth="1"/>
    <col min="5" max="5" width="11.26953125" customWidth="1"/>
    <col min="6" max="6" width="11.1796875" customWidth="1"/>
    <col min="7" max="7" width="20" customWidth="1"/>
    <col min="8" max="8" width="22.26953125" customWidth="1"/>
    <col min="9" max="9" width="15.453125" customWidth="1"/>
    <col min="10" max="26" width="9.1796875" customWidth="1"/>
  </cols>
  <sheetData>
    <row r="1" spans="1:26" ht="15.5" x14ac:dyDescent="0.3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734" t="s">
        <v>762</v>
      </c>
      <c r="B3" s="733"/>
      <c r="C3" s="733"/>
      <c r="D3" s="733"/>
      <c r="E3" s="733"/>
      <c r="F3" s="733"/>
      <c r="G3" s="733"/>
      <c r="H3" s="733"/>
      <c r="I3" s="607">
        <f ca="1">'Summary E'!M1</f>
        <v>46152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" x14ac:dyDescent="0.3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533">
        <v>54</v>
      </c>
      <c r="B58" s="533" t="s">
        <v>1785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533">
        <v>55</v>
      </c>
      <c r="B59" s="533" t="s">
        <v>1785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533">
        <v>56</v>
      </c>
      <c r="B60" s="533" t="s">
        <v>1785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533">
        <v>57</v>
      </c>
      <c r="B61" s="533" t="s">
        <v>1785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1789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533">
        <v>58</v>
      </c>
      <c r="B62" s="533" t="s">
        <v>1785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1789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533">
        <v>59</v>
      </c>
      <c r="B63" s="533" t="s">
        <v>1785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1789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533">
        <v>60</v>
      </c>
      <c r="B64" s="533" t="s">
        <v>1785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1789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533">
        <v>61</v>
      </c>
      <c r="B65" s="533" t="s">
        <v>1785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533">
        <v>62</v>
      </c>
      <c r="B66" s="533" t="s">
        <v>1785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533">
        <v>63</v>
      </c>
      <c r="B67" s="533" t="s">
        <v>1785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533">
        <v>64</v>
      </c>
      <c r="B68" s="533" t="s">
        <v>1785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533">
        <v>65</v>
      </c>
      <c r="B69" s="533" t="s">
        <v>1785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533">
        <v>66</v>
      </c>
      <c r="B70" s="533" t="s">
        <v>1785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767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533">
        <v>67</v>
      </c>
      <c r="B71" s="533" t="s">
        <v>1785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767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533">
        <v>68</v>
      </c>
      <c r="B72" s="533" t="s">
        <v>1785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767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533">
        <v>69</v>
      </c>
      <c r="B73" s="533"/>
      <c r="C73" s="619"/>
      <c r="D73" s="570"/>
      <c r="E73" s="533"/>
      <c r="F73" s="533"/>
      <c r="G73" s="533"/>
      <c r="H73" s="533"/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533">
        <v>70</v>
      </c>
      <c r="B74" s="533"/>
      <c r="C74" s="619"/>
      <c r="D74" s="570"/>
      <c r="E74" s="533"/>
      <c r="F74" s="533"/>
      <c r="G74" s="533"/>
      <c r="H74" s="533"/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533">
        <v>71</v>
      </c>
      <c r="B75" s="533"/>
      <c r="C75" s="619"/>
      <c r="D75" s="570"/>
      <c r="E75" s="533"/>
      <c r="F75" s="533"/>
      <c r="G75" s="533"/>
      <c r="H75" s="533"/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533">
        <v>72</v>
      </c>
      <c r="B76" s="533"/>
      <c r="C76" s="619"/>
      <c r="D76" s="570"/>
      <c r="E76" s="533"/>
      <c r="F76" s="533"/>
      <c r="G76" s="533"/>
      <c r="H76" s="533"/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533">
        <v>73</v>
      </c>
      <c r="B77" s="533"/>
      <c r="C77" s="619"/>
      <c r="D77" s="570"/>
      <c r="E77" s="533"/>
      <c r="F77" s="533"/>
      <c r="G77" s="533"/>
      <c r="H77" s="533"/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533">
        <v>74</v>
      </c>
      <c r="B78" s="533"/>
      <c r="C78" s="570"/>
      <c r="D78" s="570"/>
      <c r="E78" s="533"/>
      <c r="F78" s="533"/>
      <c r="G78" s="533"/>
      <c r="H78" s="533"/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533">
        <v>75</v>
      </c>
      <c r="B79" s="533"/>
      <c r="C79" s="570"/>
      <c r="D79" s="533"/>
      <c r="E79" s="620"/>
      <c r="F79" s="620"/>
      <c r="G79" s="533"/>
      <c r="H79" s="533"/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533">
        <v>76</v>
      </c>
      <c r="B80" s="533"/>
      <c r="C80" s="570"/>
      <c r="D80" s="533"/>
      <c r="E80" s="620"/>
      <c r="F80" s="620"/>
      <c r="G80" s="533"/>
      <c r="H80" s="533"/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533">
        <v>77</v>
      </c>
      <c r="B81" s="533"/>
      <c r="C81" s="570"/>
      <c r="D81" s="533"/>
      <c r="E81" s="620"/>
      <c r="F81" s="620"/>
      <c r="G81" s="533"/>
      <c r="H81" s="533"/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/>
    <row r="425" spans="1:26" ht="15.75" customHeight="1" x14ac:dyDescent="0.35"/>
    <row r="426" spans="1:26" ht="15.75" customHeight="1" x14ac:dyDescent="0.35"/>
    <row r="427" spans="1:26" ht="15.75" customHeight="1" x14ac:dyDescent="0.35"/>
    <row r="428" spans="1:26" ht="15.75" customHeight="1" x14ac:dyDescent="0.35"/>
    <row r="429" spans="1:26" ht="15.75" customHeight="1" x14ac:dyDescent="0.35"/>
    <row r="430" spans="1:26" ht="15.75" customHeight="1" x14ac:dyDescent="0.35"/>
    <row r="431" spans="1:26" ht="15.75" customHeight="1" x14ac:dyDescent="0.35"/>
    <row r="432" spans="1:26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view="pageBreakPreview" zoomScaleNormal="100" zoomScaleSheetLayoutView="100" workbookViewId="0">
      <selection activeCell="K10" sqref="K10:L10"/>
    </sheetView>
  </sheetViews>
  <sheetFormatPr defaultColWidth="14.453125" defaultRowHeight="15" customHeight="1" x14ac:dyDescent="0.35"/>
  <cols>
    <col min="1" max="1" width="3.54296875" customWidth="1"/>
    <col min="2" max="2" width="5.453125" customWidth="1"/>
    <col min="3" max="3" width="6.26953125" customWidth="1"/>
    <col min="4" max="4" width="7.7265625" customWidth="1"/>
    <col min="5" max="5" width="6.26953125" customWidth="1"/>
    <col min="6" max="6" width="7.7265625" customWidth="1"/>
    <col min="7" max="7" width="6.26953125" customWidth="1"/>
    <col min="8" max="8" width="7.7265625" customWidth="1"/>
    <col min="9" max="9" width="6.26953125" customWidth="1"/>
    <col min="10" max="10" width="7.7265625" customWidth="1"/>
    <col min="11" max="11" width="6.26953125" customWidth="1"/>
    <col min="12" max="12" width="7.7265625" customWidth="1"/>
    <col min="13" max="13" width="6.26953125" customWidth="1"/>
    <col min="14" max="14" width="7.7265625" customWidth="1"/>
    <col min="15" max="15" width="6.26953125" customWidth="1"/>
    <col min="16" max="16" width="7.7265625" customWidth="1"/>
    <col min="17" max="17" width="6.26953125" customWidth="1"/>
    <col min="18" max="18" width="7.7265625" customWidth="1"/>
    <col min="19" max="19" width="6.26953125" customWidth="1"/>
    <col min="20" max="20" width="7.7265625" customWidth="1"/>
    <col min="21" max="21" width="6.26953125" customWidth="1"/>
    <col min="22" max="22" width="7.7265625" customWidth="1"/>
    <col min="23" max="23" width="6.26953125" customWidth="1"/>
    <col min="24" max="24" width="7.7265625" customWidth="1"/>
    <col min="25" max="25" width="6.26953125" customWidth="1"/>
    <col min="26" max="26" width="7.7265625" customWidth="1"/>
    <col min="27" max="27" width="6.26953125" customWidth="1"/>
    <col min="28" max="28" width="7.7265625" customWidth="1"/>
    <col min="29" max="29" width="6.26953125" customWidth="1"/>
    <col min="30" max="30" width="7.7265625" customWidth="1"/>
    <col min="31" max="31" width="6.26953125" customWidth="1"/>
    <col min="32" max="32" width="7.7265625" customWidth="1"/>
    <col min="33" max="33" width="6.26953125" customWidth="1"/>
    <col min="34" max="34" width="7.7265625" customWidth="1"/>
    <col min="35" max="35" width="6.26953125" customWidth="1"/>
    <col min="36" max="36" width="7.7265625" customWidth="1"/>
    <col min="37" max="37" width="6.26953125" customWidth="1"/>
    <col min="38" max="38" width="7.7265625" customWidth="1"/>
    <col min="39" max="39" width="6.26953125" customWidth="1"/>
    <col min="40" max="40" width="7.7265625" customWidth="1"/>
    <col min="41" max="41" width="6.26953125" customWidth="1"/>
    <col min="42" max="42" width="7.7265625" customWidth="1"/>
    <col min="43" max="43" width="6.26953125" customWidth="1"/>
    <col min="44" max="44" width="7.7265625" customWidth="1"/>
    <col min="45" max="45" width="6.26953125" customWidth="1"/>
    <col min="46" max="46" width="7.7265625" customWidth="1"/>
    <col min="47" max="47" width="5.7265625" customWidth="1"/>
    <col min="48" max="51" width="4" hidden="1" customWidth="1"/>
  </cols>
  <sheetData>
    <row r="1" spans="1:51" ht="34" thickBot="1" x14ac:dyDescent="0.4">
      <c r="A1" s="251"/>
      <c r="B1" s="643" t="s">
        <v>768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5"/>
      <c r="AU1" s="251"/>
      <c r="AV1" s="251"/>
      <c r="AW1" s="251"/>
      <c r="AX1" s="251"/>
      <c r="AY1" s="251"/>
    </row>
    <row r="2" spans="1:51" ht="20.25" customHeight="1" thickBot="1" x14ac:dyDescent="0.6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46">
        <f ca="1">TODAY()-1</f>
        <v>46152</v>
      </c>
      <c r="AR2" s="647"/>
      <c r="AS2" s="647"/>
      <c r="AT2" s="256"/>
      <c r="AU2" s="251"/>
      <c r="AV2" s="251"/>
      <c r="AW2" s="251"/>
      <c r="AX2" s="251"/>
      <c r="AY2" s="251"/>
    </row>
    <row r="3" spans="1:51" ht="15.75" customHeight="1" x14ac:dyDescent="0.3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35">
      <c r="A4" s="251"/>
      <c r="B4" s="261"/>
      <c r="C4" s="648" t="s">
        <v>771</v>
      </c>
      <c r="D4" s="637"/>
      <c r="E4" s="648" t="s">
        <v>772</v>
      </c>
      <c r="F4" s="649"/>
      <c r="G4" s="649"/>
      <c r="H4" s="637"/>
      <c r="I4" s="648" t="s">
        <v>773</v>
      </c>
      <c r="J4" s="637"/>
      <c r="K4" s="648" t="s">
        <v>1796</v>
      </c>
      <c r="L4" s="637"/>
      <c r="M4" s="648" t="s">
        <v>233</v>
      </c>
      <c r="N4" s="649"/>
      <c r="O4" s="637"/>
      <c r="P4" s="648" t="s">
        <v>11</v>
      </c>
      <c r="Q4" s="637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653" t="s">
        <v>775</v>
      </c>
      <c r="AD4" s="649"/>
      <c r="AE4" s="649"/>
      <c r="AF4" s="637"/>
      <c r="AG4" s="251"/>
      <c r="AH4" s="251"/>
      <c r="AI4" s="263"/>
      <c r="AJ4" s="264"/>
      <c r="AK4" s="251"/>
      <c r="AL4" s="650" t="s">
        <v>776</v>
      </c>
      <c r="AM4" s="649"/>
      <c r="AN4" s="649"/>
      <c r="AO4" s="649"/>
      <c r="AP4" s="649"/>
      <c r="AQ4" s="637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35">
      <c r="A5" s="251"/>
      <c r="B5" s="261"/>
      <c r="C5" s="648">
        <v>1</v>
      </c>
      <c r="D5" s="637"/>
      <c r="E5" s="650" t="s">
        <v>777</v>
      </c>
      <c r="F5" s="649"/>
      <c r="G5" s="649"/>
      <c r="H5" s="637"/>
      <c r="I5" s="648" t="s">
        <v>778</v>
      </c>
      <c r="J5" s="637"/>
      <c r="K5" s="651">
        <v>319</v>
      </c>
      <c r="L5" s="637"/>
      <c r="M5" s="648">
        <f>AU141</f>
        <v>302</v>
      </c>
      <c r="N5" s="649"/>
      <c r="O5" s="637"/>
      <c r="P5" s="651">
        <f t="shared" ref="P5:P10" si="0">K5-M5</f>
        <v>17</v>
      </c>
      <c r="Q5" s="637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3" t="s">
        <v>779</v>
      </c>
      <c r="AD5" s="649"/>
      <c r="AE5" s="649"/>
      <c r="AF5" s="637"/>
      <c r="AG5" s="251"/>
      <c r="AH5" s="251"/>
      <c r="AI5" s="263"/>
      <c r="AJ5" s="263"/>
      <c r="AK5" s="251"/>
      <c r="AL5" s="650" t="s">
        <v>780</v>
      </c>
      <c r="AM5" s="649"/>
      <c r="AN5" s="649"/>
      <c r="AO5" s="649"/>
      <c r="AP5" s="649"/>
      <c r="AQ5" s="637"/>
      <c r="AR5" s="262"/>
      <c r="AS5" s="262"/>
      <c r="AT5" s="265"/>
      <c r="AU5" s="251"/>
      <c r="AV5" s="251"/>
      <c r="AW5" s="251"/>
      <c r="AX5" s="251"/>
      <c r="AY5" s="251"/>
    </row>
    <row r="6" spans="1:51" ht="14.5" x14ac:dyDescent="0.35">
      <c r="A6" s="251"/>
      <c r="B6" s="261"/>
      <c r="C6" s="648">
        <v>2</v>
      </c>
      <c r="D6" s="637"/>
      <c r="E6" s="650" t="s">
        <v>781</v>
      </c>
      <c r="F6" s="649"/>
      <c r="G6" s="649"/>
      <c r="H6" s="637"/>
      <c r="I6" s="648" t="s">
        <v>778</v>
      </c>
      <c r="J6" s="637"/>
      <c r="K6" s="651">
        <v>319</v>
      </c>
      <c r="L6" s="637"/>
      <c r="M6" s="648">
        <f>M5</f>
        <v>302</v>
      </c>
      <c r="N6" s="649"/>
      <c r="O6" s="637"/>
      <c r="P6" s="651">
        <f t="shared" si="0"/>
        <v>17</v>
      </c>
      <c r="Q6" s="637"/>
      <c r="R6" s="262"/>
      <c r="S6" s="262"/>
      <c r="T6" s="262" t="s">
        <v>782</v>
      </c>
      <c r="U6" s="262"/>
      <c r="V6" s="262"/>
      <c r="W6" s="262"/>
      <c r="X6" s="262"/>
      <c r="Y6" s="251"/>
      <c r="Z6" s="654"/>
      <c r="AA6" s="263"/>
      <c r="AB6" s="654"/>
      <c r="AC6" s="653" t="s">
        <v>783</v>
      </c>
      <c r="AD6" s="649"/>
      <c r="AE6" s="649"/>
      <c r="AF6" s="637"/>
      <c r="AG6" s="251"/>
      <c r="AH6" s="251"/>
      <c r="AI6" s="654"/>
      <c r="AJ6" s="263">
        <v>4</v>
      </c>
      <c r="AK6" s="654"/>
      <c r="AL6" s="650" t="s">
        <v>784</v>
      </c>
      <c r="AM6" s="649"/>
      <c r="AN6" s="649"/>
      <c r="AO6" s="649"/>
      <c r="AP6" s="649"/>
      <c r="AQ6" s="637"/>
      <c r="AR6" s="262"/>
      <c r="AS6" s="262"/>
      <c r="AT6" s="265"/>
      <c r="AU6" s="251"/>
      <c r="AV6" s="251"/>
      <c r="AW6" s="251"/>
      <c r="AX6" s="251"/>
      <c r="AY6" s="251"/>
    </row>
    <row r="7" spans="1:51" ht="14.5" x14ac:dyDescent="0.35">
      <c r="A7" s="251"/>
      <c r="B7" s="261"/>
      <c r="C7" s="648">
        <v>3</v>
      </c>
      <c r="D7" s="637"/>
      <c r="E7" s="660" t="s">
        <v>785</v>
      </c>
      <c r="F7" s="649"/>
      <c r="G7" s="649"/>
      <c r="H7" s="637"/>
      <c r="I7" s="648" t="s">
        <v>778</v>
      </c>
      <c r="J7" s="637"/>
      <c r="K7" s="651">
        <v>319</v>
      </c>
      <c r="L7" s="637"/>
      <c r="M7" s="648">
        <v>269</v>
      </c>
      <c r="N7" s="649"/>
      <c r="O7" s="637"/>
      <c r="P7" s="651">
        <f t="shared" si="0"/>
        <v>50</v>
      </c>
      <c r="Q7" s="637"/>
      <c r="R7" s="262"/>
      <c r="S7" s="262"/>
      <c r="T7" s="262"/>
      <c r="U7" s="262"/>
      <c r="V7" s="262"/>
      <c r="W7" s="262"/>
      <c r="X7" s="262"/>
      <c r="Y7" s="251"/>
      <c r="Z7" s="655"/>
      <c r="AA7" s="656">
        <v>1</v>
      </c>
      <c r="AB7" s="655"/>
      <c r="AC7" s="653" t="s">
        <v>786</v>
      </c>
      <c r="AD7" s="649"/>
      <c r="AE7" s="649"/>
      <c r="AF7" s="637"/>
      <c r="AG7" s="251"/>
      <c r="AH7" s="251"/>
      <c r="AI7" s="655"/>
      <c r="AJ7" s="266"/>
      <c r="AK7" s="655"/>
      <c r="AL7" s="650" t="s">
        <v>787</v>
      </c>
      <c r="AM7" s="649"/>
      <c r="AN7" s="649"/>
      <c r="AO7" s="649"/>
      <c r="AP7" s="649"/>
      <c r="AQ7" s="637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35">
      <c r="A8" s="251"/>
      <c r="B8" s="261"/>
      <c r="C8" s="648">
        <v>4</v>
      </c>
      <c r="D8" s="637"/>
      <c r="E8" s="650" t="s">
        <v>788</v>
      </c>
      <c r="F8" s="649"/>
      <c r="G8" s="649"/>
      <c r="H8" s="637"/>
      <c r="I8" s="648" t="s">
        <v>778</v>
      </c>
      <c r="J8" s="637"/>
      <c r="K8" s="648">
        <v>319</v>
      </c>
      <c r="L8" s="637"/>
      <c r="M8" s="652">
        <v>215</v>
      </c>
      <c r="N8" s="649"/>
      <c r="O8" s="637"/>
      <c r="P8" s="651">
        <f t="shared" si="0"/>
        <v>104</v>
      </c>
      <c r="Q8" s="637"/>
      <c r="R8" s="262"/>
      <c r="S8" s="262"/>
      <c r="T8" s="262" t="s">
        <v>789</v>
      </c>
      <c r="U8" s="262"/>
      <c r="V8" s="262"/>
      <c r="W8" s="262"/>
      <c r="X8" s="262"/>
      <c r="Y8" s="251"/>
      <c r="Z8" s="655"/>
      <c r="AA8" s="657"/>
      <c r="AB8" s="655"/>
      <c r="AC8" s="653" t="s">
        <v>790</v>
      </c>
      <c r="AD8" s="649"/>
      <c r="AE8" s="649"/>
      <c r="AF8" s="637"/>
      <c r="AG8" s="251"/>
      <c r="AH8" s="251"/>
      <c r="AI8" s="655"/>
      <c r="AJ8" s="267">
        <v>3</v>
      </c>
      <c r="AK8" s="655"/>
      <c r="AL8" s="650" t="s">
        <v>790</v>
      </c>
      <c r="AM8" s="649"/>
      <c r="AN8" s="649"/>
      <c r="AO8" s="649"/>
      <c r="AP8" s="649"/>
      <c r="AQ8" s="637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35">
      <c r="A9" s="251"/>
      <c r="B9" s="261"/>
      <c r="C9" s="648">
        <v>5</v>
      </c>
      <c r="D9" s="637"/>
      <c r="E9" s="650" t="s">
        <v>1795</v>
      </c>
      <c r="F9" s="649"/>
      <c r="G9" s="649"/>
      <c r="H9" s="637"/>
      <c r="I9" s="648" t="s">
        <v>778</v>
      </c>
      <c r="J9" s="637"/>
      <c r="K9" s="648">
        <v>319</v>
      </c>
      <c r="L9" s="637"/>
      <c r="M9" s="651">
        <v>68</v>
      </c>
      <c r="N9" s="649"/>
      <c r="O9" s="637"/>
      <c r="P9" s="651">
        <f t="shared" si="0"/>
        <v>251</v>
      </c>
      <c r="Q9" s="637"/>
      <c r="R9" s="262"/>
      <c r="S9" s="262"/>
      <c r="T9" s="262"/>
      <c r="U9" s="262"/>
      <c r="V9" s="262"/>
      <c r="W9" s="262"/>
      <c r="X9" s="262"/>
      <c r="Y9" s="251"/>
      <c r="Z9" s="655"/>
      <c r="AA9" s="268">
        <v>1</v>
      </c>
      <c r="AB9" s="655"/>
      <c r="AC9" s="653" t="s">
        <v>793</v>
      </c>
      <c r="AD9" s="649"/>
      <c r="AE9" s="649"/>
      <c r="AF9" s="637"/>
      <c r="AG9" s="251"/>
      <c r="AH9" s="251"/>
      <c r="AI9" s="655"/>
      <c r="AJ9" s="269">
        <v>2</v>
      </c>
      <c r="AK9" s="655"/>
      <c r="AL9" s="650" t="s">
        <v>794</v>
      </c>
      <c r="AM9" s="649"/>
      <c r="AN9" s="649"/>
      <c r="AO9" s="649"/>
      <c r="AP9" s="649"/>
      <c r="AQ9" s="637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35">
      <c r="A10" s="251"/>
      <c r="B10" s="261"/>
      <c r="C10" s="648">
        <v>6</v>
      </c>
      <c r="D10" s="637"/>
      <c r="E10" s="650" t="s">
        <v>791</v>
      </c>
      <c r="F10" s="649"/>
      <c r="G10" s="649"/>
      <c r="H10" s="637"/>
      <c r="I10" s="648" t="s">
        <v>792</v>
      </c>
      <c r="J10" s="637"/>
      <c r="K10" s="651">
        <v>124.657</v>
      </c>
      <c r="L10" s="637"/>
      <c r="M10" s="651"/>
      <c r="N10" s="649"/>
      <c r="O10" s="637"/>
      <c r="P10" s="651">
        <f t="shared" si="0"/>
        <v>124.657</v>
      </c>
      <c r="Q10" s="637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40"/>
      <c r="AD10" s="649"/>
      <c r="AE10" s="649"/>
      <c r="AF10" s="637"/>
      <c r="AG10" s="251"/>
      <c r="AH10" s="251"/>
      <c r="AI10" s="263"/>
      <c r="AJ10" s="263"/>
      <c r="AK10" s="251"/>
      <c r="AL10" s="650" t="s">
        <v>797</v>
      </c>
      <c r="AM10" s="649"/>
      <c r="AN10" s="649"/>
      <c r="AO10" s="649"/>
      <c r="AP10" s="649"/>
      <c r="AQ10" s="637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35">
      <c r="A11" s="251"/>
      <c r="B11" s="261"/>
      <c r="C11" s="648">
        <v>7</v>
      </c>
      <c r="D11" s="637"/>
      <c r="E11" s="650" t="s">
        <v>795</v>
      </c>
      <c r="F11" s="649"/>
      <c r="G11" s="649"/>
      <c r="H11" s="637"/>
      <c r="I11" s="648" t="s">
        <v>792</v>
      </c>
      <c r="J11" s="637"/>
      <c r="K11" s="651">
        <v>124.657</v>
      </c>
      <c r="L11" s="637"/>
      <c r="M11" s="651"/>
      <c r="N11" s="649"/>
      <c r="O11" s="637"/>
      <c r="P11" s="651">
        <f t="shared" ref="P11" si="1">K11-M11</f>
        <v>124.657</v>
      </c>
      <c r="Q11" s="637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3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3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3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802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35">
      <c r="A15" s="251"/>
      <c r="B15" s="658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35">
      <c r="A16" s="251"/>
      <c r="B16" s="659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/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35">
      <c r="A17" s="251"/>
      <c r="B17" s="659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>
        <v>1</v>
      </c>
      <c r="X17" s="251"/>
      <c r="Y17" s="290">
        <v>1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3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3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91"/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3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3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3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35">
      <c r="A23" s="251"/>
      <c r="B23" s="65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35">
      <c r="A24" s="251"/>
      <c r="B24" s="659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35">
      <c r="A25" s="251"/>
      <c r="B25" s="659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3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3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3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3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3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3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3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3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3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3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3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3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3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3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3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3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3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3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3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3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3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3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3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/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3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/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3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3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3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3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3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3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3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3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3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3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3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3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3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3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3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3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3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3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3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3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3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4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3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3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3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3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3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3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3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/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3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3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3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3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3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ht="14.5" x14ac:dyDescent="0.3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ht="14.5" x14ac:dyDescent="0.3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3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3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3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3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3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3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3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3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3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3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3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3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3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3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3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3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3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3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/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21</v>
      </c>
      <c r="AV103" s="251"/>
      <c r="AW103" s="251"/>
      <c r="AX103" s="251"/>
      <c r="AY103" s="251"/>
    </row>
    <row r="104" spans="1:51" ht="19.5" customHeight="1" x14ac:dyDescent="0.3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1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3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3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3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3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3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3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3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3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3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3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3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3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3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3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3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3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3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3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3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3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3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3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3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3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3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3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3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3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3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3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3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3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3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3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3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3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4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302</v>
      </c>
      <c r="AV141" s="251"/>
      <c r="AW141" s="251"/>
      <c r="AX141" s="251"/>
      <c r="AY141" s="251"/>
    </row>
    <row r="142" spans="1:51" ht="15.75" hidden="1" customHeight="1" x14ac:dyDescent="0.35">
      <c r="A142" s="251"/>
      <c r="B142" s="251"/>
      <c r="C142" s="251"/>
      <c r="D142" s="251"/>
      <c r="E142" s="663" t="s">
        <v>829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35">
      <c r="A143" s="251"/>
      <c r="B143" s="251"/>
      <c r="C143" s="251"/>
      <c r="D143" s="251"/>
      <c r="E143" s="661" t="s">
        <v>213</v>
      </c>
      <c r="F143" s="649"/>
      <c r="G143" s="637"/>
      <c r="H143" s="341" t="s">
        <v>830</v>
      </c>
      <c r="I143" s="342"/>
      <c r="J143" s="661" t="s">
        <v>213</v>
      </c>
      <c r="K143" s="649"/>
      <c r="L143" s="637"/>
      <c r="M143" s="341" t="s">
        <v>830</v>
      </c>
      <c r="N143" s="342"/>
      <c r="O143" s="661" t="s">
        <v>213</v>
      </c>
      <c r="P143" s="649"/>
      <c r="Q143" s="637"/>
      <c r="R143" s="341" t="s">
        <v>830</v>
      </c>
      <c r="S143" s="342"/>
      <c r="T143" s="661" t="s">
        <v>213</v>
      </c>
      <c r="U143" s="649"/>
      <c r="V143" s="637"/>
      <c r="W143" s="341" t="s">
        <v>830</v>
      </c>
      <c r="X143" s="342"/>
      <c r="Y143" s="661" t="s">
        <v>213</v>
      </c>
      <c r="Z143" s="649"/>
      <c r="AA143" s="637"/>
      <c r="AB143" s="341" t="s">
        <v>830</v>
      </c>
      <c r="AC143" s="342"/>
      <c r="AD143" s="661" t="s">
        <v>213</v>
      </c>
      <c r="AE143" s="649"/>
      <c r="AF143" s="637"/>
      <c r="AG143" s="341" t="s">
        <v>830</v>
      </c>
      <c r="AH143" s="342"/>
      <c r="AI143" s="661" t="s">
        <v>213</v>
      </c>
      <c r="AJ143" s="649"/>
      <c r="AK143" s="637"/>
      <c r="AL143" s="341" t="s">
        <v>830</v>
      </c>
      <c r="AM143" s="342"/>
      <c r="AN143" s="661" t="s">
        <v>213</v>
      </c>
      <c r="AO143" s="649"/>
      <c r="AP143" s="637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35">
      <c r="A144" s="251"/>
      <c r="B144" s="251"/>
      <c r="C144" s="251"/>
      <c r="D144" s="251"/>
      <c r="E144" s="662" t="s">
        <v>248</v>
      </c>
      <c r="F144" s="649"/>
      <c r="G144" s="637"/>
      <c r="H144" s="343">
        <v>88</v>
      </c>
      <c r="I144" s="344"/>
      <c r="J144" s="662" t="s">
        <v>282</v>
      </c>
      <c r="K144" s="649"/>
      <c r="L144" s="637"/>
      <c r="M144" s="343">
        <v>2</v>
      </c>
      <c r="N144" s="344"/>
      <c r="O144" s="662" t="s">
        <v>274</v>
      </c>
      <c r="P144" s="649"/>
      <c r="Q144" s="637"/>
      <c r="R144" s="343">
        <v>6</v>
      </c>
      <c r="S144" s="344"/>
      <c r="T144" s="662" t="s">
        <v>329</v>
      </c>
      <c r="U144" s="649"/>
      <c r="V144" s="637"/>
      <c r="W144" s="343">
        <v>10</v>
      </c>
      <c r="X144" s="344"/>
      <c r="Y144" s="662" t="s">
        <v>366</v>
      </c>
      <c r="Z144" s="649"/>
      <c r="AA144" s="637"/>
      <c r="AB144" s="343">
        <v>15</v>
      </c>
      <c r="AC144" s="344"/>
      <c r="AD144" s="662" t="s">
        <v>231</v>
      </c>
      <c r="AE144" s="649"/>
      <c r="AF144" s="637"/>
      <c r="AG144" s="343">
        <v>18</v>
      </c>
      <c r="AH144" s="344"/>
      <c r="AI144" s="662" t="s">
        <v>225</v>
      </c>
      <c r="AJ144" s="649"/>
      <c r="AK144" s="637"/>
      <c r="AL144" s="343">
        <v>15</v>
      </c>
      <c r="AM144" s="344"/>
      <c r="AN144" s="662" t="s">
        <v>831</v>
      </c>
      <c r="AO144" s="649"/>
      <c r="AP144" s="637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35">
      <c r="A145" s="251"/>
      <c r="B145" s="251"/>
      <c r="C145" s="251"/>
      <c r="D145" s="251"/>
      <c r="E145" s="662" t="s">
        <v>832</v>
      </c>
      <c r="F145" s="649"/>
      <c r="G145" s="637"/>
      <c r="H145" s="343">
        <v>7</v>
      </c>
      <c r="I145" s="344"/>
      <c r="J145" s="662" t="s">
        <v>227</v>
      </c>
      <c r="K145" s="649"/>
      <c r="L145" s="637"/>
      <c r="M145" s="343">
        <v>3</v>
      </c>
      <c r="N145" s="344"/>
      <c r="O145" s="662" t="s">
        <v>833</v>
      </c>
      <c r="P145" s="649"/>
      <c r="Q145" s="637"/>
      <c r="R145" s="343">
        <v>2</v>
      </c>
      <c r="S145" s="344"/>
      <c r="T145" s="662" t="s">
        <v>834</v>
      </c>
      <c r="U145" s="649"/>
      <c r="V145" s="637"/>
      <c r="W145" s="343">
        <v>2</v>
      </c>
      <c r="X145" s="344"/>
      <c r="Y145" s="662" t="s">
        <v>835</v>
      </c>
      <c r="Z145" s="649"/>
      <c r="AA145" s="637"/>
      <c r="AB145" s="343">
        <v>3</v>
      </c>
      <c r="AC145" s="344"/>
      <c r="AD145" s="662" t="s">
        <v>836</v>
      </c>
      <c r="AE145" s="649"/>
      <c r="AF145" s="637"/>
      <c r="AG145" s="343">
        <v>2</v>
      </c>
      <c r="AH145" s="344"/>
      <c r="AI145" s="662" t="s">
        <v>348</v>
      </c>
      <c r="AJ145" s="649"/>
      <c r="AK145" s="637"/>
      <c r="AL145" s="343">
        <v>2</v>
      </c>
      <c r="AM145" s="344"/>
      <c r="AN145" s="662"/>
      <c r="AO145" s="649"/>
      <c r="AP145" s="637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35">
      <c r="A146" s="251"/>
      <c r="B146" s="251"/>
      <c r="C146" s="251"/>
      <c r="D146" s="251"/>
      <c r="E146" s="662" t="s">
        <v>255</v>
      </c>
      <c r="F146" s="649"/>
      <c r="G146" s="637"/>
      <c r="H146" s="343">
        <v>63</v>
      </c>
      <c r="I146" s="344"/>
      <c r="J146" s="662" t="s">
        <v>261</v>
      </c>
      <c r="K146" s="649"/>
      <c r="L146" s="637"/>
      <c r="M146" s="343">
        <v>3</v>
      </c>
      <c r="N146" s="344"/>
      <c r="O146" s="662" t="s">
        <v>837</v>
      </c>
      <c r="P146" s="649"/>
      <c r="Q146" s="637"/>
      <c r="R146" s="343">
        <v>1</v>
      </c>
      <c r="S146" s="344"/>
      <c r="T146" s="662" t="s">
        <v>375</v>
      </c>
      <c r="U146" s="649"/>
      <c r="V146" s="637"/>
      <c r="W146" s="343">
        <v>1</v>
      </c>
      <c r="X146" s="344"/>
      <c r="Y146" s="662" t="s">
        <v>411</v>
      </c>
      <c r="Z146" s="649"/>
      <c r="AA146" s="637"/>
      <c r="AB146" s="343">
        <v>2</v>
      </c>
      <c r="AC146" s="344"/>
      <c r="AD146" s="662" t="s">
        <v>838</v>
      </c>
      <c r="AE146" s="649"/>
      <c r="AF146" s="637"/>
      <c r="AG146" s="343">
        <v>1</v>
      </c>
      <c r="AH146" s="344"/>
      <c r="AI146" s="662" t="s">
        <v>346</v>
      </c>
      <c r="AJ146" s="649"/>
      <c r="AK146" s="637"/>
      <c r="AL146" s="343">
        <v>3</v>
      </c>
      <c r="AM146" s="344"/>
      <c r="AN146" s="662"/>
      <c r="AO146" s="649"/>
      <c r="AP146" s="637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35">
      <c r="A147" s="251"/>
      <c r="B147" s="251"/>
      <c r="C147" s="251"/>
      <c r="D147" s="251"/>
      <c r="E147" s="662" t="s">
        <v>242</v>
      </c>
      <c r="F147" s="649"/>
      <c r="G147" s="637"/>
      <c r="H147" s="343">
        <v>25</v>
      </c>
      <c r="I147" s="344"/>
      <c r="J147" s="662"/>
      <c r="K147" s="649"/>
      <c r="L147" s="637"/>
      <c r="M147" s="343"/>
      <c r="N147" s="344"/>
      <c r="O147" s="662" t="s">
        <v>594</v>
      </c>
      <c r="P147" s="649"/>
      <c r="Q147" s="637"/>
      <c r="R147" s="343">
        <v>2</v>
      </c>
      <c r="S147" s="344"/>
      <c r="T147" s="662" t="s">
        <v>400</v>
      </c>
      <c r="U147" s="649"/>
      <c r="V147" s="637"/>
      <c r="W147" s="343">
        <v>2</v>
      </c>
      <c r="X147" s="344"/>
      <c r="Y147" s="662" t="s">
        <v>259</v>
      </c>
      <c r="Z147" s="649"/>
      <c r="AA147" s="637"/>
      <c r="AB147" s="343">
        <v>2</v>
      </c>
      <c r="AC147" s="344"/>
      <c r="AD147" s="662" t="s">
        <v>839</v>
      </c>
      <c r="AE147" s="649"/>
      <c r="AF147" s="637"/>
      <c r="AG147" s="343">
        <v>5</v>
      </c>
      <c r="AH147" s="344"/>
      <c r="AI147" s="662" t="s">
        <v>239</v>
      </c>
      <c r="AJ147" s="649"/>
      <c r="AK147" s="637"/>
      <c r="AL147" s="343">
        <v>2</v>
      </c>
      <c r="AM147" s="344"/>
      <c r="AN147" s="662"/>
      <c r="AO147" s="649"/>
      <c r="AP147" s="637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35">
      <c r="A148" s="251"/>
      <c r="B148" s="251"/>
      <c r="C148" s="251"/>
      <c r="D148" s="251"/>
      <c r="E148" s="662" t="s">
        <v>244</v>
      </c>
      <c r="F148" s="649"/>
      <c r="G148" s="637"/>
      <c r="H148" s="343">
        <v>20</v>
      </c>
      <c r="I148" s="344"/>
      <c r="J148" s="662"/>
      <c r="K148" s="649"/>
      <c r="L148" s="637"/>
      <c r="M148" s="343"/>
      <c r="N148" s="344"/>
      <c r="O148" s="662"/>
      <c r="P148" s="649"/>
      <c r="Q148" s="637"/>
      <c r="R148" s="343"/>
      <c r="S148" s="344"/>
      <c r="T148" s="662" t="s">
        <v>596</v>
      </c>
      <c r="U148" s="649"/>
      <c r="V148" s="637"/>
      <c r="W148" s="343">
        <v>2</v>
      </c>
      <c r="X148" s="344"/>
      <c r="Y148" s="662" t="s">
        <v>840</v>
      </c>
      <c r="Z148" s="649"/>
      <c r="AA148" s="637"/>
      <c r="AB148" s="343">
        <v>1</v>
      </c>
      <c r="AC148" s="344"/>
      <c r="AD148" s="662" t="s">
        <v>841</v>
      </c>
      <c r="AE148" s="649"/>
      <c r="AF148" s="637"/>
      <c r="AG148" s="343">
        <v>1</v>
      </c>
      <c r="AH148" s="344"/>
      <c r="AI148" s="662" t="s">
        <v>413</v>
      </c>
      <c r="AJ148" s="649"/>
      <c r="AK148" s="637"/>
      <c r="AL148" s="343">
        <v>6</v>
      </c>
      <c r="AM148" s="344"/>
      <c r="AN148" s="662"/>
      <c r="AO148" s="649"/>
      <c r="AP148" s="637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35">
      <c r="A149" s="251"/>
      <c r="B149" s="251"/>
      <c r="C149" s="251"/>
      <c r="D149" s="251"/>
      <c r="E149" s="662" t="s">
        <v>229</v>
      </c>
      <c r="F149" s="649"/>
      <c r="G149" s="637"/>
      <c r="H149" s="343">
        <v>26</v>
      </c>
      <c r="I149" s="344"/>
      <c r="J149" s="662"/>
      <c r="K149" s="649"/>
      <c r="L149" s="637"/>
      <c r="M149" s="343"/>
      <c r="N149" s="344"/>
      <c r="O149" s="662"/>
      <c r="P149" s="649"/>
      <c r="Q149" s="637"/>
      <c r="R149" s="343"/>
      <c r="S149" s="344"/>
      <c r="T149" s="662" t="s">
        <v>842</v>
      </c>
      <c r="U149" s="649"/>
      <c r="V149" s="637"/>
      <c r="W149" s="343">
        <v>1</v>
      </c>
      <c r="X149" s="344"/>
      <c r="Y149" s="662"/>
      <c r="Z149" s="649"/>
      <c r="AA149" s="637"/>
      <c r="AB149" s="343"/>
      <c r="AC149" s="344"/>
      <c r="AD149" s="662" t="s">
        <v>409</v>
      </c>
      <c r="AE149" s="649"/>
      <c r="AF149" s="637"/>
      <c r="AG149" s="343">
        <v>5</v>
      </c>
      <c r="AH149" s="344"/>
      <c r="AI149" s="662" t="s">
        <v>415</v>
      </c>
      <c r="AJ149" s="649"/>
      <c r="AK149" s="637"/>
      <c r="AL149" s="343">
        <v>2</v>
      </c>
      <c r="AM149" s="344"/>
      <c r="AN149" s="662"/>
      <c r="AO149" s="649"/>
      <c r="AP149" s="637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35">
      <c r="A150" s="251"/>
      <c r="B150" s="251"/>
      <c r="C150" s="251"/>
      <c r="D150" s="251"/>
      <c r="E150" s="662" t="s">
        <v>236</v>
      </c>
      <c r="F150" s="649"/>
      <c r="G150" s="637"/>
      <c r="H150" s="343">
        <v>32</v>
      </c>
      <c r="I150" s="344"/>
      <c r="J150" s="662"/>
      <c r="K150" s="649"/>
      <c r="L150" s="637"/>
      <c r="M150" s="343"/>
      <c r="N150" s="344"/>
      <c r="O150" s="662"/>
      <c r="P150" s="649"/>
      <c r="Q150" s="637"/>
      <c r="R150" s="343"/>
      <c r="S150" s="344"/>
      <c r="T150" s="662"/>
      <c r="U150" s="649"/>
      <c r="V150" s="637"/>
      <c r="W150" s="343"/>
      <c r="X150" s="344"/>
      <c r="Y150" s="662"/>
      <c r="Z150" s="649"/>
      <c r="AA150" s="637"/>
      <c r="AB150" s="343"/>
      <c r="AC150" s="344"/>
      <c r="AD150" s="662" t="s">
        <v>843</v>
      </c>
      <c r="AE150" s="649"/>
      <c r="AF150" s="637"/>
      <c r="AG150" s="343">
        <v>2</v>
      </c>
      <c r="AH150" s="344"/>
      <c r="AI150" s="662" t="s">
        <v>844</v>
      </c>
      <c r="AJ150" s="649"/>
      <c r="AK150" s="637"/>
      <c r="AL150" s="343">
        <v>4</v>
      </c>
      <c r="AM150" s="344"/>
      <c r="AN150" s="662"/>
      <c r="AO150" s="649"/>
      <c r="AP150" s="637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35">
      <c r="A151" s="251"/>
      <c r="B151" s="251"/>
      <c r="C151" s="251"/>
      <c r="D151" s="251"/>
      <c r="E151" s="661" t="s">
        <v>845</v>
      </c>
      <c r="F151" s="649"/>
      <c r="G151" s="637"/>
      <c r="H151" s="341">
        <f>SUM(H144:H150)</f>
        <v>261</v>
      </c>
      <c r="I151" s="342"/>
      <c r="J151" s="661" t="s">
        <v>845</v>
      </c>
      <c r="K151" s="649"/>
      <c r="L151" s="637"/>
      <c r="M151" s="341">
        <f>SUM(M144:M150)</f>
        <v>8</v>
      </c>
      <c r="N151" s="342"/>
      <c r="O151" s="661" t="s">
        <v>845</v>
      </c>
      <c r="P151" s="649"/>
      <c r="Q151" s="637"/>
      <c r="R151" s="341">
        <f>SUM(R144:R150)</f>
        <v>11</v>
      </c>
      <c r="S151" s="342"/>
      <c r="T151" s="661" t="s">
        <v>845</v>
      </c>
      <c r="U151" s="649"/>
      <c r="V151" s="637"/>
      <c r="W151" s="341">
        <f>SUM(W144:W150)</f>
        <v>18</v>
      </c>
      <c r="X151" s="342"/>
      <c r="Y151" s="661" t="s">
        <v>845</v>
      </c>
      <c r="Z151" s="649"/>
      <c r="AA151" s="637"/>
      <c r="AB151" s="341">
        <f>SUM(AB144:AB150)</f>
        <v>23</v>
      </c>
      <c r="AC151" s="342"/>
      <c r="AD151" s="661" t="s">
        <v>845</v>
      </c>
      <c r="AE151" s="649"/>
      <c r="AF151" s="637"/>
      <c r="AG151" s="341">
        <f>SUM(AG144:AG150)</f>
        <v>34</v>
      </c>
      <c r="AH151" s="342"/>
      <c r="AI151" s="661" t="s">
        <v>845</v>
      </c>
      <c r="AJ151" s="649"/>
      <c r="AK151" s="637"/>
      <c r="AL151" s="341">
        <f>SUM(AL144:AL150)</f>
        <v>34</v>
      </c>
      <c r="AM151" s="342"/>
      <c r="AN151" s="661" t="s">
        <v>845</v>
      </c>
      <c r="AO151" s="649"/>
      <c r="AP151" s="637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35">
      <c r="A152" s="251"/>
      <c r="B152" s="251"/>
      <c r="C152" s="251"/>
      <c r="D152" s="251"/>
      <c r="E152" s="661" t="s">
        <v>846</v>
      </c>
      <c r="F152" s="649"/>
      <c r="G152" s="637"/>
      <c r="H152" s="341">
        <v>368</v>
      </c>
      <c r="I152" s="640"/>
      <c r="J152" s="649"/>
      <c r="K152" s="649"/>
      <c r="L152" s="649"/>
      <c r="M152" s="649"/>
      <c r="N152" s="649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  <c r="AA152" s="649"/>
      <c r="AB152" s="649"/>
      <c r="AC152" s="649"/>
      <c r="AD152" s="649"/>
      <c r="AE152" s="649"/>
      <c r="AF152" s="649"/>
      <c r="AG152" s="649"/>
      <c r="AH152" s="649"/>
      <c r="AI152" s="649"/>
      <c r="AJ152" s="649"/>
      <c r="AK152" s="649"/>
      <c r="AL152" s="649"/>
      <c r="AM152" s="649"/>
      <c r="AN152" s="649"/>
      <c r="AO152" s="649"/>
      <c r="AP152" s="649"/>
      <c r="AQ152" s="637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3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3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3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68" t="s">
        <v>200</v>
      </c>
      <c r="O155" s="649"/>
      <c r="P155" s="649"/>
      <c r="Q155" s="649"/>
      <c r="R155" s="637"/>
      <c r="S155" s="61">
        <v>368</v>
      </c>
      <c r="T155" s="345"/>
      <c r="U155" s="345"/>
      <c r="V155" s="345"/>
      <c r="W155" s="345"/>
      <c r="X155" s="345"/>
      <c r="Y155" s="666" t="s">
        <v>847</v>
      </c>
      <c r="Z155" s="649"/>
      <c r="AA155" s="649"/>
      <c r="AB155" s="649"/>
      <c r="AC155" s="649"/>
      <c r="AD155" s="649"/>
      <c r="AE155" s="649"/>
      <c r="AF155" s="649"/>
      <c r="AG155" s="649"/>
      <c r="AH155" s="637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3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68" t="s">
        <v>233</v>
      </c>
      <c r="O156" s="649"/>
      <c r="P156" s="649"/>
      <c r="Q156" s="649"/>
      <c r="R156" s="637"/>
      <c r="S156" s="61">
        <v>294</v>
      </c>
      <c r="T156" s="345"/>
      <c r="U156" s="345"/>
      <c r="V156" s="345"/>
      <c r="W156" s="345"/>
      <c r="X156" s="345"/>
      <c r="Y156" s="667" t="s">
        <v>848</v>
      </c>
      <c r="Z156" s="649"/>
      <c r="AA156" s="649"/>
      <c r="AB156" s="649"/>
      <c r="AC156" s="649"/>
      <c r="AD156" s="649"/>
      <c r="AE156" s="649"/>
      <c r="AF156" s="649"/>
      <c r="AG156" s="637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3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68" t="s">
        <v>11</v>
      </c>
      <c r="O157" s="649"/>
      <c r="P157" s="649"/>
      <c r="Q157" s="649"/>
      <c r="R157" s="637"/>
      <c r="S157" s="61">
        <f>S155-S156</f>
        <v>74</v>
      </c>
      <c r="T157" s="345"/>
      <c r="U157" s="345"/>
      <c r="V157" s="345"/>
      <c r="W157" s="345"/>
      <c r="X157" s="345"/>
      <c r="Y157" s="667" t="s">
        <v>849</v>
      </c>
      <c r="Z157" s="649"/>
      <c r="AA157" s="649"/>
      <c r="AB157" s="649"/>
      <c r="AC157" s="649"/>
      <c r="AD157" s="649"/>
      <c r="AE157" s="649"/>
      <c r="AF157" s="649"/>
      <c r="AG157" s="637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3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67" t="s">
        <v>269</v>
      </c>
      <c r="Z158" s="649"/>
      <c r="AA158" s="649"/>
      <c r="AB158" s="649"/>
      <c r="AC158" s="649"/>
      <c r="AD158" s="649"/>
      <c r="AE158" s="649"/>
      <c r="AF158" s="649"/>
      <c r="AG158" s="637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3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67" t="s">
        <v>851</v>
      </c>
      <c r="O159" s="649"/>
      <c r="P159" s="649"/>
      <c r="Q159" s="649"/>
      <c r="R159" s="637"/>
      <c r="S159" s="250">
        <v>4</v>
      </c>
      <c r="T159" s="345"/>
      <c r="U159" s="345"/>
      <c r="V159" s="345"/>
      <c r="W159" s="345"/>
      <c r="X159" s="345"/>
      <c r="Y159" s="667" t="s">
        <v>200</v>
      </c>
      <c r="Z159" s="649"/>
      <c r="AA159" s="649"/>
      <c r="AB159" s="649"/>
      <c r="AC159" s="649"/>
      <c r="AD159" s="649"/>
      <c r="AE159" s="649"/>
      <c r="AF159" s="649"/>
      <c r="AG159" s="637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3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67" t="s">
        <v>852</v>
      </c>
      <c r="O160" s="649"/>
      <c r="P160" s="649"/>
      <c r="Q160" s="649"/>
      <c r="R160" s="637"/>
      <c r="S160" s="108">
        <v>14</v>
      </c>
      <c r="T160" s="345"/>
      <c r="U160" s="345"/>
      <c r="V160" s="345"/>
      <c r="W160" s="345"/>
      <c r="X160" s="345"/>
      <c r="Y160" s="667" t="s">
        <v>11</v>
      </c>
      <c r="Z160" s="649"/>
      <c r="AA160" s="649"/>
      <c r="AB160" s="649"/>
      <c r="AC160" s="649"/>
      <c r="AD160" s="649"/>
      <c r="AE160" s="649"/>
      <c r="AF160" s="649"/>
      <c r="AG160" s="637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3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67" t="s">
        <v>853</v>
      </c>
      <c r="O161" s="649"/>
      <c r="P161" s="649"/>
      <c r="Q161" s="649"/>
      <c r="R161" s="637"/>
      <c r="S161" s="108">
        <v>3</v>
      </c>
      <c r="T161" s="345"/>
      <c r="U161" s="345"/>
      <c r="V161" s="345"/>
      <c r="W161" s="345"/>
      <c r="X161" s="345"/>
      <c r="Y161" s="667"/>
      <c r="Z161" s="649"/>
      <c r="AA161" s="649"/>
      <c r="AB161" s="649"/>
      <c r="AC161" s="649"/>
      <c r="AD161" s="649"/>
      <c r="AE161" s="649"/>
      <c r="AF161" s="649"/>
      <c r="AG161" s="637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3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67" t="s">
        <v>854</v>
      </c>
      <c r="O162" s="649"/>
      <c r="P162" s="649"/>
      <c r="Q162" s="649"/>
      <c r="R162" s="637"/>
      <c r="S162" s="108">
        <v>7</v>
      </c>
      <c r="T162" s="345"/>
      <c r="U162" s="345"/>
      <c r="V162" s="345"/>
      <c r="W162" s="345"/>
      <c r="X162" s="345"/>
      <c r="Y162" s="667" t="s">
        <v>855</v>
      </c>
      <c r="Z162" s="649"/>
      <c r="AA162" s="649"/>
      <c r="AB162" s="649"/>
      <c r="AC162" s="649"/>
      <c r="AD162" s="649"/>
      <c r="AE162" s="649"/>
      <c r="AF162" s="649"/>
      <c r="AG162" s="637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3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67" t="s">
        <v>856</v>
      </c>
      <c r="O163" s="649"/>
      <c r="P163" s="649"/>
      <c r="Q163" s="649"/>
      <c r="R163" s="637"/>
      <c r="S163" s="108"/>
      <c r="T163" s="345"/>
      <c r="U163" s="345"/>
      <c r="V163" s="345"/>
      <c r="W163" s="345"/>
      <c r="X163" s="345"/>
      <c r="Y163" s="667" t="s">
        <v>237</v>
      </c>
      <c r="Z163" s="649"/>
      <c r="AA163" s="649"/>
      <c r="AB163" s="649"/>
      <c r="AC163" s="649"/>
      <c r="AD163" s="649"/>
      <c r="AE163" s="649"/>
      <c r="AF163" s="649"/>
      <c r="AG163" s="637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3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67" t="s">
        <v>857</v>
      </c>
      <c r="O164" s="649"/>
      <c r="P164" s="649"/>
      <c r="Q164" s="649"/>
      <c r="R164" s="637"/>
      <c r="S164" s="108">
        <v>40</v>
      </c>
      <c r="T164" s="345"/>
      <c r="U164" s="345"/>
      <c r="V164" s="345"/>
      <c r="W164" s="345"/>
      <c r="X164" s="345"/>
      <c r="Y164" s="667" t="s">
        <v>858</v>
      </c>
      <c r="Z164" s="649"/>
      <c r="AA164" s="649"/>
      <c r="AB164" s="649"/>
      <c r="AC164" s="649"/>
      <c r="AD164" s="649"/>
      <c r="AE164" s="649"/>
      <c r="AF164" s="649"/>
      <c r="AG164" s="637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3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67" t="s">
        <v>269</v>
      </c>
      <c r="O165" s="649"/>
      <c r="P165" s="649"/>
      <c r="Q165" s="649"/>
      <c r="R165" s="637"/>
      <c r="S165" s="108">
        <v>5</v>
      </c>
      <c r="T165" s="345"/>
      <c r="U165" s="345"/>
      <c r="V165" s="345"/>
      <c r="W165" s="345"/>
      <c r="X165" s="345"/>
      <c r="Y165" s="667" t="s">
        <v>859</v>
      </c>
      <c r="Z165" s="649"/>
      <c r="AA165" s="649"/>
      <c r="AB165" s="649"/>
      <c r="AC165" s="649"/>
      <c r="AD165" s="649"/>
      <c r="AE165" s="649"/>
      <c r="AF165" s="649"/>
      <c r="AG165" s="637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3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67" t="s">
        <v>200</v>
      </c>
      <c r="O166" s="649"/>
      <c r="P166" s="649"/>
      <c r="Q166" s="649"/>
      <c r="R166" s="637"/>
      <c r="S166" s="61">
        <f>SUBTOTAL(9,S159:S165)</f>
        <v>73</v>
      </c>
      <c r="T166" s="345"/>
      <c r="U166" s="345"/>
      <c r="V166" s="345"/>
      <c r="W166" s="345"/>
      <c r="X166" s="345"/>
      <c r="Y166" s="667" t="s">
        <v>860</v>
      </c>
      <c r="Z166" s="649"/>
      <c r="AA166" s="649"/>
      <c r="AB166" s="649"/>
      <c r="AC166" s="649"/>
      <c r="AD166" s="649"/>
      <c r="AE166" s="649"/>
      <c r="AF166" s="649"/>
      <c r="AG166" s="637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3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70"/>
      <c r="O167" s="649"/>
      <c r="P167" s="649"/>
      <c r="Q167" s="649"/>
      <c r="R167" s="649"/>
      <c r="S167" s="637"/>
      <c r="T167" s="345"/>
      <c r="U167" s="345"/>
      <c r="V167" s="345"/>
      <c r="W167" s="345"/>
      <c r="X167" s="345"/>
      <c r="Y167" s="667" t="s">
        <v>861</v>
      </c>
      <c r="Z167" s="649"/>
      <c r="AA167" s="649"/>
      <c r="AB167" s="649"/>
      <c r="AC167" s="649"/>
      <c r="AD167" s="649"/>
      <c r="AE167" s="649"/>
      <c r="AF167" s="649"/>
      <c r="AG167" s="637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3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67" t="s">
        <v>862</v>
      </c>
      <c r="O168" s="649"/>
      <c r="P168" s="649"/>
      <c r="Q168" s="649"/>
      <c r="R168" s="637"/>
      <c r="S168" s="61">
        <f>S157-S166</f>
        <v>1</v>
      </c>
      <c r="T168" s="345"/>
      <c r="U168" s="345"/>
      <c r="V168" s="345"/>
      <c r="W168" s="345"/>
      <c r="X168" s="345"/>
      <c r="Y168" s="667" t="s">
        <v>863</v>
      </c>
      <c r="Z168" s="649"/>
      <c r="AA168" s="649"/>
      <c r="AB168" s="649"/>
      <c r="AC168" s="649"/>
      <c r="AD168" s="649"/>
      <c r="AE168" s="649"/>
      <c r="AF168" s="649"/>
      <c r="AG168" s="637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3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67" t="s">
        <v>200</v>
      </c>
      <c r="Z169" s="649"/>
      <c r="AA169" s="649"/>
      <c r="AB169" s="649"/>
      <c r="AC169" s="649"/>
      <c r="AD169" s="649"/>
      <c r="AE169" s="649"/>
      <c r="AF169" s="649"/>
      <c r="AG169" s="637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3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67" t="s">
        <v>862</v>
      </c>
      <c r="Z170" s="649"/>
      <c r="AA170" s="649"/>
      <c r="AB170" s="649"/>
      <c r="AC170" s="649"/>
      <c r="AD170" s="649"/>
      <c r="AE170" s="649"/>
      <c r="AF170" s="649"/>
      <c r="AG170" s="637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3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3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3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35">
      <c r="A174" s="251"/>
      <c r="B174" s="251"/>
      <c r="C174" s="669" t="s">
        <v>864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35">
      <c r="A175" s="251"/>
      <c r="B175" s="251"/>
      <c r="C175" s="671" t="s">
        <v>865</v>
      </c>
      <c r="D175" s="672"/>
      <c r="E175" s="674" t="s">
        <v>866</v>
      </c>
      <c r="F175" s="672"/>
      <c r="G175" s="675" t="s">
        <v>867</v>
      </c>
      <c r="H175" s="649"/>
      <c r="I175" s="637"/>
      <c r="J175" s="640" t="s">
        <v>868</v>
      </c>
      <c r="K175" s="649"/>
      <c r="L175" s="649"/>
      <c r="M175" s="637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35">
      <c r="A176" s="251"/>
      <c r="B176" s="251"/>
      <c r="C176" s="673"/>
      <c r="D176" s="665"/>
      <c r="E176" s="673"/>
      <c r="F176" s="665"/>
      <c r="G176" s="676" t="s">
        <v>869</v>
      </c>
      <c r="H176" s="637"/>
      <c r="I176" s="350" t="s">
        <v>870</v>
      </c>
      <c r="J176" s="676" t="s">
        <v>869</v>
      </c>
      <c r="K176" s="637"/>
      <c r="L176" s="677" t="s">
        <v>11</v>
      </c>
      <c r="M176" s="637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35">
      <c r="A177" s="251"/>
      <c r="B177" s="251"/>
      <c r="C177" s="624" t="s">
        <v>236</v>
      </c>
      <c r="D177" s="625"/>
      <c r="E177" s="626" t="e">
        <v>#VALUE!</v>
      </c>
      <c r="F177" s="625"/>
      <c r="G177" s="627" t="e">
        <v>#VALUE!</v>
      </c>
      <c r="H177" s="625"/>
      <c r="I177" s="351" t="e">
        <f t="shared" ref="I177:I205" si="2">E177-G177</f>
        <v>#VALUE!</v>
      </c>
      <c r="J177" s="627" t="e">
        <v>#VALUE!</v>
      </c>
      <c r="K177" s="625"/>
      <c r="L177" s="628"/>
      <c r="M177" s="625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35">
      <c r="A178" s="251"/>
      <c r="B178" s="251"/>
      <c r="C178" s="632" t="s">
        <v>229</v>
      </c>
      <c r="D178" s="630"/>
      <c r="E178" s="626" t="e">
        <v>#VALUE!</v>
      </c>
      <c r="F178" s="625"/>
      <c r="G178" s="629" t="e">
        <v>#VALUE!</v>
      </c>
      <c r="H178" s="630"/>
      <c r="I178" s="353" t="e">
        <f t="shared" si="2"/>
        <v>#VALUE!</v>
      </c>
      <c r="J178" s="629" t="e">
        <v>#VALUE!</v>
      </c>
      <c r="K178" s="630"/>
      <c r="L178" s="631"/>
      <c r="M178" s="630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35">
      <c r="A179" s="251"/>
      <c r="B179" s="251"/>
      <c r="C179" s="632" t="s">
        <v>248</v>
      </c>
      <c r="D179" s="630"/>
      <c r="E179" s="626" t="e">
        <v>#VALUE!</v>
      </c>
      <c r="F179" s="625"/>
      <c r="G179" s="629" t="e">
        <v>#VALUE!</v>
      </c>
      <c r="H179" s="630"/>
      <c r="I179" s="353" t="e">
        <f t="shared" si="2"/>
        <v>#VALUE!</v>
      </c>
      <c r="J179" s="629" t="e">
        <v>#VALUE!</v>
      </c>
      <c r="K179" s="630"/>
      <c r="L179" s="631"/>
      <c r="M179" s="630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35">
      <c r="A180" s="251"/>
      <c r="B180" s="251"/>
      <c r="C180" s="632" t="s">
        <v>832</v>
      </c>
      <c r="D180" s="630"/>
      <c r="E180" s="626" t="e">
        <v>#VALUE!</v>
      </c>
      <c r="F180" s="625"/>
      <c r="G180" s="629" t="e">
        <v>#VALUE!</v>
      </c>
      <c r="H180" s="630"/>
      <c r="I180" s="353" t="e">
        <f t="shared" si="2"/>
        <v>#VALUE!</v>
      </c>
      <c r="J180" s="629" t="e">
        <v>#VALUE!</v>
      </c>
      <c r="K180" s="630"/>
      <c r="L180" s="631"/>
      <c r="M180" s="630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35">
      <c r="A181" s="251"/>
      <c r="B181" s="251"/>
      <c r="C181" s="632" t="s">
        <v>255</v>
      </c>
      <c r="D181" s="630"/>
      <c r="E181" s="626" t="e">
        <v>#VALUE!</v>
      </c>
      <c r="F181" s="625"/>
      <c r="G181" s="629" t="e">
        <v>#VALUE!</v>
      </c>
      <c r="H181" s="630"/>
      <c r="I181" s="353" t="e">
        <f t="shared" si="2"/>
        <v>#VALUE!</v>
      </c>
      <c r="J181" s="629" t="e">
        <v>#VALUE!</v>
      </c>
      <c r="K181" s="630"/>
      <c r="L181" s="631"/>
      <c r="M181" s="630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35">
      <c r="A182" s="251"/>
      <c r="B182" s="251"/>
      <c r="C182" s="632" t="s">
        <v>871</v>
      </c>
      <c r="D182" s="630"/>
      <c r="E182" s="626" t="e">
        <v>#VALUE!</v>
      </c>
      <c r="F182" s="625"/>
      <c r="G182" s="629" t="e">
        <v>#VALUE!</v>
      </c>
      <c r="H182" s="630"/>
      <c r="I182" s="353" t="e">
        <f t="shared" si="2"/>
        <v>#VALUE!</v>
      </c>
      <c r="J182" s="629" t="e">
        <v>#VALUE!</v>
      </c>
      <c r="K182" s="630"/>
      <c r="L182" s="633"/>
      <c r="M182" s="630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35">
      <c r="A183" s="251"/>
      <c r="B183" s="251"/>
      <c r="C183" s="632" t="s">
        <v>242</v>
      </c>
      <c r="D183" s="630"/>
      <c r="E183" s="626" t="e">
        <v>#VALUE!</v>
      </c>
      <c r="F183" s="625"/>
      <c r="G183" s="629" t="e">
        <v>#VALUE!</v>
      </c>
      <c r="H183" s="630"/>
      <c r="I183" s="353" t="e">
        <f t="shared" si="2"/>
        <v>#VALUE!</v>
      </c>
      <c r="J183" s="629" t="e">
        <v>#VALUE!</v>
      </c>
      <c r="K183" s="630"/>
      <c r="L183" s="631"/>
      <c r="M183" s="630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35">
      <c r="A184" s="251"/>
      <c r="B184" s="251"/>
      <c r="C184" s="632" t="s">
        <v>244</v>
      </c>
      <c r="D184" s="630"/>
      <c r="E184" s="626" t="e">
        <v>#VALUE!</v>
      </c>
      <c r="F184" s="625"/>
      <c r="G184" s="629" t="e">
        <v>#VALUE!</v>
      </c>
      <c r="H184" s="630"/>
      <c r="I184" s="353" t="e">
        <f t="shared" si="2"/>
        <v>#VALUE!</v>
      </c>
      <c r="J184" s="629" t="e">
        <v>#VALUE!</v>
      </c>
      <c r="K184" s="630"/>
      <c r="L184" s="631"/>
      <c r="M184" s="630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35">
      <c r="A185" s="251"/>
      <c r="B185" s="251"/>
      <c r="C185" s="632" t="s">
        <v>282</v>
      </c>
      <c r="D185" s="630"/>
      <c r="E185" s="626" t="e">
        <v>#VALUE!</v>
      </c>
      <c r="F185" s="625"/>
      <c r="G185" s="629" t="e">
        <v>#VALUE!</v>
      </c>
      <c r="H185" s="630"/>
      <c r="I185" s="353" t="e">
        <f t="shared" si="2"/>
        <v>#VALUE!</v>
      </c>
      <c r="J185" s="629" t="e">
        <v>#VALUE!</v>
      </c>
      <c r="K185" s="630"/>
      <c r="L185" s="631"/>
      <c r="M185" s="630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35">
      <c r="A186" s="251"/>
      <c r="B186" s="251"/>
      <c r="C186" s="632" t="s">
        <v>298</v>
      </c>
      <c r="D186" s="630"/>
      <c r="E186" s="626" t="e">
        <v>#VALUE!</v>
      </c>
      <c r="F186" s="625"/>
      <c r="G186" s="629" t="e">
        <v>#VALUE!</v>
      </c>
      <c r="H186" s="630"/>
      <c r="I186" s="353" t="e">
        <f t="shared" si="2"/>
        <v>#VALUE!</v>
      </c>
      <c r="J186" s="629" t="e">
        <v>#VALUE!</v>
      </c>
      <c r="K186" s="630"/>
      <c r="L186" s="631"/>
      <c r="M186" s="630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35">
      <c r="A187" s="251"/>
      <c r="B187" s="251"/>
      <c r="C187" s="632" t="s">
        <v>569</v>
      </c>
      <c r="D187" s="630"/>
      <c r="E187" s="626" t="e">
        <v>#VALUE!</v>
      </c>
      <c r="F187" s="625"/>
      <c r="G187" s="629" t="e">
        <v>#VALUE!</v>
      </c>
      <c r="H187" s="630"/>
      <c r="I187" s="353" t="e">
        <f t="shared" si="2"/>
        <v>#VALUE!</v>
      </c>
      <c r="J187" s="629" t="e">
        <v>#VALUE!</v>
      </c>
      <c r="K187" s="630"/>
      <c r="L187" s="631"/>
      <c r="M187" s="630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35">
      <c r="A188" s="251"/>
      <c r="B188" s="251"/>
      <c r="C188" s="632" t="s">
        <v>261</v>
      </c>
      <c r="D188" s="630"/>
      <c r="E188" s="626" t="e">
        <v>#VALUE!</v>
      </c>
      <c r="F188" s="625"/>
      <c r="G188" s="629" t="e">
        <v>#VALUE!</v>
      </c>
      <c r="H188" s="630"/>
      <c r="I188" s="353" t="e">
        <f t="shared" si="2"/>
        <v>#VALUE!</v>
      </c>
      <c r="J188" s="629" t="e">
        <v>#VALUE!</v>
      </c>
      <c r="K188" s="630"/>
      <c r="L188" s="631"/>
      <c r="M188" s="630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35">
      <c r="A189" s="251"/>
      <c r="B189" s="251"/>
      <c r="C189" s="632" t="s">
        <v>872</v>
      </c>
      <c r="D189" s="630"/>
      <c r="E189" s="626" t="e">
        <v>#VALUE!</v>
      </c>
      <c r="F189" s="625"/>
      <c r="G189" s="629" t="e">
        <v>#VALUE!</v>
      </c>
      <c r="H189" s="630"/>
      <c r="I189" s="353" t="e">
        <f t="shared" si="2"/>
        <v>#VALUE!</v>
      </c>
      <c r="J189" s="629" t="e">
        <v>#VALUE!</v>
      </c>
      <c r="K189" s="630"/>
      <c r="L189" s="631"/>
      <c r="M189" s="630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35">
      <c r="A190" s="251"/>
      <c r="B190" s="251"/>
      <c r="C190" s="632" t="s">
        <v>274</v>
      </c>
      <c r="D190" s="630"/>
      <c r="E190" s="626" t="e">
        <v>#VALUE!</v>
      </c>
      <c r="F190" s="625"/>
      <c r="G190" s="629" t="e">
        <v>#VALUE!</v>
      </c>
      <c r="H190" s="630"/>
      <c r="I190" s="353" t="e">
        <f t="shared" si="2"/>
        <v>#VALUE!</v>
      </c>
      <c r="J190" s="629" t="e">
        <v>#VALUE!</v>
      </c>
      <c r="K190" s="630"/>
      <c r="L190" s="631"/>
      <c r="M190" s="630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35">
      <c r="A191" s="251"/>
      <c r="B191" s="251"/>
      <c r="C191" s="632" t="s">
        <v>251</v>
      </c>
      <c r="D191" s="630"/>
      <c r="E191" s="626" t="e">
        <v>#VALUE!</v>
      </c>
      <c r="F191" s="625"/>
      <c r="G191" s="629" t="e">
        <v>#VALUE!</v>
      </c>
      <c r="H191" s="630"/>
      <c r="I191" s="353" t="e">
        <f t="shared" si="2"/>
        <v>#VALUE!</v>
      </c>
      <c r="J191" s="629" t="e">
        <v>#VALUE!</v>
      </c>
      <c r="K191" s="630"/>
      <c r="L191" s="631"/>
      <c r="M191" s="630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35">
      <c r="A192" s="251"/>
      <c r="B192" s="251"/>
      <c r="C192" s="632" t="s">
        <v>611</v>
      </c>
      <c r="D192" s="630"/>
      <c r="E192" s="626" t="e">
        <v>#VALUE!</v>
      </c>
      <c r="F192" s="625"/>
      <c r="G192" s="629" t="e">
        <v>#VALUE!</v>
      </c>
      <c r="H192" s="630"/>
      <c r="I192" s="353" t="e">
        <f t="shared" si="2"/>
        <v>#VALUE!</v>
      </c>
      <c r="J192" s="629" t="e">
        <v>#VALUE!</v>
      </c>
      <c r="K192" s="630"/>
      <c r="L192" s="631"/>
      <c r="M192" s="630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35">
      <c r="A193" s="251"/>
      <c r="B193" s="251"/>
      <c r="C193" s="632" t="s">
        <v>594</v>
      </c>
      <c r="D193" s="630"/>
      <c r="E193" s="626" t="e">
        <v>#VALUE!</v>
      </c>
      <c r="F193" s="625"/>
      <c r="G193" s="629" t="e">
        <v>#VALUE!</v>
      </c>
      <c r="H193" s="630"/>
      <c r="I193" s="353" t="e">
        <f t="shared" si="2"/>
        <v>#VALUE!</v>
      </c>
      <c r="J193" s="629" t="e">
        <v>#VALUE!</v>
      </c>
      <c r="K193" s="630"/>
      <c r="L193" s="631"/>
      <c r="M193" s="630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35">
      <c r="A194" s="251"/>
      <c r="B194" s="251"/>
      <c r="C194" s="632" t="s">
        <v>329</v>
      </c>
      <c r="D194" s="630"/>
      <c r="E194" s="626" t="e">
        <v>#VALUE!</v>
      </c>
      <c r="F194" s="625"/>
      <c r="G194" s="629" t="e">
        <v>#VALUE!</v>
      </c>
      <c r="H194" s="630"/>
      <c r="I194" s="353" t="e">
        <f t="shared" si="2"/>
        <v>#VALUE!</v>
      </c>
      <c r="J194" s="629" t="e">
        <v>#VALUE!</v>
      </c>
      <c r="K194" s="630"/>
      <c r="L194" s="631"/>
      <c r="M194" s="630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35">
      <c r="A195" s="251"/>
      <c r="B195" s="251"/>
      <c r="C195" s="632" t="s">
        <v>375</v>
      </c>
      <c r="D195" s="630"/>
      <c r="E195" s="626" t="e">
        <v>#VALUE!</v>
      </c>
      <c r="F195" s="625"/>
      <c r="G195" s="629" t="e">
        <v>#VALUE!</v>
      </c>
      <c r="H195" s="630"/>
      <c r="I195" s="353" t="e">
        <f t="shared" si="2"/>
        <v>#VALUE!</v>
      </c>
      <c r="J195" s="629" t="e">
        <v>#VALUE!</v>
      </c>
      <c r="K195" s="630"/>
      <c r="L195" s="631"/>
      <c r="M195" s="630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35">
      <c r="A196" s="251"/>
      <c r="B196" s="251"/>
      <c r="C196" s="632" t="s">
        <v>366</v>
      </c>
      <c r="D196" s="630"/>
      <c r="E196" s="626" t="e">
        <v>#VALUE!</v>
      </c>
      <c r="F196" s="625"/>
      <c r="G196" s="629" t="e">
        <v>#VALUE!</v>
      </c>
      <c r="H196" s="630"/>
      <c r="I196" s="353" t="e">
        <f t="shared" si="2"/>
        <v>#VALUE!</v>
      </c>
      <c r="J196" s="629" t="e">
        <v>#VALUE!</v>
      </c>
      <c r="K196" s="630"/>
      <c r="L196" s="631"/>
      <c r="M196" s="630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35">
      <c r="A197" s="251"/>
      <c r="B197" s="251"/>
      <c r="C197" s="352" t="s">
        <v>840</v>
      </c>
      <c r="D197" s="354"/>
      <c r="E197" s="626" t="e">
        <v>#VALUE!</v>
      </c>
      <c r="F197" s="625"/>
      <c r="G197" s="629" t="e">
        <v>#VALUE!</v>
      </c>
      <c r="H197" s="630"/>
      <c r="I197" s="353" t="e">
        <f t="shared" si="2"/>
        <v>#VALUE!</v>
      </c>
      <c r="J197" s="629" t="e">
        <v>#VALUE!</v>
      </c>
      <c r="K197" s="630"/>
      <c r="L197" s="631"/>
      <c r="M197" s="630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35">
      <c r="A198" s="251"/>
      <c r="B198" s="251"/>
      <c r="C198" s="632" t="s">
        <v>873</v>
      </c>
      <c r="D198" s="630"/>
      <c r="E198" s="626" t="e">
        <v>#VALUE!</v>
      </c>
      <c r="F198" s="625"/>
      <c r="G198" s="629" t="e">
        <v>#VALUE!</v>
      </c>
      <c r="H198" s="630"/>
      <c r="I198" s="353" t="e">
        <f t="shared" si="2"/>
        <v>#VALUE!</v>
      </c>
      <c r="J198" s="629" t="e">
        <v>#VALUE!</v>
      </c>
      <c r="K198" s="630"/>
      <c r="L198" s="631"/>
      <c r="M198" s="630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35">
      <c r="A199" s="251"/>
      <c r="B199" s="251"/>
      <c r="C199" s="632" t="s">
        <v>231</v>
      </c>
      <c r="D199" s="630"/>
      <c r="E199" s="626" t="e">
        <v>#VALUE!</v>
      </c>
      <c r="F199" s="625"/>
      <c r="G199" s="629" t="e">
        <v>#VALUE!</v>
      </c>
      <c r="H199" s="630"/>
      <c r="I199" s="353" t="e">
        <f t="shared" si="2"/>
        <v>#VALUE!</v>
      </c>
      <c r="J199" s="629" t="e">
        <v>#VALUE!</v>
      </c>
      <c r="K199" s="630"/>
      <c r="L199" s="631"/>
      <c r="M199" s="630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35">
      <c r="A200" s="251"/>
      <c r="B200" s="251"/>
      <c r="C200" s="632" t="s">
        <v>225</v>
      </c>
      <c r="D200" s="630"/>
      <c r="E200" s="626" t="e">
        <v>#VALUE!</v>
      </c>
      <c r="F200" s="625"/>
      <c r="G200" s="629" t="e">
        <v>#VALUE!</v>
      </c>
      <c r="H200" s="630"/>
      <c r="I200" s="353" t="e">
        <f t="shared" si="2"/>
        <v>#VALUE!</v>
      </c>
      <c r="J200" s="629" t="e">
        <v>#VALUE!</v>
      </c>
      <c r="K200" s="630"/>
      <c r="L200" s="631"/>
      <c r="M200" s="630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35">
      <c r="A201" s="251"/>
      <c r="B201" s="251"/>
      <c r="C201" s="632" t="s">
        <v>239</v>
      </c>
      <c r="D201" s="630"/>
      <c r="E201" s="626" t="e">
        <v>#VALUE!</v>
      </c>
      <c r="F201" s="625"/>
      <c r="G201" s="629" t="e">
        <v>#VALUE!</v>
      </c>
      <c r="H201" s="630"/>
      <c r="I201" s="353" t="e">
        <f t="shared" si="2"/>
        <v>#VALUE!</v>
      </c>
      <c r="J201" s="629" t="e">
        <v>#VALUE!</v>
      </c>
      <c r="K201" s="630"/>
      <c r="L201" s="631"/>
      <c r="M201" s="630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35">
      <c r="A202" s="251"/>
      <c r="B202" s="251"/>
      <c r="C202" s="632" t="s">
        <v>415</v>
      </c>
      <c r="D202" s="630"/>
      <c r="E202" s="626" t="e">
        <v>#VALUE!</v>
      </c>
      <c r="F202" s="625"/>
      <c r="G202" s="629" t="e">
        <v>#VALUE!</v>
      </c>
      <c r="H202" s="630"/>
      <c r="I202" s="353" t="e">
        <f t="shared" si="2"/>
        <v>#VALUE!</v>
      </c>
      <c r="J202" s="629" t="e">
        <v>#VALUE!</v>
      </c>
      <c r="K202" s="630"/>
      <c r="L202" s="631"/>
      <c r="M202" s="630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35">
      <c r="A203" s="251"/>
      <c r="B203" s="251"/>
      <c r="C203" s="632" t="s">
        <v>348</v>
      </c>
      <c r="D203" s="630"/>
      <c r="E203" s="626" t="e">
        <v>#VALUE!</v>
      </c>
      <c r="F203" s="625"/>
      <c r="G203" s="629" t="e">
        <v>#VALUE!</v>
      </c>
      <c r="H203" s="630"/>
      <c r="I203" s="353" t="e">
        <f t="shared" si="2"/>
        <v>#VALUE!</v>
      </c>
      <c r="J203" s="629" t="e">
        <v>#VALUE!</v>
      </c>
      <c r="K203" s="630"/>
      <c r="L203" s="631"/>
      <c r="M203" s="630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35">
      <c r="A204" s="251"/>
      <c r="B204" s="251"/>
      <c r="C204" s="632" t="s">
        <v>346</v>
      </c>
      <c r="D204" s="630"/>
      <c r="E204" s="626" t="e">
        <v>#VALUE!</v>
      </c>
      <c r="F204" s="625"/>
      <c r="G204" s="629" t="e">
        <v>#VALUE!</v>
      </c>
      <c r="H204" s="630"/>
      <c r="I204" s="353" t="e">
        <f t="shared" si="2"/>
        <v>#VALUE!</v>
      </c>
      <c r="J204" s="629" t="e">
        <v>#VALUE!</v>
      </c>
      <c r="K204" s="630"/>
      <c r="L204" s="631"/>
      <c r="M204" s="630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35">
      <c r="A205" s="251"/>
      <c r="B205" s="251"/>
      <c r="C205" s="638" t="s">
        <v>424</v>
      </c>
      <c r="D205" s="635"/>
      <c r="E205" s="626" t="e">
        <v>#VALUE!</v>
      </c>
      <c r="F205" s="625"/>
      <c r="G205" s="634" t="e">
        <v>#VALUE!</v>
      </c>
      <c r="H205" s="635"/>
      <c r="I205" s="355" t="e">
        <f t="shared" si="2"/>
        <v>#VALUE!</v>
      </c>
      <c r="J205" s="634" t="e">
        <v>#VALUE!</v>
      </c>
      <c r="K205" s="635"/>
      <c r="L205" s="639"/>
      <c r="M205" s="63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35">
      <c r="A206" s="251"/>
      <c r="B206" s="251"/>
      <c r="C206" s="640" t="s">
        <v>200</v>
      </c>
      <c r="D206" s="637"/>
      <c r="E206" s="641" t="e">
        <f>SUM(E177:E205)</f>
        <v>#VALUE!</v>
      </c>
      <c r="F206" s="637"/>
      <c r="G206" s="636" t="e">
        <f>SUM(G177:G205)</f>
        <v>#VALUE!</v>
      </c>
      <c r="H206" s="637"/>
      <c r="I206" s="357" t="e">
        <f t="shared" ref="I206:J206" si="3">SUM(I177:I205)</f>
        <v>#VALUE!</v>
      </c>
      <c r="J206" s="636" t="e">
        <f t="shared" si="3"/>
        <v>#VALUE!</v>
      </c>
      <c r="K206" s="637"/>
      <c r="L206" s="642"/>
      <c r="M206" s="637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3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3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3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3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3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3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3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3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3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3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3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3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3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3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3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3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3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3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3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3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3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3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3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3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3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3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3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3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3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3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3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3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3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3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3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3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3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3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3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3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3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3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3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3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3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3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3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3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3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3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3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3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3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3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3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3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3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3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3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3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3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3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3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3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3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3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3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3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3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3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3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3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3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3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3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3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3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3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3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3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3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3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3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3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3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3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3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3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3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3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3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3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3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3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3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3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3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3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3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3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3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3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3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3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3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3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3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3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3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3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3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3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3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3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3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3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3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3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3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3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3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3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3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3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3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3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3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3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3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3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3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3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3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3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3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3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3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3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3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3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3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3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3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3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3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3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3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3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3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3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3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3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3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3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3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3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3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3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3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3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3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3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3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3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3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3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3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3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3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3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3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3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3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3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3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3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3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3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3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3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3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3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3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3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3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3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3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3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3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3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3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3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3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3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3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3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3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3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3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3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35"/>
    <row r="408" spans="1:51" ht="15.75" customHeight="1" x14ac:dyDescent="0.35"/>
    <row r="409" spans="1:51" ht="15.75" customHeight="1" x14ac:dyDescent="0.35"/>
    <row r="410" spans="1:51" ht="15.75" customHeight="1" x14ac:dyDescent="0.35"/>
    <row r="411" spans="1:51" ht="15.75" customHeight="1" x14ac:dyDescent="0.35"/>
    <row r="412" spans="1:51" ht="15.75" customHeight="1" x14ac:dyDescent="0.35"/>
    <row r="413" spans="1:51" ht="15.75" customHeight="1" x14ac:dyDescent="0.35"/>
    <row r="414" spans="1:51" ht="15.75" customHeight="1" x14ac:dyDescent="0.35"/>
    <row r="415" spans="1:51" ht="15.75" customHeight="1" x14ac:dyDescent="0.35"/>
    <row r="416" spans="1:51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9"/>
  <sheetViews>
    <sheetView workbookViewId="0">
      <selection sqref="A1:H1"/>
    </sheetView>
  </sheetViews>
  <sheetFormatPr defaultColWidth="14.453125" defaultRowHeight="15" customHeight="1" x14ac:dyDescent="0.35"/>
  <cols>
    <col min="1" max="1" width="7.7265625" customWidth="1"/>
    <col min="2" max="2" width="35.7265625" customWidth="1"/>
    <col min="3" max="3" width="10.726562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54.26953125" customWidth="1"/>
    <col min="9" max="26" width="9.1796875" customWidth="1"/>
  </cols>
  <sheetData>
    <row r="1" spans="1:26" ht="18.75" customHeight="1" x14ac:dyDescent="0.35">
      <c r="A1" s="735" t="s">
        <v>0</v>
      </c>
      <c r="B1" s="649"/>
      <c r="C1" s="649"/>
      <c r="D1" s="649"/>
      <c r="E1" s="649"/>
      <c r="F1" s="649"/>
      <c r="G1" s="649"/>
      <c r="H1" s="637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35">
      <c r="A2" s="736" t="s">
        <v>151</v>
      </c>
      <c r="B2" s="649"/>
      <c r="C2" s="649"/>
      <c r="D2" s="649"/>
      <c r="E2" s="649"/>
      <c r="F2" s="649"/>
      <c r="G2" s="637"/>
      <c r="H2" s="359">
        <f ca="1">'Summary E'!M1</f>
        <v>46152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35">
      <c r="A3" s="737" t="s">
        <v>152</v>
      </c>
      <c r="B3" s="637"/>
      <c r="C3" s="738" t="s">
        <v>153</v>
      </c>
      <c r="D3" s="649"/>
      <c r="E3" s="649"/>
      <c r="F3" s="649"/>
      <c r="G3" s="649"/>
      <c r="H3" s="637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35">
      <c r="A4" s="737" t="s">
        <v>874</v>
      </c>
      <c r="B4" s="637"/>
      <c r="C4" s="738" t="s">
        <v>155</v>
      </c>
      <c r="D4" s="649"/>
      <c r="E4" s="649"/>
      <c r="F4" s="649"/>
      <c r="G4" s="649"/>
      <c r="H4" s="637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35">
      <c r="A5" s="739" t="s">
        <v>875</v>
      </c>
      <c r="B5" s="649"/>
      <c r="C5" s="649"/>
      <c r="D5" s="649"/>
      <c r="E5" s="649"/>
      <c r="F5" s="649"/>
      <c r="G5" s="649"/>
      <c r="H5" s="637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3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3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3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5" x14ac:dyDescent="0.35">
      <c r="A9" s="107">
        <f t="shared" ref="A9:A12" si="0">A8+1</f>
        <v>3</v>
      </c>
      <c r="B9" s="125" t="s">
        <v>884</v>
      </c>
      <c r="C9" s="106" t="s">
        <v>379</v>
      </c>
      <c r="D9" s="107" t="str">
        <f>VLOOKUP(C9,'TS Gantry - AP47'!$C$8:$D$644,2,0)</f>
        <v>DB2+0</v>
      </c>
      <c r="E9" s="103" t="s">
        <v>643</v>
      </c>
      <c r="F9" s="103">
        <v>46125</v>
      </c>
      <c r="G9" s="364"/>
      <c r="H9" s="365" t="s">
        <v>1787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5" x14ac:dyDescent="0.35">
      <c r="A10" s="107">
        <f t="shared" si="0"/>
        <v>4</v>
      </c>
      <c r="B10" s="125" t="s">
        <v>884</v>
      </c>
      <c r="C10" s="106" t="s">
        <v>359</v>
      </c>
      <c r="D10" s="107" t="str">
        <f>VLOOKUP(C10,'TS Gantry - AP47'!$C$8:$D$644,2,0)</f>
        <v>DA+3</v>
      </c>
      <c r="E10" s="103" t="s">
        <v>643</v>
      </c>
      <c r="F10" s="103">
        <v>46144</v>
      </c>
      <c r="G10" s="364"/>
      <c r="H10" s="365" t="s">
        <v>1793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5" x14ac:dyDescent="0.35">
      <c r="A11" s="107">
        <f t="shared" si="0"/>
        <v>5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1790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5" x14ac:dyDescent="0.35">
      <c r="A12" s="107">
        <f t="shared" si="0"/>
        <v>6</v>
      </c>
      <c r="B12" s="125" t="s">
        <v>885</v>
      </c>
      <c r="C12" s="106" t="s">
        <v>510</v>
      </c>
      <c r="D12" s="107" t="str">
        <f>VLOOKUP(C12,'TS Gantry - AP47'!$C$8:$D$644,2,0)</f>
        <v>DA+6</v>
      </c>
      <c r="E12" s="103" t="s">
        <v>643</v>
      </c>
      <c r="F12" s="103">
        <v>46144</v>
      </c>
      <c r="G12" s="364"/>
      <c r="H12" s="365" t="s">
        <v>1786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customHeight="1" x14ac:dyDescent="0.35">
      <c r="A13" s="741" t="s">
        <v>886</v>
      </c>
      <c r="B13" s="664"/>
      <c r="C13" s="664"/>
      <c r="D13" s="664"/>
      <c r="E13" s="664"/>
      <c r="F13" s="664"/>
      <c r="G13" s="664"/>
      <c r="H13" s="665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customHeight="1" x14ac:dyDescent="0.35">
      <c r="A14" s="367" t="s">
        <v>887</v>
      </c>
      <c r="B14" s="367" t="s">
        <v>888</v>
      </c>
      <c r="C14" s="368" t="s">
        <v>878</v>
      </c>
      <c r="D14" s="367" t="s">
        <v>889</v>
      </c>
      <c r="E14" s="369" t="s">
        <v>881</v>
      </c>
      <c r="F14" s="369" t="s">
        <v>882</v>
      </c>
      <c r="G14" s="742" t="s">
        <v>12</v>
      </c>
      <c r="H14" s="672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spans="1:26" ht="18" customHeight="1" x14ac:dyDescent="0.35">
      <c r="A15" s="108">
        <v>1</v>
      </c>
      <c r="B15" s="125"/>
      <c r="C15" s="176" t="s">
        <v>535</v>
      </c>
      <c r="D15" s="107" t="str">
        <f>VLOOKUP(C15,'TS Gantry - AP47'!$C$8:$D$638,2,0)</f>
        <v>DA+0</v>
      </c>
      <c r="E15" s="103">
        <v>46052</v>
      </c>
      <c r="F15" s="103"/>
      <c r="G15" s="107"/>
      <c r="H15" s="125" t="s">
        <v>1782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35">
      <c r="A16" s="108">
        <v>2</v>
      </c>
      <c r="B16" s="125" t="s">
        <v>715</v>
      </c>
      <c r="C16" s="176" t="s">
        <v>555</v>
      </c>
      <c r="D16" s="107" t="str">
        <f>VLOOKUP(C16,'TS Gantry - AP47'!$C$8:$D$638,2,0)</f>
        <v>DA+9</v>
      </c>
      <c r="E16" s="103">
        <v>46148</v>
      </c>
      <c r="F16" s="103"/>
      <c r="G16" s="107"/>
      <c r="H16" s="125" t="s">
        <v>1791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35">
      <c r="A17" s="108">
        <v>3</v>
      </c>
      <c r="B17" s="125" t="s">
        <v>741</v>
      </c>
      <c r="C17" s="176" t="s">
        <v>604</v>
      </c>
      <c r="D17" s="107" t="str">
        <f>VLOOKUP(C17,'TS Gantry - AP47'!$C$8:$D$638,2,0)</f>
        <v>DA+6</v>
      </c>
      <c r="E17" s="103">
        <v>46134</v>
      </c>
      <c r="F17" s="103"/>
      <c r="G17" s="107"/>
      <c r="H17" s="125" t="s">
        <v>1792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35">
      <c r="A18" s="108">
        <v>4</v>
      </c>
      <c r="B18" s="125"/>
      <c r="C18" s="176"/>
      <c r="D18" s="107"/>
      <c r="E18" s="103"/>
      <c r="F18" s="103"/>
      <c r="G18" s="107"/>
      <c r="H18" s="125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35">
      <c r="A19" s="108">
        <v>5</v>
      </c>
      <c r="B19" s="125"/>
      <c r="C19" s="176"/>
      <c r="D19" s="107"/>
      <c r="E19" s="103"/>
      <c r="F19" s="103"/>
      <c r="G19" s="107"/>
      <c r="H19" s="125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35">
      <c r="A20" s="108">
        <v>6</v>
      </c>
      <c r="B20" s="153"/>
      <c r="C20" s="176"/>
      <c r="D20" s="107"/>
      <c r="E20" s="103"/>
      <c r="F20" s="103"/>
      <c r="G20" s="107"/>
      <c r="H20" s="125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35">
      <c r="A21" s="117"/>
      <c r="B21" s="214"/>
      <c r="C21" s="117"/>
      <c r="D21" s="371"/>
      <c r="E21" s="372"/>
      <c r="F21" s="372"/>
      <c r="G21" s="371"/>
      <c r="H21" s="371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.75" customHeight="1" x14ac:dyDescent="0.35">
      <c r="A22" s="741" t="s">
        <v>890</v>
      </c>
      <c r="B22" s="664"/>
      <c r="C22" s="664"/>
      <c r="D22" s="664"/>
      <c r="E22" s="664"/>
      <c r="F22" s="664"/>
      <c r="G22" s="664"/>
      <c r="H22" s="665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6"/>
      <c r="T22" s="366"/>
      <c r="U22" s="366"/>
      <c r="V22" s="366"/>
      <c r="W22" s="366"/>
      <c r="X22" s="366"/>
      <c r="Y22" s="366"/>
      <c r="Z22" s="366"/>
    </row>
    <row r="23" spans="1:26" ht="18.75" customHeight="1" x14ac:dyDescent="0.35">
      <c r="A23" s="69" t="s">
        <v>887</v>
      </c>
      <c r="B23" s="69" t="s">
        <v>888</v>
      </c>
      <c r="C23" s="69" t="s">
        <v>891</v>
      </c>
      <c r="D23" s="61" t="s">
        <v>892</v>
      </c>
      <c r="E23" s="373" t="s">
        <v>881</v>
      </c>
      <c r="F23" s="61" t="s">
        <v>882</v>
      </c>
      <c r="G23" s="710" t="s">
        <v>883</v>
      </c>
      <c r="H23" s="637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spans="1:26" ht="18" customHeight="1" x14ac:dyDescent="0.35">
      <c r="A24" s="108">
        <v>1</v>
      </c>
      <c r="B24" s="153"/>
      <c r="C24" s="107"/>
      <c r="D24" s="374"/>
      <c r="E24" s="103"/>
      <c r="F24" s="103"/>
      <c r="G24" s="740"/>
      <c r="H24" s="637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" customHeight="1" x14ac:dyDescent="0.35">
      <c r="A25" s="108">
        <v>2</v>
      </c>
      <c r="B25" s="153"/>
      <c r="C25" s="108"/>
      <c r="D25" s="374"/>
      <c r="E25" s="103"/>
      <c r="F25" s="103"/>
      <c r="G25" s="740"/>
      <c r="H25" s="637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35">
      <c r="A26" s="108">
        <v>3</v>
      </c>
      <c r="B26" s="125"/>
      <c r="C26" s="108"/>
      <c r="D26" s="374"/>
      <c r="E26" s="103"/>
      <c r="F26" s="103"/>
      <c r="G26" s="740"/>
      <c r="H26" s="637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.75" customHeight="1" x14ac:dyDescent="0.35">
      <c r="A27" s="739" t="s">
        <v>893</v>
      </c>
      <c r="B27" s="649"/>
      <c r="C27" s="649"/>
      <c r="D27" s="649"/>
      <c r="E27" s="649"/>
      <c r="F27" s="649"/>
      <c r="G27" s="649"/>
      <c r="H27" s="637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35">
      <c r="A28" s="69" t="s">
        <v>894</v>
      </c>
      <c r="B28" s="69" t="s">
        <v>888</v>
      </c>
      <c r="C28" s="69" t="s">
        <v>891</v>
      </c>
      <c r="D28" s="61" t="s">
        <v>892</v>
      </c>
      <c r="E28" s="373" t="s">
        <v>881</v>
      </c>
      <c r="F28" s="61" t="s">
        <v>882</v>
      </c>
      <c r="G28" s="710" t="s">
        <v>883</v>
      </c>
      <c r="H28" s="637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" customHeight="1" x14ac:dyDescent="0.35">
      <c r="A29" s="108"/>
      <c r="B29" s="108"/>
      <c r="C29" s="108"/>
      <c r="D29" s="108"/>
      <c r="E29" s="375"/>
      <c r="F29" s="108"/>
      <c r="G29" s="740"/>
      <c r="H29" s="637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35">
      <c r="A30" s="108"/>
      <c r="B30" s="107"/>
      <c r="C30" s="108"/>
      <c r="D30" s="376"/>
      <c r="E30" s="375"/>
      <c r="F30" s="375"/>
      <c r="G30" s="740"/>
      <c r="H30" s="637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.75" customHeight="1" x14ac:dyDescent="0.35">
      <c r="A31" s="739" t="s">
        <v>895</v>
      </c>
      <c r="B31" s="649"/>
      <c r="C31" s="649"/>
      <c r="D31" s="649"/>
      <c r="E31" s="649"/>
      <c r="F31" s="649"/>
      <c r="G31" s="649"/>
      <c r="H31" s="637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35">
      <c r="A32" s="69" t="s">
        <v>894</v>
      </c>
      <c r="B32" s="69" t="s">
        <v>888</v>
      </c>
      <c r="C32" s="69" t="s">
        <v>878</v>
      </c>
      <c r="D32" s="61" t="s">
        <v>889</v>
      </c>
      <c r="E32" s="69" t="s">
        <v>896</v>
      </c>
      <c r="F32" s="373" t="s">
        <v>881</v>
      </c>
      <c r="G32" s="61" t="s">
        <v>882</v>
      </c>
      <c r="H32" s="69" t="s">
        <v>883</v>
      </c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" customHeight="1" x14ac:dyDescent="0.35">
      <c r="A33" s="108">
        <v>1</v>
      </c>
      <c r="B33" s="108"/>
      <c r="C33" s="377"/>
      <c r="D33" s="377"/>
      <c r="E33" s="108"/>
      <c r="F33" s="108"/>
      <c r="G33" s="108"/>
      <c r="H33" s="69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35">
      <c r="A34" s="108">
        <v>2</v>
      </c>
      <c r="B34" s="108"/>
      <c r="C34" s="108"/>
      <c r="D34" s="108"/>
      <c r="E34" s="108"/>
      <c r="F34" s="108"/>
      <c r="G34" s="108"/>
      <c r="H34" s="69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.75" customHeight="1" x14ac:dyDescent="0.35">
      <c r="A35" s="739" t="s">
        <v>897</v>
      </c>
      <c r="B35" s="649"/>
      <c r="C35" s="649"/>
      <c r="D35" s="649"/>
      <c r="E35" s="649"/>
      <c r="F35" s="649"/>
      <c r="G35" s="649"/>
      <c r="H35" s="637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35">
      <c r="A36" s="69" t="s">
        <v>894</v>
      </c>
      <c r="B36" s="69" t="s">
        <v>888</v>
      </c>
      <c r="C36" s="69" t="s">
        <v>878</v>
      </c>
      <c r="D36" s="61" t="s">
        <v>889</v>
      </c>
      <c r="E36" s="373"/>
      <c r="F36" s="373" t="s">
        <v>881</v>
      </c>
      <c r="G36" s="61" t="s">
        <v>882</v>
      </c>
      <c r="H36" s="69" t="s">
        <v>883</v>
      </c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 x14ac:dyDescent="0.35">
      <c r="A37" s="108">
        <v>1</v>
      </c>
      <c r="B37" s="107"/>
      <c r="C37" s="157"/>
      <c r="D37" s="108"/>
      <c r="E37" s="108"/>
      <c r="F37" s="107"/>
      <c r="G37" s="107"/>
      <c r="H37" s="108"/>
      <c r="I37" s="117"/>
      <c r="J37" s="117"/>
      <c r="K37" s="117"/>
      <c r="L37" s="117"/>
      <c r="M37" s="117"/>
      <c r="N37" s="117"/>
      <c r="O37" s="117"/>
      <c r="P37" s="117"/>
      <c r="Q37" s="117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" customHeight="1" x14ac:dyDescent="0.35">
      <c r="A38" s="108">
        <v>2</v>
      </c>
      <c r="B38" s="107"/>
      <c r="C38" s="157"/>
      <c r="D38" s="108"/>
      <c r="E38" s="108"/>
      <c r="F38" s="108"/>
      <c r="G38" s="108"/>
      <c r="H38" s="10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.75" customHeight="1" x14ac:dyDescent="0.35">
      <c r="A39" s="739" t="s">
        <v>898</v>
      </c>
      <c r="B39" s="649"/>
      <c r="C39" s="649"/>
      <c r="D39" s="649"/>
      <c r="E39" s="649"/>
      <c r="F39" s="649"/>
      <c r="G39" s="649"/>
      <c r="H39" s="637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35">
      <c r="A40" s="69" t="s">
        <v>894</v>
      </c>
      <c r="B40" s="69" t="s">
        <v>888</v>
      </c>
      <c r="C40" s="69" t="s">
        <v>878</v>
      </c>
      <c r="D40" s="61" t="s">
        <v>889</v>
      </c>
      <c r="E40" s="61" t="s">
        <v>899</v>
      </c>
      <c r="F40" s="378" t="s">
        <v>900</v>
      </c>
      <c r="G40" s="61"/>
      <c r="H40" s="69" t="s">
        <v>883</v>
      </c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" customHeight="1" x14ac:dyDescent="0.35">
      <c r="A41" s="108">
        <v>1</v>
      </c>
      <c r="B41" s="250"/>
      <c r="C41" s="212"/>
      <c r="D41" s="108"/>
      <c r="E41" s="108"/>
      <c r="F41" s="108"/>
      <c r="G41" s="108"/>
      <c r="H41" s="10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35">
      <c r="A42" s="108">
        <v>2</v>
      </c>
      <c r="B42" s="250"/>
      <c r="C42" s="212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35">
      <c r="A43" s="108">
        <v>3</v>
      </c>
      <c r="B43" s="108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3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3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3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3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3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3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3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3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3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3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3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3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3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3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3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3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3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3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3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3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3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3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3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3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3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3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3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3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3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3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3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3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3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3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3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3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3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3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3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3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3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3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3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3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3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3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3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3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3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3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3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3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3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3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3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3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3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3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3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3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3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3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3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3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3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3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3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3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3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3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3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3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3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3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3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3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3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3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3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3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3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3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3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3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3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3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3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3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3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3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3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3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3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3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3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3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3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3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3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3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3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3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3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3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3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3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3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3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3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3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3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3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3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3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3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3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3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3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3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3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3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3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3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3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3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3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3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3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3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3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3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3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3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3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3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3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3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3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3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3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3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3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3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3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3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3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3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3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3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3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3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3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3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3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3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3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3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3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3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3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3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3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3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3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3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3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3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3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3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3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3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3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3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3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3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3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3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3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3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3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3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3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3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3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3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3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3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3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3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3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3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3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3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3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3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3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3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3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3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3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5.75" customHeight="1" x14ac:dyDescent="0.35"/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thickBot="1" x14ac:dyDescent="0.4"/>
  </sheetData>
  <mergeCells count="21">
    <mergeCell ref="A31:H31"/>
    <mergeCell ref="A35:H35"/>
    <mergeCell ref="A39:H39"/>
    <mergeCell ref="A13:H13"/>
    <mergeCell ref="G14:H14"/>
    <mergeCell ref="A22:H22"/>
    <mergeCell ref="G23:H23"/>
    <mergeCell ref="G24:H24"/>
    <mergeCell ref="G25:H25"/>
    <mergeCell ref="A27:H27"/>
    <mergeCell ref="A5:H5"/>
    <mergeCell ref="G26:H26"/>
    <mergeCell ref="G28:H28"/>
    <mergeCell ref="G29:H29"/>
    <mergeCell ref="G30:H30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41" sqref="F41"/>
    </sheetView>
  </sheetViews>
  <sheetFormatPr defaultColWidth="14.453125" defaultRowHeight="15" customHeight="1" x14ac:dyDescent="0.35"/>
  <cols>
    <col min="1" max="1" width="6.1796875" customWidth="1"/>
    <col min="2" max="2" width="42.1796875" customWidth="1"/>
    <col min="3" max="3" width="24.453125" customWidth="1"/>
    <col min="4" max="4" width="26.453125" customWidth="1"/>
    <col min="5" max="5" width="19" customWidth="1"/>
    <col min="6" max="6" width="27.7265625" customWidth="1"/>
    <col min="7" max="7" width="28.1796875" customWidth="1"/>
    <col min="8" max="26" width="9.1796875" customWidth="1"/>
  </cols>
  <sheetData>
    <row r="1" spans="1:26" ht="15.5" x14ac:dyDescent="0.35">
      <c r="A1" s="724" t="str">
        <f>DS!A1</f>
        <v>KEC International Limited</v>
      </c>
      <c r="B1" s="687"/>
      <c r="C1" s="687"/>
      <c r="D1" s="687"/>
      <c r="E1" s="687"/>
      <c r="F1" s="687"/>
      <c r="G1" s="693"/>
      <c r="H1" s="96"/>
    </row>
    <row r="2" spans="1:26" ht="15.5" x14ac:dyDescent="0.35">
      <c r="A2" s="725" t="str">
        <f>DS!A2</f>
        <v>765 kV D/C Bikaner IV PS to Siwani II (Part-01) TL</v>
      </c>
      <c r="B2" s="649"/>
      <c r="C2" s="649"/>
      <c r="D2" s="649"/>
      <c r="E2" s="649"/>
      <c r="F2" s="649"/>
      <c r="G2" s="703"/>
      <c r="H2" s="96"/>
    </row>
    <row r="3" spans="1:26" ht="15.5" x14ac:dyDescent="0.35">
      <c r="A3" s="725" t="s">
        <v>901</v>
      </c>
      <c r="B3" s="649"/>
      <c r="C3" s="649"/>
      <c r="D3" s="649"/>
      <c r="E3" s="649"/>
      <c r="F3" s="649"/>
      <c r="G3" s="703"/>
      <c r="H3" s="96"/>
    </row>
    <row r="4" spans="1:26" ht="18.75" customHeight="1" x14ac:dyDescent="0.35">
      <c r="A4" s="725" t="s">
        <v>902</v>
      </c>
      <c r="B4" s="649"/>
      <c r="C4" s="649"/>
      <c r="D4" s="649"/>
      <c r="E4" s="649"/>
      <c r="F4" s="649"/>
      <c r="G4" s="703"/>
      <c r="H4" s="96"/>
    </row>
    <row r="5" spans="1:26" ht="43.5" x14ac:dyDescent="0.3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58" x14ac:dyDescent="0.3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29" x14ac:dyDescent="0.3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ht="14.5" x14ac:dyDescent="0.35">
      <c r="A8" s="387"/>
      <c r="B8" s="117"/>
      <c r="C8" s="117"/>
      <c r="D8" s="117"/>
      <c r="E8" s="117"/>
      <c r="F8" s="388"/>
      <c r="G8" s="389"/>
      <c r="H8" s="96"/>
    </row>
    <row r="9" spans="1:26" ht="14.5" x14ac:dyDescent="0.35">
      <c r="A9" s="743" t="s">
        <v>917</v>
      </c>
      <c r="B9" s="649"/>
      <c r="C9" s="649"/>
      <c r="D9" s="649"/>
      <c r="E9" s="649"/>
      <c r="F9" s="649"/>
      <c r="G9" s="703"/>
      <c r="H9" s="96"/>
    </row>
    <row r="10" spans="1:26" ht="43.5" x14ac:dyDescent="0.3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16" x14ac:dyDescent="0.3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ht="14.5" x14ac:dyDescent="0.35">
      <c r="A12" s="387"/>
      <c r="C12" s="117"/>
      <c r="D12" s="117"/>
      <c r="E12" s="117"/>
      <c r="F12" s="117"/>
      <c r="G12" s="390"/>
      <c r="H12" s="96"/>
    </row>
    <row r="13" spans="1:26" ht="15.5" x14ac:dyDescent="0.35">
      <c r="A13" s="725" t="s">
        <v>922</v>
      </c>
      <c r="B13" s="649"/>
      <c r="C13" s="649"/>
      <c r="D13" s="649"/>
      <c r="E13" s="649"/>
      <c r="F13" s="649"/>
      <c r="G13" s="703"/>
      <c r="H13" s="96"/>
    </row>
    <row r="14" spans="1:26" ht="43.5" x14ac:dyDescent="0.3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29" x14ac:dyDescent="0.3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16" x14ac:dyDescent="0.3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01.5" x14ac:dyDescent="0.3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30.5" x14ac:dyDescent="0.3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43.5" x14ac:dyDescent="0.3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01.5" x14ac:dyDescent="0.3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59.5" x14ac:dyDescent="0.3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59.5" x14ac:dyDescent="0.3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59.5" x14ac:dyDescent="0.3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59.5" x14ac:dyDescent="0.3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0.5" x14ac:dyDescent="0.3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35">
      <c r="A26" s="743" t="s">
        <v>956</v>
      </c>
      <c r="B26" s="649"/>
      <c r="C26" s="649"/>
      <c r="D26" s="649"/>
      <c r="E26" s="649"/>
      <c r="F26" s="649"/>
      <c r="G26" s="703"/>
      <c r="H26" s="96"/>
    </row>
    <row r="27" spans="1:8" ht="43.5" x14ac:dyDescent="0.3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2.5" x14ac:dyDescent="0.3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35">
      <c r="A29" s="387"/>
      <c r="B29" s="117"/>
      <c r="C29" s="117"/>
      <c r="D29" s="117"/>
      <c r="E29" s="117"/>
      <c r="F29" s="388"/>
      <c r="G29" s="389"/>
      <c r="H29" s="96"/>
    </row>
    <row r="30" spans="1:8" ht="14.5" x14ac:dyDescent="0.35">
      <c r="A30" s="743" t="s">
        <v>962</v>
      </c>
      <c r="B30" s="649"/>
      <c r="C30" s="649"/>
      <c r="D30" s="649"/>
      <c r="E30" s="649"/>
      <c r="F30" s="649"/>
      <c r="G30" s="703"/>
      <c r="H30" s="96"/>
    </row>
    <row r="31" spans="1:8" ht="43.5" x14ac:dyDescent="0.3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58" x14ac:dyDescent="0.3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35">
      <c r="A33" s="117"/>
      <c r="C33" s="117"/>
      <c r="D33" s="117"/>
      <c r="E33" s="117"/>
      <c r="F33" s="117"/>
      <c r="G33" s="398"/>
      <c r="H33" s="96"/>
    </row>
    <row r="34" spans="1:8" ht="15.75" customHeight="1" x14ac:dyDescent="0.35">
      <c r="A34" s="743" t="s">
        <v>968</v>
      </c>
      <c r="B34" s="649"/>
      <c r="C34" s="649"/>
      <c r="D34" s="649"/>
      <c r="E34" s="649"/>
      <c r="F34" s="649"/>
      <c r="G34" s="703"/>
      <c r="H34" s="96"/>
    </row>
    <row r="35" spans="1:8" ht="43.5" x14ac:dyDescent="0.3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29" x14ac:dyDescent="0.3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35">
      <c r="A37" s="117"/>
      <c r="C37" s="117"/>
      <c r="D37" s="117"/>
      <c r="E37" s="117"/>
      <c r="F37" s="117"/>
      <c r="G37" s="398"/>
      <c r="H37" s="96"/>
    </row>
    <row r="38" spans="1:8" ht="15.75" customHeight="1" x14ac:dyDescent="0.35">
      <c r="A38" s="743" t="s">
        <v>1776</v>
      </c>
      <c r="B38" s="649"/>
      <c r="C38" s="649"/>
      <c r="D38" s="649"/>
      <c r="E38" s="649"/>
      <c r="F38" s="649"/>
      <c r="G38" s="703"/>
      <c r="H38" s="96"/>
    </row>
    <row r="39" spans="1:8" ht="43.5" x14ac:dyDescent="0.3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29" x14ac:dyDescent="0.3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35">
      <c r="A41" s="117"/>
      <c r="C41" s="117"/>
      <c r="D41" s="117"/>
      <c r="E41" s="117"/>
      <c r="F41" s="117"/>
      <c r="G41" s="398"/>
      <c r="H41" s="96"/>
    </row>
    <row r="42" spans="1:8" ht="15.75" customHeight="1" x14ac:dyDescent="0.35">
      <c r="A42" s="117"/>
      <c r="C42" s="117"/>
      <c r="D42" s="117"/>
      <c r="E42" s="117"/>
      <c r="F42" s="117"/>
      <c r="G42" s="398"/>
      <c r="H42" s="96"/>
    </row>
    <row r="43" spans="1:8" ht="15.75" customHeight="1" x14ac:dyDescent="0.35">
      <c r="A43" s="117"/>
      <c r="C43" s="117"/>
      <c r="D43" s="117"/>
      <c r="E43" s="117"/>
      <c r="F43" s="117"/>
      <c r="G43" s="398"/>
      <c r="H43" s="96"/>
    </row>
    <row r="44" spans="1:8" ht="15.75" customHeight="1" x14ac:dyDescent="0.35">
      <c r="A44" s="117"/>
      <c r="C44" s="117"/>
      <c r="D44" s="117"/>
      <c r="E44" s="117"/>
      <c r="F44" s="117"/>
      <c r="G44" s="398"/>
      <c r="H44" s="96"/>
    </row>
    <row r="45" spans="1:8" ht="15.75" customHeight="1" x14ac:dyDescent="0.35">
      <c r="A45" s="117"/>
      <c r="C45" s="117"/>
      <c r="D45" s="117"/>
      <c r="E45" s="117"/>
      <c r="F45" s="117"/>
      <c r="G45" s="398"/>
      <c r="H45" s="96"/>
    </row>
    <row r="46" spans="1:8" ht="15.75" customHeight="1" x14ac:dyDescent="0.35">
      <c r="A46" s="117"/>
      <c r="C46" s="117"/>
      <c r="D46" s="117"/>
      <c r="E46" s="117"/>
      <c r="F46" s="117"/>
      <c r="G46" s="398"/>
      <c r="H46" s="96"/>
    </row>
    <row r="47" spans="1:8" ht="15.75" customHeight="1" x14ac:dyDescent="0.35">
      <c r="A47" s="117"/>
      <c r="C47" s="117"/>
      <c r="D47" s="117"/>
      <c r="E47" s="117"/>
      <c r="F47" s="117"/>
      <c r="G47" s="398"/>
      <c r="H47" s="96"/>
    </row>
    <row r="48" spans="1:8" ht="15.75" customHeight="1" x14ac:dyDescent="0.35">
      <c r="A48" s="117"/>
      <c r="C48" s="117"/>
      <c r="D48" s="117"/>
      <c r="E48" s="117"/>
      <c r="F48" s="117"/>
      <c r="G48" s="398"/>
      <c r="H48" s="96"/>
    </row>
    <row r="49" spans="1:8" ht="15.75" customHeight="1" x14ac:dyDescent="0.35">
      <c r="A49" s="117"/>
      <c r="C49" s="117"/>
      <c r="D49" s="117"/>
      <c r="E49" s="117"/>
      <c r="F49" s="117"/>
      <c r="G49" s="398"/>
      <c r="H49" s="96"/>
    </row>
    <row r="50" spans="1:8" ht="15.75" customHeight="1" x14ac:dyDescent="0.35">
      <c r="A50" s="117"/>
      <c r="C50" s="117"/>
      <c r="D50" s="117"/>
      <c r="E50" s="117"/>
      <c r="F50" s="117"/>
      <c r="G50" s="398"/>
      <c r="H50" s="96"/>
    </row>
    <row r="51" spans="1:8" ht="15.75" customHeight="1" x14ac:dyDescent="0.35">
      <c r="A51" s="117"/>
      <c r="C51" s="117"/>
      <c r="D51" s="117"/>
      <c r="E51" s="117"/>
      <c r="F51" s="117"/>
      <c r="G51" s="398"/>
      <c r="H51" s="96"/>
    </row>
    <row r="52" spans="1:8" ht="15.75" customHeight="1" x14ac:dyDescent="0.35">
      <c r="A52" s="117"/>
      <c r="C52" s="117"/>
      <c r="D52" s="117"/>
      <c r="E52" s="117"/>
      <c r="F52" s="117"/>
      <c r="G52" s="398"/>
      <c r="H52" s="96"/>
    </row>
    <row r="53" spans="1:8" ht="15.75" customHeight="1" x14ac:dyDescent="0.35">
      <c r="A53" s="117"/>
      <c r="C53" s="117"/>
      <c r="D53" s="117"/>
      <c r="E53" s="117"/>
      <c r="F53" s="117"/>
      <c r="G53" s="398"/>
      <c r="H53" s="96"/>
    </row>
    <row r="54" spans="1:8" ht="15.75" customHeight="1" x14ac:dyDescent="0.35">
      <c r="A54" s="117"/>
      <c r="C54" s="117"/>
      <c r="D54" s="117"/>
      <c r="E54" s="117"/>
      <c r="F54" s="117"/>
      <c r="G54" s="398"/>
      <c r="H54" s="96"/>
    </row>
    <row r="55" spans="1:8" ht="15.75" customHeight="1" x14ac:dyDescent="0.35">
      <c r="A55" s="117"/>
      <c r="C55" s="117"/>
      <c r="D55" s="117"/>
      <c r="E55" s="117"/>
      <c r="F55" s="117"/>
      <c r="G55" s="398"/>
      <c r="H55" s="96"/>
    </row>
    <row r="56" spans="1:8" ht="15.75" customHeight="1" x14ac:dyDescent="0.35">
      <c r="A56" s="117"/>
      <c r="C56" s="117"/>
      <c r="D56" s="117"/>
      <c r="E56" s="117"/>
      <c r="F56" s="117"/>
      <c r="G56" s="398"/>
      <c r="H56" s="96"/>
    </row>
    <row r="57" spans="1:8" ht="15.75" customHeight="1" x14ac:dyDescent="0.35">
      <c r="A57" s="117"/>
      <c r="C57" s="117"/>
      <c r="D57" s="117"/>
      <c r="E57" s="117"/>
      <c r="F57" s="117"/>
      <c r="G57" s="398"/>
      <c r="H57" s="96"/>
    </row>
    <row r="58" spans="1:8" ht="15.75" customHeight="1" x14ac:dyDescent="0.35">
      <c r="A58" s="117"/>
      <c r="C58" s="117"/>
      <c r="D58" s="117"/>
      <c r="E58" s="117"/>
      <c r="F58" s="117"/>
      <c r="G58" s="398"/>
      <c r="H58" s="96"/>
    </row>
    <row r="59" spans="1:8" ht="15.75" customHeight="1" x14ac:dyDescent="0.35">
      <c r="A59" s="117"/>
      <c r="C59" s="117"/>
      <c r="D59" s="117"/>
      <c r="E59" s="117"/>
      <c r="F59" s="117"/>
      <c r="G59" s="398"/>
      <c r="H59" s="96"/>
    </row>
    <row r="60" spans="1:8" ht="15.75" customHeight="1" x14ac:dyDescent="0.35">
      <c r="A60" s="117"/>
      <c r="C60" s="117"/>
      <c r="D60" s="117"/>
      <c r="E60" s="117"/>
      <c r="F60" s="117"/>
      <c r="G60" s="398"/>
      <c r="H60" s="96"/>
    </row>
    <row r="61" spans="1:8" ht="15.75" customHeight="1" x14ac:dyDescent="0.35">
      <c r="A61" s="117"/>
      <c r="C61" s="117"/>
      <c r="D61" s="117"/>
      <c r="E61" s="117"/>
      <c r="F61" s="117"/>
      <c r="G61" s="398"/>
      <c r="H61" s="96"/>
    </row>
    <row r="62" spans="1:8" ht="15.75" customHeight="1" x14ac:dyDescent="0.35">
      <c r="A62" s="117"/>
      <c r="C62" s="117"/>
      <c r="D62" s="117"/>
      <c r="E62" s="117"/>
      <c r="F62" s="117"/>
      <c r="G62" s="398"/>
      <c r="H62" s="96"/>
    </row>
    <row r="63" spans="1:8" ht="15.75" customHeight="1" x14ac:dyDescent="0.35">
      <c r="A63" s="117"/>
      <c r="C63" s="117"/>
      <c r="D63" s="117"/>
      <c r="E63" s="117"/>
      <c r="F63" s="117"/>
      <c r="G63" s="398"/>
      <c r="H63" s="96"/>
    </row>
    <row r="64" spans="1:8" ht="15.75" customHeight="1" x14ac:dyDescent="0.35">
      <c r="A64" s="117"/>
      <c r="C64" s="117"/>
      <c r="D64" s="117"/>
      <c r="E64" s="117"/>
      <c r="F64" s="117"/>
      <c r="G64" s="398"/>
      <c r="H64" s="96"/>
    </row>
    <row r="65" spans="1:8" ht="15.75" customHeight="1" x14ac:dyDescent="0.35">
      <c r="A65" s="117"/>
      <c r="C65" s="117"/>
      <c r="D65" s="117"/>
      <c r="E65" s="117"/>
      <c r="F65" s="117"/>
      <c r="G65" s="398"/>
      <c r="H65" s="96"/>
    </row>
    <row r="66" spans="1:8" ht="15.75" customHeight="1" x14ac:dyDescent="0.35">
      <c r="A66" s="117"/>
      <c r="C66" s="117"/>
      <c r="D66" s="117"/>
      <c r="E66" s="117"/>
      <c r="F66" s="117"/>
      <c r="G66" s="398"/>
      <c r="H66" s="96"/>
    </row>
    <row r="67" spans="1:8" ht="15.75" customHeight="1" x14ac:dyDescent="0.35">
      <c r="A67" s="117"/>
      <c r="C67" s="117"/>
      <c r="D67" s="117"/>
      <c r="E67" s="117"/>
      <c r="F67" s="117"/>
      <c r="G67" s="398"/>
      <c r="H67" s="96"/>
    </row>
    <row r="68" spans="1:8" ht="15.75" customHeight="1" x14ac:dyDescent="0.35">
      <c r="A68" s="117"/>
      <c r="C68" s="117"/>
      <c r="D68" s="117"/>
      <c r="E68" s="117"/>
      <c r="F68" s="117"/>
      <c r="G68" s="398"/>
      <c r="H68" s="96"/>
    </row>
    <row r="69" spans="1:8" ht="15.75" customHeight="1" x14ac:dyDescent="0.35">
      <c r="A69" s="117"/>
      <c r="C69" s="117"/>
      <c r="D69" s="117"/>
      <c r="E69" s="117"/>
      <c r="F69" s="117"/>
      <c r="G69" s="398"/>
      <c r="H69" s="96"/>
    </row>
    <row r="70" spans="1:8" ht="15.75" customHeight="1" x14ac:dyDescent="0.35">
      <c r="A70" s="117"/>
      <c r="C70" s="117"/>
      <c r="D70" s="117"/>
      <c r="E70" s="117"/>
      <c r="F70" s="117"/>
      <c r="G70" s="398"/>
      <c r="H70" s="96"/>
    </row>
    <row r="71" spans="1:8" ht="15.75" customHeight="1" x14ac:dyDescent="0.35">
      <c r="A71" s="117"/>
      <c r="C71" s="117"/>
      <c r="D71" s="117"/>
      <c r="E71" s="117"/>
      <c r="F71" s="117"/>
      <c r="G71" s="398"/>
      <c r="H71" s="96"/>
    </row>
    <row r="72" spans="1:8" ht="15.75" customHeight="1" x14ac:dyDescent="0.35">
      <c r="A72" s="117"/>
      <c r="C72" s="117"/>
      <c r="D72" s="117"/>
      <c r="E72" s="117"/>
      <c r="F72" s="117"/>
      <c r="G72" s="398"/>
      <c r="H72" s="96"/>
    </row>
    <row r="73" spans="1:8" ht="15.75" customHeight="1" x14ac:dyDescent="0.35">
      <c r="A73" s="117"/>
      <c r="C73" s="117"/>
      <c r="D73" s="117"/>
      <c r="E73" s="117"/>
      <c r="F73" s="117"/>
      <c r="G73" s="398"/>
      <c r="H73" s="96"/>
    </row>
    <row r="74" spans="1:8" ht="15.75" customHeight="1" x14ac:dyDescent="0.35">
      <c r="A74" s="117"/>
      <c r="C74" s="117"/>
      <c r="D74" s="117"/>
      <c r="E74" s="117"/>
      <c r="F74" s="117"/>
      <c r="G74" s="398"/>
      <c r="H74" s="96"/>
    </row>
    <row r="75" spans="1:8" ht="15.75" customHeight="1" x14ac:dyDescent="0.35">
      <c r="A75" s="117"/>
      <c r="C75" s="117"/>
      <c r="D75" s="117"/>
      <c r="E75" s="117"/>
      <c r="F75" s="117"/>
      <c r="G75" s="398"/>
      <c r="H75" s="96"/>
    </row>
    <row r="76" spans="1:8" ht="15.75" customHeight="1" x14ac:dyDescent="0.35">
      <c r="A76" s="117"/>
      <c r="C76" s="117"/>
      <c r="D76" s="117"/>
      <c r="E76" s="117"/>
      <c r="F76" s="117"/>
      <c r="G76" s="398"/>
      <c r="H76" s="96"/>
    </row>
    <row r="77" spans="1:8" ht="15.75" customHeight="1" x14ac:dyDescent="0.35">
      <c r="A77" s="117"/>
      <c r="C77" s="117"/>
      <c r="D77" s="117"/>
      <c r="E77" s="117"/>
      <c r="F77" s="117"/>
      <c r="G77" s="398"/>
      <c r="H77" s="96"/>
    </row>
    <row r="78" spans="1:8" ht="15.75" customHeight="1" x14ac:dyDescent="0.35">
      <c r="A78" s="117"/>
      <c r="C78" s="117"/>
      <c r="D78" s="117"/>
      <c r="E78" s="117"/>
      <c r="F78" s="117"/>
      <c r="G78" s="398"/>
      <c r="H78" s="96"/>
    </row>
    <row r="79" spans="1:8" ht="15.75" customHeight="1" x14ac:dyDescent="0.35">
      <c r="A79" s="117"/>
      <c r="C79" s="117"/>
      <c r="D79" s="117"/>
      <c r="E79" s="117"/>
      <c r="F79" s="117"/>
      <c r="G79" s="398"/>
      <c r="H79" s="96"/>
    </row>
    <row r="80" spans="1:8" ht="15.75" customHeight="1" x14ac:dyDescent="0.35">
      <c r="A80" s="117"/>
      <c r="C80" s="117"/>
      <c r="D80" s="117"/>
      <c r="E80" s="117"/>
      <c r="F80" s="117"/>
      <c r="G80" s="398"/>
      <c r="H80" s="96"/>
    </row>
    <row r="81" spans="1:8" ht="15.75" customHeight="1" x14ac:dyDescent="0.35">
      <c r="A81" s="117"/>
      <c r="C81" s="117"/>
      <c r="D81" s="117"/>
      <c r="E81" s="117"/>
      <c r="F81" s="117"/>
      <c r="G81" s="398"/>
      <c r="H81" s="96"/>
    </row>
    <row r="82" spans="1:8" ht="15.75" customHeight="1" x14ac:dyDescent="0.35">
      <c r="A82" s="117"/>
      <c r="C82" s="117"/>
      <c r="D82" s="117"/>
      <c r="E82" s="117"/>
      <c r="F82" s="117"/>
      <c r="G82" s="398"/>
      <c r="H82" s="96"/>
    </row>
    <row r="83" spans="1:8" ht="15.75" customHeight="1" x14ac:dyDescent="0.35">
      <c r="A83" s="117"/>
      <c r="C83" s="117"/>
      <c r="D83" s="117"/>
      <c r="E83" s="117"/>
      <c r="F83" s="117"/>
      <c r="G83" s="398"/>
      <c r="H83" s="96"/>
    </row>
    <row r="84" spans="1:8" ht="15.75" customHeight="1" x14ac:dyDescent="0.35">
      <c r="A84" s="117"/>
      <c r="C84" s="117"/>
      <c r="D84" s="117"/>
      <c r="E84" s="117"/>
      <c r="F84" s="117"/>
      <c r="G84" s="398"/>
      <c r="H84" s="96"/>
    </row>
    <row r="85" spans="1:8" ht="15.75" customHeight="1" x14ac:dyDescent="0.35">
      <c r="A85" s="117"/>
      <c r="C85" s="117"/>
      <c r="D85" s="117"/>
      <c r="E85" s="117"/>
      <c r="F85" s="117"/>
      <c r="G85" s="398"/>
      <c r="H85" s="96"/>
    </row>
    <row r="86" spans="1:8" ht="15.75" customHeight="1" x14ac:dyDescent="0.35">
      <c r="A86" s="117"/>
      <c r="C86" s="117"/>
      <c r="D86" s="117"/>
      <c r="E86" s="117"/>
      <c r="F86" s="117"/>
      <c r="G86" s="398"/>
      <c r="H86" s="96"/>
    </row>
    <row r="87" spans="1:8" ht="15.75" customHeight="1" x14ac:dyDescent="0.35">
      <c r="A87" s="117"/>
      <c r="C87" s="117"/>
      <c r="D87" s="117"/>
      <c r="E87" s="117"/>
      <c r="F87" s="117"/>
      <c r="G87" s="398"/>
      <c r="H87" s="96"/>
    </row>
    <row r="88" spans="1:8" ht="15.75" customHeight="1" x14ac:dyDescent="0.35">
      <c r="A88" s="117"/>
      <c r="C88" s="117"/>
      <c r="D88" s="117"/>
      <c r="E88" s="117"/>
      <c r="F88" s="117"/>
      <c r="G88" s="398"/>
      <c r="H88" s="96"/>
    </row>
    <row r="89" spans="1:8" ht="15.75" customHeight="1" x14ac:dyDescent="0.35">
      <c r="A89" s="117"/>
      <c r="C89" s="117"/>
      <c r="D89" s="117"/>
      <c r="E89" s="117"/>
      <c r="F89" s="117"/>
      <c r="G89" s="398"/>
      <c r="H89" s="96"/>
    </row>
    <row r="90" spans="1:8" ht="15.75" customHeight="1" x14ac:dyDescent="0.35">
      <c r="A90" s="117"/>
      <c r="C90" s="117"/>
      <c r="D90" s="117"/>
      <c r="E90" s="117"/>
      <c r="F90" s="117"/>
      <c r="G90" s="398"/>
      <c r="H90" s="96"/>
    </row>
    <row r="91" spans="1:8" ht="15.75" customHeight="1" x14ac:dyDescent="0.35">
      <c r="A91" s="117"/>
      <c r="C91" s="117"/>
      <c r="D91" s="117"/>
      <c r="E91" s="117"/>
      <c r="F91" s="117"/>
      <c r="G91" s="398"/>
      <c r="H91" s="96"/>
    </row>
    <row r="92" spans="1:8" ht="15.75" customHeight="1" x14ac:dyDescent="0.35">
      <c r="A92" s="117"/>
      <c r="C92" s="117"/>
      <c r="D92" s="117"/>
      <c r="E92" s="117"/>
      <c r="F92" s="117"/>
      <c r="G92" s="398"/>
      <c r="H92" s="96"/>
    </row>
    <row r="93" spans="1:8" ht="15.75" customHeight="1" x14ac:dyDescent="0.35">
      <c r="A93" s="117"/>
      <c r="C93" s="117"/>
      <c r="D93" s="117"/>
      <c r="E93" s="117"/>
      <c r="F93" s="117"/>
      <c r="G93" s="398"/>
      <c r="H93" s="96"/>
    </row>
    <row r="94" spans="1:8" ht="15.75" customHeight="1" x14ac:dyDescent="0.35">
      <c r="A94" s="117"/>
      <c r="C94" s="117"/>
      <c r="D94" s="117"/>
      <c r="E94" s="117"/>
      <c r="F94" s="117"/>
      <c r="G94" s="398"/>
      <c r="H94" s="96"/>
    </row>
    <row r="95" spans="1:8" ht="15.75" customHeight="1" x14ac:dyDescent="0.35">
      <c r="A95" s="117"/>
      <c r="C95" s="117"/>
      <c r="D95" s="117"/>
      <c r="E95" s="117"/>
      <c r="F95" s="117"/>
      <c r="G95" s="398"/>
      <c r="H95" s="96"/>
    </row>
    <row r="96" spans="1:8" ht="15.75" customHeight="1" x14ac:dyDescent="0.35">
      <c r="A96" s="117"/>
      <c r="C96" s="117"/>
      <c r="D96" s="117"/>
      <c r="E96" s="117"/>
      <c r="F96" s="117"/>
      <c r="G96" s="398"/>
      <c r="H96" s="96"/>
    </row>
    <row r="97" spans="1:8" ht="15.75" customHeight="1" x14ac:dyDescent="0.35">
      <c r="A97" s="117"/>
      <c r="C97" s="117"/>
      <c r="D97" s="117"/>
      <c r="E97" s="117"/>
      <c r="F97" s="117"/>
      <c r="G97" s="398"/>
      <c r="H97" s="96"/>
    </row>
    <row r="98" spans="1:8" ht="15.75" customHeight="1" x14ac:dyDescent="0.35">
      <c r="A98" s="117"/>
      <c r="C98" s="117"/>
      <c r="D98" s="117"/>
      <c r="E98" s="117"/>
      <c r="F98" s="117"/>
      <c r="G98" s="398"/>
      <c r="H98" s="96"/>
    </row>
    <row r="99" spans="1:8" ht="15.75" customHeight="1" x14ac:dyDescent="0.35">
      <c r="A99" s="117"/>
      <c r="C99" s="117"/>
      <c r="D99" s="117"/>
      <c r="E99" s="117"/>
      <c r="F99" s="117"/>
      <c r="G99" s="398"/>
      <c r="H99" s="96"/>
    </row>
    <row r="100" spans="1:8" ht="15.75" customHeight="1" x14ac:dyDescent="0.3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3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3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3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3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3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3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3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3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3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3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3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3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3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3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3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3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3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3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3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3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3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3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3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3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3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3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3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3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3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3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3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3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3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3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3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3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3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3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3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3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3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3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3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3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3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3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3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3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3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3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3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3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3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3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3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3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3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3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3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3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3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3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3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3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3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3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3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3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3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3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3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3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3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3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3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3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3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3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3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3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3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3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3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3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3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3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3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3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3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3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3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3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3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3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3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3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3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3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3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3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3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3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3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3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3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3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3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3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3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3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3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3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3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3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3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3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3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3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3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3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3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3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3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3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3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3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3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3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3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3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3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3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3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3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3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3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35"/>
    <row r="238" spans="1:8" ht="15.75" customHeight="1" x14ac:dyDescent="0.35"/>
    <row r="239" spans="1:8" ht="15.75" customHeight="1" x14ac:dyDescent="0.35"/>
    <row r="240" spans="1:8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 x14ac:dyDescent="0.35"/>
  <cols>
    <col min="1" max="1" width="13.453125" customWidth="1"/>
    <col min="2" max="2" width="7.7265625" customWidth="1"/>
    <col min="3" max="3" width="13.26953125" customWidth="1"/>
    <col min="4" max="4" width="14.1796875" customWidth="1"/>
    <col min="5" max="6" width="11.7265625" customWidth="1"/>
    <col min="7" max="7" width="13.54296875" customWidth="1"/>
    <col min="8" max="10" width="11.7265625" customWidth="1"/>
    <col min="11" max="11" width="21.1796875" customWidth="1"/>
    <col min="12" max="12" width="11.26953125" customWidth="1"/>
    <col min="13" max="26" width="9.1796875" customWidth="1"/>
  </cols>
  <sheetData>
    <row r="1" spans="1:26" ht="16" thickBot="1" x14ac:dyDescent="0.4">
      <c r="A1" s="744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974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46152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400" t="s">
        <v>763</v>
      </c>
      <c r="B4" s="219" t="s">
        <v>764</v>
      </c>
      <c r="C4" s="746" t="s">
        <v>975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29" x14ac:dyDescent="0.3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3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/>
    <row r="283" spans="1:26" ht="15.75" customHeight="1" x14ac:dyDescent="0.35"/>
    <row r="284" spans="1:26" ht="15.75" customHeight="1" x14ac:dyDescent="0.35"/>
    <row r="285" spans="1:26" ht="15.75" customHeight="1" x14ac:dyDescent="0.35"/>
    <row r="286" spans="1:26" ht="15.75" customHeight="1" x14ac:dyDescent="0.35"/>
    <row r="287" spans="1:26" ht="15.75" customHeight="1" x14ac:dyDescent="0.35"/>
    <row r="288" spans="1:26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1796875" customWidth="1"/>
    <col min="3" max="3" width="9.1796875" customWidth="1"/>
    <col min="4" max="5" width="9.54296875" customWidth="1"/>
    <col min="6" max="10" width="11.7265625" customWidth="1"/>
    <col min="11" max="11" width="18.7265625" customWidth="1"/>
    <col min="12" max="12" width="15.453125" customWidth="1"/>
    <col min="13" max="26" width="9.1796875" customWidth="1"/>
  </cols>
  <sheetData>
    <row r="1" spans="1:26" ht="16" thickBot="1" x14ac:dyDescent="0.4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7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984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46152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753" t="s">
        <v>985</v>
      </c>
      <c r="B4" s="747" t="s">
        <v>986</v>
      </c>
      <c r="C4" s="746" t="s">
        <v>975</v>
      </c>
      <c r="D4" s="687"/>
      <c r="E4" s="687"/>
      <c r="F4" s="687"/>
      <c r="G4" s="68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4" thickBot="1" x14ac:dyDescent="0.4">
      <c r="A5" s="754"/>
      <c r="B5" s="657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thickBot="1" x14ac:dyDescent="0.4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thickBot="1" x14ac:dyDescent="0.4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thickBot="1" x14ac:dyDescent="0.4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thickBot="1" x14ac:dyDescent="0.4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thickBot="1" x14ac:dyDescent="0.4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thickBot="1" x14ac:dyDescent="0.4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4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53125" defaultRowHeight="15" customHeight="1" x14ac:dyDescent="0.35"/>
  <cols>
    <col min="1" max="1" width="7.54296875" customWidth="1"/>
    <col min="2" max="2" width="8.26953125" customWidth="1"/>
    <col min="3" max="9" width="11.1796875" customWidth="1"/>
    <col min="10" max="10" width="16.26953125" customWidth="1"/>
    <col min="11" max="11" width="14" customWidth="1"/>
    <col min="12" max="13" width="18.7265625" customWidth="1"/>
    <col min="14" max="14" width="15.453125" customWidth="1"/>
    <col min="15" max="26" width="9.1796875" customWidth="1"/>
  </cols>
  <sheetData>
    <row r="1" spans="1:26" ht="15.5" x14ac:dyDescent="0.3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93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715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70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45" t="s">
        <v>990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46152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3.5" x14ac:dyDescent="0.3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53125" defaultRowHeight="15" customHeight="1" x14ac:dyDescent="0.35"/>
  <cols>
    <col min="1" max="1" width="8.81640625" customWidth="1"/>
    <col min="2" max="2" width="9.1796875" customWidth="1"/>
    <col min="3" max="3" width="10.1796875" customWidth="1"/>
    <col min="4" max="4" width="15.7265625" customWidth="1"/>
    <col min="5" max="5" width="12.81640625" customWidth="1"/>
    <col min="6" max="6" width="11.7265625" customWidth="1"/>
    <col min="7" max="7" width="12.81640625" customWidth="1"/>
    <col min="8" max="8" width="26" customWidth="1"/>
    <col min="9" max="9" width="17.7265625" customWidth="1"/>
    <col min="10" max="10" width="25.453125" customWidth="1"/>
    <col min="11" max="11" width="15.54296875" customWidth="1"/>
    <col min="12" max="26" width="9.1796875" customWidth="1"/>
  </cols>
  <sheetData>
    <row r="1" spans="1:26" ht="15.5" x14ac:dyDescent="0.3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46152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" x14ac:dyDescent="0.3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>
        <v>1</v>
      </c>
      <c r="B5" s="108"/>
      <c r="C5" s="176" t="s">
        <v>258</v>
      </c>
      <c r="D5" s="108" t="s">
        <v>259</v>
      </c>
      <c r="E5" s="108" t="s">
        <v>1788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2</v>
      </c>
      <c r="B6" s="108"/>
      <c r="C6" s="246" t="s">
        <v>281</v>
      </c>
      <c r="D6" s="108" t="s">
        <v>282</v>
      </c>
      <c r="E6" s="108" t="s">
        <v>1788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3</v>
      </c>
      <c r="B7" s="108"/>
      <c r="C7" s="108" t="s">
        <v>297</v>
      </c>
      <c r="D7" s="108" t="s">
        <v>298</v>
      </c>
      <c r="E7" s="108" t="s">
        <v>1788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4</v>
      </c>
      <c r="B8" s="108"/>
      <c r="C8" s="108" t="s">
        <v>316</v>
      </c>
      <c r="D8" s="108" t="s">
        <v>298</v>
      </c>
      <c r="E8" s="108" t="s">
        <v>1788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5</v>
      </c>
      <c r="B9" s="108"/>
      <c r="C9" s="108" t="s">
        <v>338</v>
      </c>
      <c r="D9" s="241" t="s">
        <v>282</v>
      </c>
      <c r="E9" s="241" t="s">
        <v>1788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6</v>
      </c>
      <c r="B10" s="108"/>
      <c r="C10" s="108" t="s">
        <v>374</v>
      </c>
      <c r="D10" s="108" t="s">
        <v>375</v>
      </c>
      <c r="E10" s="108" t="s">
        <v>1788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>
        <v>7</v>
      </c>
      <c r="B11" s="108"/>
      <c r="C11" s="108" t="s">
        <v>399</v>
      </c>
      <c r="D11" s="241" t="s">
        <v>400</v>
      </c>
      <c r="E11" s="241" t="s">
        <v>1788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8</v>
      </c>
      <c r="B12" s="108"/>
      <c r="C12" s="108" t="s">
        <v>426</v>
      </c>
      <c r="D12" s="108" t="s">
        <v>261</v>
      </c>
      <c r="E12" s="108" t="s">
        <v>1788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9</v>
      </c>
      <c r="B13" s="108"/>
      <c r="C13" s="108" t="s">
        <v>462</v>
      </c>
      <c r="D13" s="108" t="s">
        <v>282</v>
      </c>
      <c r="E13" s="108" t="s">
        <v>1788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10</v>
      </c>
      <c r="B14" s="108"/>
      <c r="C14" s="108" t="s">
        <v>483</v>
      </c>
      <c r="D14" s="108" t="s">
        <v>282</v>
      </c>
      <c r="E14" s="108" t="s">
        <v>1788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11</v>
      </c>
      <c r="B15" s="108"/>
      <c r="C15" s="108" t="s">
        <v>509</v>
      </c>
      <c r="D15" s="108" t="s">
        <v>282</v>
      </c>
      <c r="E15" s="108" t="s">
        <v>1788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12</v>
      </c>
      <c r="B16" s="108"/>
      <c r="C16" s="212" t="s">
        <v>530</v>
      </c>
      <c r="D16" s="212" t="s">
        <v>251</v>
      </c>
      <c r="E16" s="108" t="s">
        <v>1788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13</v>
      </c>
      <c r="B17" s="108"/>
      <c r="C17" s="108" t="s">
        <v>547</v>
      </c>
      <c r="D17" s="108" t="s">
        <v>409</v>
      </c>
      <c r="E17" s="108" t="s">
        <v>1788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14</v>
      </c>
      <c r="B18" s="108"/>
      <c r="C18" s="108" t="s">
        <v>568</v>
      </c>
      <c r="D18" s="108" t="s">
        <v>569</v>
      </c>
      <c r="E18" s="108" t="s">
        <v>1788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15</v>
      </c>
      <c r="B19" s="108"/>
      <c r="C19" s="108" t="s">
        <v>590</v>
      </c>
      <c r="D19" s="108" t="s">
        <v>274</v>
      </c>
      <c r="E19" s="108" t="s">
        <v>1788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16</v>
      </c>
      <c r="B20" s="108"/>
      <c r="C20" s="108" t="s">
        <v>615</v>
      </c>
      <c r="D20" s="108" t="s">
        <v>348</v>
      </c>
      <c r="E20" s="108" t="s">
        <v>1788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/>
    <row r="22" spans="1:26" ht="15.75" customHeight="1" x14ac:dyDescent="0.35"/>
    <row r="23" spans="1:26" ht="15.75" customHeight="1" x14ac:dyDescent="0.35"/>
    <row r="24" spans="1:26" ht="15.75" customHeight="1" x14ac:dyDescent="0.35"/>
    <row r="25" spans="1:26" ht="15.75" customHeight="1" x14ac:dyDescent="0.35"/>
    <row r="26" spans="1:26" ht="15.75" customHeight="1" x14ac:dyDescent="0.35"/>
    <row r="27" spans="1:26" ht="15.75" customHeight="1" x14ac:dyDescent="0.35"/>
    <row r="28" spans="1:26" ht="15.75" customHeight="1" x14ac:dyDescent="0.35"/>
    <row r="29" spans="1:26" ht="15.75" customHeight="1" x14ac:dyDescent="0.35"/>
    <row r="30" spans="1:26" ht="15.75" customHeight="1" x14ac:dyDescent="0.35"/>
    <row r="31" spans="1:26" ht="15.75" customHeight="1" x14ac:dyDescent="0.35"/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thickBot="1" x14ac:dyDescent="0.4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53125" defaultRowHeight="15" customHeight="1" x14ac:dyDescent="0.35"/>
  <cols>
    <col min="1" max="1" width="7.54296875" customWidth="1"/>
    <col min="2" max="2" width="9.26953125" customWidth="1"/>
    <col min="3" max="3" width="8.26953125" customWidth="1"/>
    <col min="4" max="4" width="10.81640625" customWidth="1"/>
    <col min="5" max="5" width="7.26953125" customWidth="1"/>
    <col min="6" max="6" width="10.1796875" customWidth="1"/>
    <col min="7" max="7" width="12" customWidth="1"/>
    <col min="8" max="8" width="10.54296875" customWidth="1"/>
    <col min="9" max="9" width="13.453125" customWidth="1"/>
    <col min="10" max="10" width="9.453125" customWidth="1"/>
    <col min="11" max="11" width="14.26953125" customWidth="1"/>
    <col min="12" max="12" width="12.1796875" customWidth="1"/>
    <col min="13" max="13" width="7.7265625" customWidth="1"/>
    <col min="14" max="19" width="8.7265625" customWidth="1"/>
    <col min="20" max="20" width="12.81640625" customWidth="1"/>
    <col min="21" max="21" width="16.1796875" customWidth="1"/>
    <col min="22" max="22" width="40.7265625" customWidth="1"/>
    <col min="23" max="23" width="13" customWidth="1"/>
    <col min="24" max="24" width="23" customWidth="1"/>
    <col min="25" max="25" width="15.7265625" customWidth="1"/>
    <col min="26" max="26" width="14" customWidth="1"/>
    <col min="27" max="27" width="15.7265625" customWidth="1"/>
  </cols>
  <sheetData>
    <row r="1" spans="1:29" ht="26.25" customHeight="1" x14ac:dyDescent="0.35">
      <c r="A1" s="756" t="s">
        <v>997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37"/>
    </row>
    <row r="2" spans="1:29" ht="18" customHeight="1" x14ac:dyDescent="0.35">
      <c r="A2" s="757" t="s">
        <v>998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37"/>
    </row>
    <row r="3" spans="1:29" ht="25.5" customHeight="1" x14ac:dyDescent="0.35">
      <c r="A3" s="757" t="s">
        <v>999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37"/>
    </row>
    <row r="4" spans="1:29" ht="19.5" customHeight="1" x14ac:dyDescent="0.35">
      <c r="A4" s="757" t="s">
        <v>1000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37"/>
    </row>
    <row r="5" spans="1:29" ht="18" customHeight="1" x14ac:dyDescent="0.35">
      <c r="A5" s="758" t="s">
        <v>1001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37"/>
    </row>
    <row r="6" spans="1:29" ht="42" x14ac:dyDescent="0.3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49"/>
      <c r="P6" s="637"/>
      <c r="Q6" s="759" t="s">
        <v>1015</v>
      </c>
      <c r="R6" s="649"/>
      <c r="S6" s="637"/>
      <c r="T6" s="760" t="s">
        <v>1016</v>
      </c>
      <c r="U6" s="637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ht="14.5" x14ac:dyDescent="0.3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3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3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3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3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3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3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3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3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3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3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3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3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3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3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3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3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3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3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3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3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3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3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3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3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3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3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3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3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3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3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3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3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3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3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3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3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3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3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3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3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3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3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3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3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3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3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3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3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3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3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3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3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3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3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3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3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3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3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3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3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3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3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3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3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3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3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3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3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3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3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3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3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3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3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3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3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3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3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3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3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3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3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3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3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3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3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3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3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3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3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3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3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3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3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3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3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3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3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3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3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3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3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3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3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3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3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3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3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3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3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3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3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3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3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3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3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3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3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3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3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3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3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3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3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3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3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3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3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3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3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3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3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3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3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3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3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3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3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3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3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3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3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3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3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3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3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3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3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3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3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3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3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3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3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3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3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3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3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3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3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3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3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3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3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3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3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3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3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3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3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3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3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3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3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3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3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3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3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3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3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3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3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3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3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3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3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3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3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3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3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3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3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3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3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3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3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3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3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3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3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3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3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3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3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3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3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3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3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3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3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3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3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3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3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3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3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3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3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3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3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3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3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3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3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3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3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3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3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3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3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3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3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3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3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3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3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3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3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3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3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3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3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3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3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3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3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3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3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3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3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3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3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3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3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3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3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3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3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3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3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3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3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3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3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3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3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3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3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3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3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3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3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3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3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3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3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3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3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3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3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3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3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3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3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3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3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3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3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3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3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3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3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3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3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3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3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3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3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3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3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3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3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3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3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3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3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3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3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3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3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3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3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3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3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3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3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3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3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3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3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3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3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3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3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3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3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3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3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3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3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3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3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3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3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3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3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3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3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3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3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3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3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3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3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3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3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3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3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3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3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3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3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3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3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3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3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3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3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3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3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3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3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3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3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3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3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3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3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3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3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3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3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3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3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3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3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3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3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3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3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3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3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3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3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3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3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3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3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3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3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3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3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3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3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3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3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3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3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3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3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3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3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3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3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3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3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3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3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3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3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3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3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3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3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3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3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3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3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3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3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3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3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3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3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3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3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3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3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3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3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3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3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3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3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3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3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3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3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3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3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3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3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3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3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3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3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3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3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3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3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3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3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3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3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3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3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3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3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3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3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3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3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3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3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3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3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3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3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3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3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3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3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3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3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3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3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3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3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3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3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3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3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3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3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3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3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3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3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3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3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3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3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3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3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3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3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3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3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3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3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3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3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3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3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3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3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3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3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3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3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3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3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3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3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3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3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3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3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3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3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3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3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3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3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3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3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3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3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3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3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3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3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3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3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3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3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3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3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3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3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3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3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3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3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3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3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3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3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3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3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3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3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3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3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3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3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3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3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3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3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3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3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3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3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3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3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3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3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3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3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3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3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3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3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3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3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3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3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3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3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3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3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3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3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3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3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3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3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3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3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3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3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3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3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3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3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3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3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3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3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3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3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3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3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3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3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3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3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3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3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3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3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3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3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3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3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3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3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3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3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3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3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3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3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3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3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3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3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3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3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3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3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3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3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3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3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3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3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3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35">
      <c r="A647" s="761" t="s">
        <v>200</v>
      </c>
      <c r="B647" s="649"/>
      <c r="C647" s="649"/>
      <c r="D647" s="649"/>
      <c r="E647" s="649"/>
      <c r="F647" s="637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3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3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3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3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3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3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3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3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3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3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3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3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3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3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3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35">
      <c r="A663" s="450"/>
      <c r="B663" s="453" t="s">
        <v>274</v>
      </c>
      <c r="C663" s="424">
        <f>COUNTIF(D8:D646,"DB2+0")</f>
        <v>7</v>
      </c>
      <c r="D663" s="755" t="s">
        <v>1234</v>
      </c>
      <c r="E663" s="655"/>
      <c r="F663" s="655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3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3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3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3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3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3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3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3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3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3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3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3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3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3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3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3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3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3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35">
      <c r="A682" s="450"/>
      <c r="B682" s="453" t="s">
        <v>225</v>
      </c>
      <c r="C682" s="424">
        <f>COUNTIF(D8:D646,"DD60+0")</f>
        <v>2</v>
      </c>
      <c r="D682" s="755" t="s">
        <v>1234</v>
      </c>
      <c r="E682" s="655"/>
      <c r="F682" s="655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3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3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3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35">
      <c r="A686" s="450"/>
      <c r="B686" s="453" t="s">
        <v>348</v>
      </c>
      <c r="C686" s="424">
        <f>COUNTIF(D8:D646,"DD60+18")</f>
        <v>3</v>
      </c>
      <c r="D686" s="755" t="s">
        <v>1237</v>
      </c>
      <c r="E686" s="655"/>
      <c r="F686" s="655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3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35">
      <c r="A688" s="450"/>
      <c r="B688" s="453" t="s">
        <v>424</v>
      </c>
      <c r="C688" s="424">
        <f>COUNTIF(D8:D646,"DD60+35")</f>
        <v>2</v>
      </c>
      <c r="D688" s="755" t="s">
        <v>1238</v>
      </c>
      <c r="E688" s="655"/>
      <c r="F688" s="655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3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3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3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3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3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3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3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3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3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3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3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3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3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3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3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3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3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3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3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3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3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3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3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3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3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3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3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3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3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3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3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3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3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3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3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3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3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3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3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3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3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3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3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3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3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3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3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3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3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3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3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3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3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3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3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3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3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3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3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3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3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3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3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3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3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3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3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3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3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3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3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3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3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3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3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3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3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3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3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3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3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3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3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3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3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3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3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3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3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3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3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3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3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3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3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3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3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3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3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3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3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3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3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3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3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3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3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3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3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3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3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3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3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3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3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3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3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3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3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3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3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3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3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3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3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3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3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3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3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3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3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3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3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3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3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3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3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3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3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3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3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3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3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3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3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3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3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3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3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3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3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3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3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3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3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3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3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3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3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3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3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3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3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3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3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3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3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3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3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3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3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3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3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3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3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3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3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3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3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3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3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3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3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3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3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3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3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3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3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3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3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3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3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3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3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3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3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3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3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3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3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3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35"/>
    <row r="892" spans="1:27" ht="15.75" customHeight="1" x14ac:dyDescent="0.35"/>
    <row r="893" spans="1:27" ht="15.75" customHeight="1" x14ac:dyDescent="0.35"/>
    <row r="894" spans="1:27" ht="15.75" customHeight="1" x14ac:dyDescent="0.35"/>
    <row r="895" spans="1:27" ht="15.75" customHeight="1" x14ac:dyDescent="0.35"/>
    <row r="896" spans="1:27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53125" defaultRowHeight="15" customHeight="1" x14ac:dyDescent="0.35"/>
  <cols>
    <col min="1" max="1" width="14.453125" customWidth="1"/>
    <col min="2" max="2" width="32.81640625" customWidth="1"/>
    <col min="3" max="4" width="14.453125" customWidth="1"/>
    <col min="5" max="5" width="15.26953125" customWidth="1"/>
    <col min="6" max="6" width="14.453125" customWidth="1"/>
    <col min="7" max="7" width="21.26953125" customWidth="1"/>
    <col min="9" max="9" width="19.26953125" customWidth="1"/>
    <col min="10" max="10" width="23.453125" customWidth="1"/>
    <col min="11" max="11" width="24" customWidth="1"/>
  </cols>
  <sheetData>
    <row r="1" spans="1:11" ht="14.5" x14ac:dyDescent="0.3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3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ht="14.5" x14ac:dyDescent="0.3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ht="14.5" x14ac:dyDescent="0.3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ht="14.5" x14ac:dyDescent="0.3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ht="14.5" x14ac:dyDescent="0.3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ht="14.5" x14ac:dyDescent="0.3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ht="14.5" x14ac:dyDescent="0.3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ht="14.5" x14ac:dyDescent="0.3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ht="14.5" x14ac:dyDescent="0.3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ht="14.5" x14ac:dyDescent="0.3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ht="14.5" x14ac:dyDescent="0.3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ht="14.5" x14ac:dyDescent="0.3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ht="14.5" x14ac:dyDescent="0.3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ht="14.5" x14ac:dyDescent="0.3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ht="14.5" x14ac:dyDescent="0.3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ht="14.5" x14ac:dyDescent="0.3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ht="14.5" x14ac:dyDescent="0.3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ht="14.5" x14ac:dyDescent="0.3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ht="14.5" x14ac:dyDescent="0.3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3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3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3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3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35"/>
    <row r="26" spans="1:11" ht="15.75" customHeight="1" x14ac:dyDescent="0.35"/>
    <row r="27" spans="1:11" ht="15.75" customHeight="1" x14ac:dyDescent="0.35"/>
    <row r="28" spans="1:11" ht="15.75" customHeight="1" x14ac:dyDescent="0.35"/>
    <row r="29" spans="1:11" ht="15.75" customHeight="1" x14ac:dyDescent="0.35"/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53125" defaultRowHeight="15" customHeight="1" x14ac:dyDescent="0.35"/>
  <cols>
    <col min="1" max="1" width="5.26953125" customWidth="1"/>
    <col min="2" max="2" width="8.81640625" customWidth="1"/>
    <col min="3" max="3" width="12.26953125" customWidth="1"/>
    <col min="4" max="4" width="16.54296875" customWidth="1"/>
    <col min="5" max="5" width="9" customWidth="1"/>
    <col min="6" max="6" width="11.26953125" customWidth="1"/>
    <col min="7" max="7" width="13.81640625" customWidth="1"/>
    <col min="8" max="8" width="12.1796875" customWidth="1"/>
    <col min="9" max="9" width="12.453125" customWidth="1"/>
    <col min="10" max="10" width="13.26953125" customWidth="1"/>
    <col min="11" max="12" width="13.1796875" customWidth="1"/>
    <col min="13" max="15" width="12" customWidth="1"/>
    <col min="16" max="16" width="11.81640625" customWidth="1"/>
    <col min="17" max="17" width="8.81640625" customWidth="1"/>
    <col min="18" max="18" width="11.26953125" customWidth="1"/>
    <col min="19" max="19" width="13.1796875" customWidth="1"/>
    <col min="20" max="20" width="12.26953125" customWidth="1"/>
    <col min="21" max="21" width="8.81640625" customWidth="1"/>
    <col min="22" max="22" width="11.26953125" customWidth="1"/>
    <col min="23" max="23" width="12" customWidth="1"/>
    <col min="24" max="26" width="8.81640625" customWidth="1"/>
  </cols>
  <sheetData>
    <row r="1" spans="1:26" ht="18.5" x14ac:dyDescent="0.35">
      <c r="A1" s="762" t="s">
        <v>1273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45">
      <c r="A2" s="763" t="s">
        <v>1274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35">
      <c r="A3" s="764" t="s">
        <v>1275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43.5" x14ac:dyDescent="0.3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718" t="s">
        <v>1285</v>
      </c>
      <c r="L4" s="637"/>
      <c r="M4" s="718" t="s">
        <v>1286</v>
      </c>
      <c r="N4" s="637"/>
      <c r="O4" s="718" t="s">
        <v>1287</v>
      </c>
      <c r="P4" s="637"/>
      <c r="Q4" s="718" t="s">
        <v>1288</v>
      </c>
      <c r="R4" s="637"/>
      <c r="S4" s="718" t="s">
        <v>1289</v>
      </c>
      <c r="T4" s="637"/>
      <c r="U4" s="718" t="s">
        <v>893</v>
      </c>
      <c r="V4" s="637"/>
      <c r="W4" s="80" t="s">
        <v>1290</v>
      </c>
      <c r="X4" s="462"/>
      <c r="Y4" s="462"/>
      <c r="Z4" s="462"/>
    </row>
    <row r="5" spans="1:26" ht="21.75" customHeight="1" x14ac:dyDescent="0.3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3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ht="14.5" x14ac:dyDescent="0.3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ht="14.5" x14ac:dyDescent="0.3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ht="14.5" x14ac:dyDescent="0.3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ht="14.5" x14ac:dyDescent="0.3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ht="14.5" x14ac:dyDescent="0.3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ht="14.5" x14ac:dyDescent="0.3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ht="14.5" x14ac:dyDescent="0.3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ht="14.5" x14ac:dyDescent="0.3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6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ht="14.5" x14ac:dyDescent="0.3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ht="14.5" x14ac:dyDescent="0.3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6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ht="14.5" x14ac:dyDescent="0.3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ht="14.5" x14ac:dyDescent="0.3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6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ht="14.5" x14ac:dyDescent="0.3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ht="14.5" x14ac:dyDescent="0.3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6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35">
      <c r="A21" s="412"/>
      <c r="B21" s="412"/>
      <c r="C21" s="412"/>
      <c r="D21" s="412"/>
      <c r="E21" s="470">
        <v>346.71</v>
      </c>
      <c r="F21" s="673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3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3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3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6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35">
      <c r="A25" s="412"/>
      <c r="B25" s="412"/>
      <c r="C25" s="412"/>
      <c r="D25" s="412"/>
      <c r="E25" s="470">
        <v>395.44</v>
      </c>
      <c r="F25" s="673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3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3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3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3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3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35">
      <c r="A31" s="412"/>
      <c r="B31" s="412"/>
      <c r="C31" s="412"/>
      <c r="D31" s="412"/>
      <c r="E31" s="470">
        <v>367.64299999999997</v>
      </c>
      <c r="F31" s="673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3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3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3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3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3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35">
      <c r="A37" s="412"/>
      <c r="B37" s="412"/>
      <c r="C37" s="412"/>
      <c r="D37" s="412"/>
      <c r="E37" s="470">
        <v>213.99100000000001</v>
      </c>
      <c r="F37" s="673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3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3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3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3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3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6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35">
      <c r="A43" s="412"/>
      <c r="B43" s="412"/>
      <c r="C43" s="412"/>
      <c r="D43" s="412"/>
      <c r="E43" s="470">
        <v>299.04199999999997</v>
      </c>
      <c r="F43" s="673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3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3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3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3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3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6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3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3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6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35">
      <c r="A51" s="412"/>
      <c r="B51" s="412"/>
      <c r="C51" s="412"/>
      <c r="D51" s="412"/>
      <c r="E51" s="470">
        <v>373.74200000000002</v>
      </c>
      <c r="F51" s="673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3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3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3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3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3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6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35">
      <c r="A57" s="412"/>
      <c r="B57" s="412"/>
      <c r="C57" s="412"/>
      <c r="D57" s="412"/>
      <c r="E57" s="470">
        <v>361.05900000000003</v>
      </c>
      <c r="F57" s="673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3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3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3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6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3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3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6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3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3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6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3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3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6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3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3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6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35">
      <c r="A69" s="412"/>
      <c r="B69" s="412"/>
      <c r="C69" s="412"/>
      <c r="D69" s="412"/>
      <c r="E69" s="470">
        <v>432.495</v>
      </c>
      <c r="F69" s="673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3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3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3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3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3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6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35">
      <c r="A75" s="412"/>
      <c r="B75" s="412"/>
      <c r="C75" s="412"/>
      <c r="D75" s="412"/>
      <c r="E75" s="470">
        <v>383.48700000000002</v>
      </c>
      <c r="F75" s="673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3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3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3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3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3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3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3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3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3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3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3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6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3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3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6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3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3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6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35">
      <c r="A91" s="412"/>
      <c r="B91" s="412"/>
      <c r="C91" s="412"/>
      <c r="D91" s="412"/>
      <c r="E91" s="470">
        <v>372.91699999999997</v>
      </c>
      <c r="F91" s="673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3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3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3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6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3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3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6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3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3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6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3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3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6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35">
      <c r="A101" s="412"/>
      <c r="B101" s="412"/>
      <c r="C101" s="412"/>
      <c r="D101" s="412"/>
      <c r="E101" s="470">
        <v>385.565</v>
      </c>
      <c r="F101" s="673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3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3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3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6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35">
      <c r="A105" s="412"/>
      <c r="B105" s="412"/>
      <c r="C105" s="412"/>
      <c r="D105" s="412"/>
      <c r="E105" s="470">
        <v>391.76600000000002</v>
      </c>
      <c r="F105" s="673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3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3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3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6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3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3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6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3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3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6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3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3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6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3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3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6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3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3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6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3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3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6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3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3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6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35">
      <c r="A123" s="412"/>
      <c r="B123" s="412"/>
      <c r="C123" s="412"/>
      <c r="D123" s="412"/>
      <c r="E123" s="470">
        <v>425.16699999999997</v>
      </c>
      <c r="F123" s="673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3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3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3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6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3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3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6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3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3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6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3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3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6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35">
      <c r="A133" s="412"/>
      <c r="B133" s="412"/>
      <c r="C133" s="412"/>
      <c r="D133" s="412"/>
      <c r="E133" s="470">
        <v>427.13499999999999</v>
      </c>
      <c r="F133" s="673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3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3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3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6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3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3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3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3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35">
      <c r="A141" s="412"/>
      <c r="B141" s="412"/>
      <c r="C141" s="412"/>
      <c r="D141" s="412"/>
      <c r="E141" s="470">
        <v>341.60300000000001</v>
      </c>
      <c r="F141" s="673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3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3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3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3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3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3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3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6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3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3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6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3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3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6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3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3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6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3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3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6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3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3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6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3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3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3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3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3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3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6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3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3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6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3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3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6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35">
      <c r="A169" s="412"/>
      <c r="B169" s="412"/>
      <c r="C169" s="412"/>
      <c r="D169" s="412"/>
      <c r="E169" s="470">
        <v>364.55399999999997</v>
      </c>
      <c r="F169" s="673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3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3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3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6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3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3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35">
      <c r="A175" s="412"/>
      <c r="B175" s="412"/>
      <c r="C175" s="412"/>
      <c r="D175" s="412"/>
      <c r="E175" s="470">
        <v>346.06799999999998</v>
      </c>
      <c r="F175" s="673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3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3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3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3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3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3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3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3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3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3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3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3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3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3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3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3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3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3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3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3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3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3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3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35">
      <c r="A199" s="412"/>
      <c r="B199" s="412"/>
      <c r="C199" s="412"/>
      <c r="D199" s="412"/>
      <c r="E199" s="470">
        <v>390.46800000000002</v>
      </c>
      <c r="F199" s="673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3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3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3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6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3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3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6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3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3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6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3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3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6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3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3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6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35">
      <c r="A211" s="412"/>
      <c r="B211" s="412"/>
      <c r="C211" s="412"/>
      <c r="D211" s="412"/>
      <c r="E211" s="470">
        <v>393.90499999999997</v>
      </c>
      <c r="F211" s="673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3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3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3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6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3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3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6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3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3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6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3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3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6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3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3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6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35">
      <c r="A223" s="412"/>
      <c r="B223" s="412"/>
      <c r="C223" s="412"/>
      <c r="D223" s="412"/>
      <c r="E223" s="470">
        <v>421.11599999999999</v>
      </c>
      <c r="F223" s="673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3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3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3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6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3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3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6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3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3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6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3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3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6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3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3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6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3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3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6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35">
      <c r="A237" s="412"/>
      <c r="B237" s="412"/>
      <c r="C237" s="412"/>
      <c r="D237" s="412"/>
      <c r="E237" s="470">
        <v>417.58499999999998</v>
      </c>
      <c r="F237" s="673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3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3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3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3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3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6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3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3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6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3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3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6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3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3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6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35">
      <c r="A249" s="412"/>
      <c r="B249" s="412"/>
      <c r="C249" s="412"/>
      <c r="D249" s="412"/>
      <c r="E249" s="470">
        <v>401.17700000000002</v>
      </c>
      <c r="F249" s="673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3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3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3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6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3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3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6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35">
      <c r="A255" s="412"/>
      <c r="B255" s="412"/>
      <c r="C255" s="412"/>
      <c r="D255" s="412"/>
      <c r="E255" s="470">
        <v>333.06299999999999</v>
      </c>
      <c r="F255" s="673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3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3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3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6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35">
      <c r="A259" s="412"/>
      <c r="B259" s="412"/>
      <c r="C259" s="412"/>
      <c r="D259" s="412"/>
      <c r="E259" s="470">
        <v>421.49900000000002</v>
      </c>
      <c r="F259" s="673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3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3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3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3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3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3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3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3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3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3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3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3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3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3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3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3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3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3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3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35">
      <c r="A279" s="412"/>
      <c r="B279" s="412"/>
      <c r="C279" s="412"/>
      <c r="D279" s="412"/>
      <c r="E279" s="470">
        <v>383.43700000000001</v>
      </c>
      <c r="F279" s="673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3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3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3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6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3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3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6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3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3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6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3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3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6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3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3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6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3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3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3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3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6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35">
      <c r="A295" s="412"/>
      <c r="B295" s="412"/>
      <c r="C295" s="412"/>
      <c r="D295" s="412"/>
      <c r="E295" s="470">
        <v>412.14600000000002</v>
      </c>
      <c r="F295" s="673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3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3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3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3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3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6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3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3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3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3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3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3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3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3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3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3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6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3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3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6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3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3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3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3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3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3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35">
      <c r="A319" s="412"/>
      <c r="B319" s="412"/>
      <c r="C319" s="412"/>
      <c r="D319" s="412"/>
      <c r="E319" s="470">
        <v>421.77</v>
      </c>
      <c r="F319" s="673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3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3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3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3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3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6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3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3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6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35">
      <c r="A327" s="412"/>
      <c r="B327" s="412"/>
      <c r="C327" s="412"/>
      <c r="D327" s="412"/>
      <c r="E327" s="470">
        <v>409.18599999999998</v>
      </c>
      <c r="F327" s="673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3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3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3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3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3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6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3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3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6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3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3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6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3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3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6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3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3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6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3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3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6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3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3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6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3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3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6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3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3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6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3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3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6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3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3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6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35">
      <c r="A353" s="412"/>
      <c r="B353" s="412"/>
      <c r="C353" s="412"/>
      <c r="D353" s="412"/>
      <c r="E353" s="470">
        <v>431.91399999999999</v>
      </c>
      <c r="F353" s="673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3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3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3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3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3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6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3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3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6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3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3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6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3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3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6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3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3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6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35">
      <c r="A367" s="412"/>
      <c r="B367" s="412"/>
      <c r="C367" s="412"/>
      <c r="D367" s="412"/>
      <c r="E367" s="470">
        <v>409.15199999999999</v>
      </c>
      <c r="F367" s="673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3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3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3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6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3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3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6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3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3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6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3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3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6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3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3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6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3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3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6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3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3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6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35">
      <c r="A383" s="412"/>
      <c r="B383" s="412"/>
      <c r="C383" s="412"/>
      <c r="D383" s="412"/>
      <c r="E383" s="470">
        <v>416.83699999999999</v>
      </c>
      <c r="F383" s="673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3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3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3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3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3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6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3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3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6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3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3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6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3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3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6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3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3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6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3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3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6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3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3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6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3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3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6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3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3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6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3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3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6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3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3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6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35">
      <c r="A409" s="412"/>
      <c r="B409" s="412"/>
      <c r="C409" s="412"/>
      <c r="D409" s="412"/>
      <c r="E409" s="470">
        <v>338.99200000000002</v>
      </c>
      <c r="F409" s="673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3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3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3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3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3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6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3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3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6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3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3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6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35">
      <c r="A419" s="412"/>
      <c r="B419" s="412"/>
      <c r="C419" s="412"/>
      <c r="D419" s="412"/>
      <c r="E419" s="470">
        <v>438.76499999999999</v>
      </c>
      <c r="F419" s="673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3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3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3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3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3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6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3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3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6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35">
      <c r="A427" s="412"/>
      <c r="B427" s="412"/>
      <c r="C427" s="412"/>
      <c r="D427" s="412"/>
      <c r="E427" s="470">
        <v>404.04300000000001</v>
      </c>
      <c r="F427" s="673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3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3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3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3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3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3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3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3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3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3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3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6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3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3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6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35">
      <c r="A441" s="412"/>
      <c r="B441" s="412"/>
      <c r="C441" s="412"/>
      <c r="D441" s="412"/>
      <c r="E441" s="470">
        <v>421.59100000000001</v>
      </c>
      <c r="F441" s="673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3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3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3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3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3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4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3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3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3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3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3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3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3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3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3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3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3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3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3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3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3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3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3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3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3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3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3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3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3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3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3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3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3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3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3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3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3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3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3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3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3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3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3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3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3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3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3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3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3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3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3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3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3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3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3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3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3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3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3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3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3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3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3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3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3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3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3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3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3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3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3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3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3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3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3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3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3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3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3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3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3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3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3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3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3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3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3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3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3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3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3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3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3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3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3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3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3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3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3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3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3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3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3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3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3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3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3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3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3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3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3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3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3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3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3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3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3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3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3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3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3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3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3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3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3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3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3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3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3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3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3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3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3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3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3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3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3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3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3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3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3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3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3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3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3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3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3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3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3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3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3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3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3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3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3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3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3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3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3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3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3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3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3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3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3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3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3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3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3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3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3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3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3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3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3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3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3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3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3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3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3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3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3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3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3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3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3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3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3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3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3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3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3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3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3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3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3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3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3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3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3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3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3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3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3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3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35"/>
    <row r="649" spans="1:26" ht="15.75" customHeight="1" x14ac:dyDescent="0.35"/>
    <row r="650" spans="1:26" ht="15.75" customHeight="1" x14ac:dyDescent="0.35"/>
    <row r="651" spans="1:26" ht="15.75" customHeight="1" x14ac:dyDescent="0.35"/>
    <row r="652" spans="1:26" ht="15.75" customHeight="1" x14ac:dyDescent="0.35"/>
    <row r="653" spans="1:26" ht="15.75" customHeight="1" x14ac:dyDescent="0.35"/>
    <row r="654" spans="1:26" ht="15.75" customHeight="1" x14ac:dyDescent="0.35"/>
    <row r="655" spans="1:26" ht="15.75" customHeight="1" x14ac:dyDescent="0.35"/>
    <row r="656" spans="1:2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53125" defaultRowHeight="15" customHeight="1" x14ac:dyDescent="0.35"/>
  <cols>
    <col min="1" max="1" width="1.453125" customWidth="1"/>
    <col min="2" max="2" width="4.54296875" customWidth="1"/>
    <col min="3" max="3" width="47.7265625" customWidth="1"/>
    <col min="4" max="4" width="6" customWidth="1"/>
    <col min="5" max="5" width="7.81640625" customWidth="1"/>
    <col min="6" max="6" width="13.81640625" customWidth="1"/>
    <col min="7" max="7" width="12.453125" customWidth="1"/>
    <col min="8" max="8" width="6" customWidth="1"/>
    <col min="9" max="9" width="10.81640625" customWidth="1"/>
    <col min="10" max="10" width="15.81640625" customWidth="1"/>
    <col min="11" max="11" width="12.81640625" customWidth="1"/>
    <col min="12" max="12" width="15.453125" customWidth="1"/>
    <col min="13" max="13" width="9.1796875" customWidth="1"/>
    <col min="14" max="14" width="11.7265625" customWidth="1"/>
    <col min="15" max="15" width="9.1796875" customWidth="1"/>
    <col min="16" max="16" width="11.54296875" customWidth="1"/>
    <col min="17" max="17" width="30.54296875" customWidth="1"/>
    <col min="18" max="37" width="9.1796875" customWidth="1"/>
  </cols>
  <sheetData>
    <row r="1" spans="1:37" ht="21" customHeight="1" x14ac:dyDescent="0.3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5" x14ac:dyDescent="0.3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46152</v>
      </c>
      <c r="K2" s="76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5" x14ac:dyDescent="0.3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5" thickBot="1" x14ac:dyDescent="0.4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46152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35">
      <c r="A5" s="494"/>
      <c r="B5" s="768" t="s">
        <v>1590</v>
      </c>
      <c r="C5" s="770" t="s">
        <v>1591</v>
      </c>
      <c r="D5" s="770" t="s">
        <v>1592</v>
      </c>
      <c r="E5" s="770" t="s">
        <v>1593</v>
      </c>
      <c r="F5" s="770" t="s">
        <v>1594</v>
      </c>
      <c r="G5" s="770" t="s">
        <v>1595</v>
      </c>
      <c r="H5" s="770" t="s">
        <v>1596</v>
      </c>
      <c r="I5" s="779" t="s">
        <v>1597</v>
      </c>
      <c r="J5" s="688"/>
      <c r="K5" s="770" t="s">
        <v>1598</v>
      </c>
      <c r="L5" s="770" t="s">
        <v>1599</v>
      </c>
      <c r="M5" s="770" t="s">
        <v>1600</v>
      </c>
      <c r="N5" s="770" t="s">
        <v>1601</v>
      </c>
      <c r="O5" s="770" t="s">
        <v>1602</v>
      </c>
      <c r="P5" s="776" t="s">
        <v>1603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4">
      <c r="A6" s="494"/>
      <c r="B6" s="769"/>
      <c r="C6" s="771"/>
      <c r="D6" s="771"/>
      <c r="E6" s="771"/>
      <c r="F6" s="771"/>
      <c r="G6" s="771"/>
      <c r="H6" s="771"/>
      <c r="I6" s="501" t="s">
        <v>1604</v>
      </c>
      <c r="J6" s="501" t="s">
        <v>1605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4">
      <c r="A7" s="462"/>
      <c r="B7" s="772" t="s">
        <v>1606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3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3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3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3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3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3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3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3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ht="14.5" x14ac:dyDescent="0.3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3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3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3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3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3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3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3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3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3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3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3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3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3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3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3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3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3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3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3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3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3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3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3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3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3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3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3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3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3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3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3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3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3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3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3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3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3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3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3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3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3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3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3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3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3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3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3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3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3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3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3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3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3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3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3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3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3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3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3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3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3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3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3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3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3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3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3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3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3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3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3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3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3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3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3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4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4">
      <c r="A93" s="462"/>
      <c r="B93" s="775" t="s">
        <v>1635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98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3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3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3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3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3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3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3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3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3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3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3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3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3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3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3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3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3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3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3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3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3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3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3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3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3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3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3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3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3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3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3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3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3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3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3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3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3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3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3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3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3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3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3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3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3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3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3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3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3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3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3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3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3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3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3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3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3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3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3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3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3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3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3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3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3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3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3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3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3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3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3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4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3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3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3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3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3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3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3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3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3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3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3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3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3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3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3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3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3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3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3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3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3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3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3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3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3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3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3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3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3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3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3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3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3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3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3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3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3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3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3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3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3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3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3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3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3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3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3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3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3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3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3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3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3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3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3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3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3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3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3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3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3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3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3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3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3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3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3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3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3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3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3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3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3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3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3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3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3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3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3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3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3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3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3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3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3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3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3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3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3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3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3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3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3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3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3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3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3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3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3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3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3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3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3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3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3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3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3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3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3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3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3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3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3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3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3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3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3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3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3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3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3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3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3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3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3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3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3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3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3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3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3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3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3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3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3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3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3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3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3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3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3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3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3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3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3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3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3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3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3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3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3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3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3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3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3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3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3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3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3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3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3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3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3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3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3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3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3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3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3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3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3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3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3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3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3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3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3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3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3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3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3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3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3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3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3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3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3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3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3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3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3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3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3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3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3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3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3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3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3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35"/>
    <row r="366" spans="1:37" ht="15.75" customHeight="1" x14ac:dyDescent="0.35"/>
    <row r="367" spans="1:37" ht="15.75" customHeight="1" x14ac:dyDescent="0.35"/>
    <row r="368" spans="1:37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53125" defaultRowHeight="15" customHeight="1" x14ac:dyDescent="0.35"/>
  <cols>
    <col min="1" max="1" width="5.7265625" customWidth="1"/>
    <col min="2" max="4" width="9.1796875" customWidth="1"/>
    <col min="5" max="5" width="27.1796875" customWidth="1"/>
    <col min="6" max="6" width="12.453125" customWidth="1"/>
    <col min="7" max="7" width="10.81640625" customWidth="1"/>
    <col min="8" max="8" width="11.26953125" customWidth="1"/>
    <col min="9" max="9" width="13" customWidth="1"/>
    <col min="10" max="10" width="13.1796875" customWidth="1"/>
    <col min="11" max="11" width="14" customWidth="1"/>
    <col min="12" max="12" width="11" customWidth="1"/>
    <col min="13" max="13" width="9.1796875" customWidth="1"/>
    <col min="14" max="14" width="12.453125" customWidth="1"/>
    <col min="15" max="15" width="11.81640625" customWidth="1"/>
    <col min="16" max="16" width="10.7265625" customWidth="1"/>
    <col min="17" max="18" width="9.1796875" customWidth="1"/>
    <col min="19" max="19" width="11.26953125" customWidth="1"/>
    <col min="20" max="20" width="10.54296875" customWidth="1"/>
    <col min="21" max="21" width="10.453125" customWidth="1"/>
    <col min="22" max="24" width="9.1796875" customWidth="1"/>
    <col min="25" max="25" width="16.1796875" customWidth="1"/>
    <col min="26" max="26" width="15.1796875" customWidth="1"/>
  </cols>
  <sheetData>
    <row r="1" spans="1:26" ht="14.5" x14ac:dyDescent="0.35">
      <c r="A1" s="780" t="s">
        <v>1666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 spans="1:26" ht="14.5" x14ac:dyDescent="0.3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35">
      <c r="A3" s="722" t="s">
        <v>3</v>
      </c>
      <c r="B3" s="781" t="s">
        <v>1667</v>
      </c>
      <c r="C3" s="672"/>
      <c r="D3" s="722" t="s">
        <v>1668</v>
      </c>
      <c r="E3" s="722" t="s">
        <v>1669</v>
      </c>
      <c r="F3" s="722" t="s">
        <v>1670</v>
      </c>
      <c r="G3" s="782" t="s">
        <v>1671</v>
      </c>
      <c r="H3" s="672"/>
      <c r="I3" s="710" t="s">
        <v>777</v>
      </c>
      <c r="J3" s="649"/>
      <c r="K3" s="649"/>
      <c r="L3" s="649"/>
      <c r="M3" s="649"/>
      <c r="N3" s="637"/>
      <c r="O3" s="710" t="s">
        <v>1672</v>
      </c>
      <c r="P3" s="649"/>
      <c r="Q3" s="649"/>
      <c r="R3" s="649"/>
      <c r="S3" s="637"/>
      <c r="T3" s="710" t="s">
        <v>1289</v>
      </c>
      <c r="U3" s="649"/>
      <c r="V3" s="649"/>
      <c r="W3" s="649"/>
      <c r="X3" s="649"/>
      <c r="Y3" s="637"/>
      <c r="Z3" s="722" t="s">
        <v>1673</v>
      </c>
    </row>
    <row r="4" spans="1:26" ht="19.5" customHeight="1" x14ac:dyDescent="0.35">
      <c r="A4" s="748"/>
      <c r="B4" s="673"/>
      <c r="C4" s="665"/>
      <c r="D4" s="748"/>
      <c r="E4" s="748"/>
      <c r="F4" s="748"/>
      <c r="G4" s="673"/>
      <c r="H4" s="665"/>
      <c r="I4" s="710" t="s">
        <v>1674</v>
      </c>
      <c r="J4" s="637"/>
      <c r="K4" s="710" t="s">
        <v>1675</v>
      </c>
      <c r="L4" s="649"/>
      <c r="M4" s="649"/>
      <c r="N4" s="637"/>
      <c r="O4" s="710" t="s">
        <v>1674</v>
      </c>
      <c r="P4" s="637"/>
      <c r="Q4" s="710" t="s">
        <v>1676</v>
      </c>
      <c r="R4" s="649"/>
      <c r="S4" s="637"/>
      <c r="T4" s="710" t="s">
        <v>1674</v>
      </c>
      <c r="U4" s="637"/>
      <c r="V4" s="710" t="s">
        <v>1676</v>
      </c>
      <c r="W4" s="649"/>
      <c r="X4" s="649"/>
      <c r="Y4" s="637"/>
      <c r="Z4" s="748"/>
    </row>
    <row r="5" spans="1:26" ht="19.5" customHeight="1" x14ac:dyDescent="0.35">
      <c r="A5" s="657"/>
      <c r="B5" s="61" t="s">
        <v>976</v>
      </c>
      <c r="C5" s="61" t="s">
        <v>977</v>
      </c>
      <c r="D5" s="657"/>
      <c r="E5" s="657"/>
      <c r="F5" s="657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57"/>
    </row>
    <row r="6" spans="1:26" ht="19.5" customHeight="1" x14ac:dyDescent="0.3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3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3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3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3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3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3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3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3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3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3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3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3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3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ht="14.5" x14ac:dyDescent="0.3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3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3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3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3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3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3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3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3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3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3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3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3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3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3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3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3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3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3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3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3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3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3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3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3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3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3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3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3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3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3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3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3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3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3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3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3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3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3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3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3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3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3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3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3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3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3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3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3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3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3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3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3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3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3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3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3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3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3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3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3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3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3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3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3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3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3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3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3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3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3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3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3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3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3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3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3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3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3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3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3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3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3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3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3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3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3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3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3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3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3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3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3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3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3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3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3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3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3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3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3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3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3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3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3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3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3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3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3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3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3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3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3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3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3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3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3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3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3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3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3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3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3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3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3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3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3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3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3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3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3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3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3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3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3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3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3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3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3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3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3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3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3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3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3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3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3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3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3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3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3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3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3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3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3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3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3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3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3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3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3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3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3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3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3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3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3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3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3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3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3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3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3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3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3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3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3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3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3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3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3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3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3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3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3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3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3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3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3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3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3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3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3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3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3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3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3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3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3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3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3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1" width="6.26953125" customWidth="1"/>
    <col min="2" max="2" width="40.54296875" customWidth="1"/>
    <col min="3" max="3" width="6.7265625" customWidth="1"/>
    <col min="4" max="4" width="11.26953125" customWidth="1"/>
    <col min="5" max="5" width="11.81640625" customWidth="1"/>
    <col min="6" max="6" width="14.1796875" customWidth="1"/>
    <col min="7" max="7" width="12.81640625" customWidth="1"/>
    <col min="8" max="8" width="12.54296875" customWidth="1"/>
    <col min="9" max="26" width="9.1796875" customWidth="1"/>
  </cols>
  <sheetData>
    <row r="1" spans="1:26" ht="17" x14ac:dyDescent="0.35">
      <c r="A1" s="783" t="s">
        <v>1727</v>
      </c>
      <c r="B1" s="649"/>
      <c r="C1" s="649"/>
      <c r="D1" s="649"/>
      <c r="E1" s="649"/>
      <c r="F1" s="649"/>
      <c r="G1" s="649"/>
      <c r="H1" s="637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5" x14ac:dyDescent="0.35">
      <c r="A2" s="737" t="s">
        <v>1728</v>
      </c>
      <c r="B2" s="649"/>
      <c r="C2" s="649"/>
      <c r="D2" s="649"/>
      <c r="E2" s="649"/>
      <c r="F2" s="637"/>
      <c r="G2" s="784">
        <f ca="1">+'Summary E'!M1</f>
        <v>46152</v>
      </c>
      <c r="H2" s="63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29" x14ac:dyDescent="0.3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4.5" x14ac:dyDescent="0.3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/>
    <row r="244" spans="1:26" ht="15.75" customHeight="1" x14ac:dyDescent="0.35"/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Saurabh Katiyar</cp:lastModifiedBy>
  <cp:lastPrinted>2026-05-04T12:56:56Z</cp:lastPrinted>
  <dcterms:created xsi:type="dcterms:W3CDTF">2014-09-09T10:51:37Z</dcterms:created>
  <dcterms:modified xsi:type="dcterms:W3CDTF">2026-05-11T04:21:19Z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