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FC48FCEF-B8A5-4791-8466-3EFDE66A3A8D}" xr6:coauthVersionLast="47" xr6:coauthVersionMax="47" xr10:uidLastSave="{00000000-0000-0000-0000-000000000000}"/>
  <bookViews>
    <workbookView xWindow="-120" yWindow="-120" windowWidth="24240" windowHeight="13020" tabRatio="823" firstSheet="7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8" i="12" l="1"/>
  <c r="E220" i="10"/>
  <c r="D10" i="13"/>
  <c r="D11" i="13"/>
  <c r="D16" i="13"/>
  <c r="D15" i="13"/>
  <c r="D40" i="11"/>
  <c r="A214" i="10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L305" i="9"/>
  <c r="M305" i="9"/>
  <c r="N305" i="9"/>
  <c r="L306" i="9"/>
  <c r="M306" i="9"/>
  <c r="N306" i="9"/>
  <c r="E305" i="9"/>
  <c r="E306" i="9"/>
  <c r="D37" i="11"/>
  <c r="D38" i="11"/>
  <c r="D39" i="11"/>
  <c r="D9" i="13"/>
  <c r="E304" i="9"/>
  <c r="D35" i="11"/>
  <c r="D36" i="11"/>
  <c r="E219" i="10"/>
  <c r="D33" i="11"/>
  <c r="D34" i="11"/>
  <c r="M83" i="12"/>
  <c r="D31" i="11"/>
  <c r="D32" i="11"/>
  <c r="N212" i="10"/>
  <c r="M212" i="10"/>
  <c r="L212" i="10"/>
  <c r="E212" i="10"/>
  <c r="N303" i="9"/>
  <c r="M303" i="9"/>
  <c r="L303" i="9"/>
  <c r="E303" i="9"/>
  <c r="D30" i="11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4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E218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6" i="10" l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J136" i="12" l="1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<sst xmlns="http://schemas.openxmlformats.org/spreadsheetml/2006/main" count="11755" uniqueCount="1794">
  <si>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</si>
  <si>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</si>
  <si>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</si>
  <si>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</si>
  <si>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</si>
  <si>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</si>
  <si>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</si>
  <si>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</si>
  <si>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</si>
  <si>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</si>
  <si>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</si>
  <si>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</si>
  <si>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</si>
  <si>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</si>
  <si>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</si>
  <si>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</si>
  <si>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</si>
  <si>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</si>
  <si>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</si>
  <si>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</si>
  <si>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</si>
  <si>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</si>
  <si>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</si>
  <si>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</si>
  <si>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</si>
  <si>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</si>
  <si>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</si>
  <si>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</si>
  <si>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</si>
  <si>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</si>
  <si>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</si>
  <si>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</si>
  <si>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</si>
  <si>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</si>
  <si>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</si>
  <si>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</si>
  <si>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</si>
  <si>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</si>
  <si>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</si>
  <si>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</si>
  <si>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</si>
  <si>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</si>
  <si>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</si>
  <si>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</si>
  <si>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</si>
  <si>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</si>
  <si>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</si>
  <si>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</si>
  <si>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</si>
  <si>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</si>
  <si>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</si>
  <si>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</si>
  <si>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</si>
  <si>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</si>
  <si>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</si>
  <si>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</si>
  <si>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</si>
  <si>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</si>
  <si>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</si>
  <si>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</si>
  <si>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</si>
  <si>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</si>
  <si>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</si>
  <si>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</si>
  <si>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</si>
  <si>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</si>
  <si>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</si>
  <si>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</si>
  <si>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</si>
  <si>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</si>
  <si>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</si>
  <si>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</si>
  <si>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</si>
  <si>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</si>
  <si>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</si>
  <si>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</si>
  <si>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</si>
  <si>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</si>
  <si>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</si>
  <si>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</si>
  <si>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</si>
  <si>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</si>
  <si>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</si>
  <si>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</si>
  <si>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</si>
  <si>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</si>
  <si>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</si>
  <si>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</si>
  <si>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</si>
  <si>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</si>
  <si>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</si>
  <si>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</si>
  <si>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</si>
  <si>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</si>
  <si>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</si>
  <si>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</si>
  <si>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</si>
  <si>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</si>
  <si>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</si>
  <si>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</si>
  <si>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</si>
  <si>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</si>
  <si>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</si>
  <si>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</si>
  <si>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</si>
  <si>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</si>
  <si>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</si>
  <si>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</si>
  <si>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</si>
  <si>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</si>
  <si>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</si>
  <si>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</si>
  <si>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</si>
  <si>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</si>
  <si>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</si>
  <si>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</si>
  <si>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</si>
  <si>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</si>
  <si>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</si>
  <si>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</si>
  <si>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</si>
  <si>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</si>
  <si>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</si>
  <si>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</si>
  <si>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</si>
  <si>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</si>
  <si>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</si>
  <si>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</si>
  <si>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</si>
  <si>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</si>
  <si>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</si>
  <si>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</si>
  <si>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</si>
  <si>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</si>
  <si>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</si>
  <si>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</si>
  <si>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</si>
  <si>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</si>
  <si>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</si>
  <si>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</si>
  <si>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</si>
  <si>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</si>
  <si>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</si>
  <si>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</si>
  <si>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</si>
  <si>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</si>
  <si>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</si>
  <si>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</si>
  <si>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</si>
  <si>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</si>
  <si>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</si>
  <si>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</si>
  <si>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</si>
  <si>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</si>
  <si>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</si>
  <si>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</si>
  <si>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</si>
  <si>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</si>
  <si>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</si>
  <si>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</si>
  <si>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</si>
  <si>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</si>
  <si>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</si>
  <si>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</si>
  <si>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</si>
  <si>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</si>
  <si>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</si>
  <si>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</si>
  <si>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</si>
  <si>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</si>
  <si>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</si>
  <si>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</si>
  <si>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</si>
  <si>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</si>
  <si>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</si>
  <si>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</si>
  <si>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</si>
  <si>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</si>
  <si>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</si>
  <si>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</si>
  <si>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</si>
  <si>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</si>
  <si>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</si>
  <si>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</si>
  <si>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</si>
  <si>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</si>
  <si>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</si>
  <si>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</si>
  <si>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</si>
  <si>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</si>
  <si>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</si>
  <si>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</si>
  <si>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</si>
  <si>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</si>
  <si>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</si>
  <si>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</si>
  <si>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</si>
  <si>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</si>
  <si>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</si>
  <si>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</si>
  <si>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</si>
  <si>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</si>
  <si>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</si>
  <si>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</si>
  <si>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</si>
  <si>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</si>
  <si>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</si>
  <si>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</si>
  <si>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</si>
  <si>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</si>
  <si>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</si>
  <si>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</si>
  <si>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</si>
  <si>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</si>
  <si>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</si>
  <si>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</si>
  <si>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</si>
  <si>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</si>
  <si>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</si>
  <si>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</si>
  <si>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</si>
  <si>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</si>
  <si>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</si>
  <si>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</si>
  <si>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</si>
  <si>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</si>
  <si>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</si>
  <si>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</si>
  <si>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</si>
  <si>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</si>
  <si>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</si>
  <si>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</si>
  <si>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</si>
  <si>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</si>
  <si>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</si>
  <si>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</si>
  <si>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</si>
  <si>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</si>
  <si>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</si>
  <si>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</si>
  <si>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</si>
  <si>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</si>
  <si>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</si>
  <si>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</si>
  <si>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</si>
  <si>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</si>
  <si>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</si>
  <si>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</si>
  <si>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</si>
  <si>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</si>
  <si>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</si>
  <si>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</si>
  <si>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</si>
  <si>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</si>
  <si>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</si>
  <si>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</si>
  <si>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</si>
  <si>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</si>
  <si>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</si>
  <si>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</si>
  <si>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</si>
  <si>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</si>
  <si>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</si>
  <si>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</si>
  <si>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</si>
  <si>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</si>
  <si>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</si>
  <si>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</si>
  <si>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</si>
  <si>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</si>
  <si>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</si>
  <si>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</si>
  <si>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</si>
  <si>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</si>
  <si>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</si>
  <si>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</si>
  <si>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</si>
  <si>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</si>
  <si>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</si>
  <si>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</si>
  <si>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</si>
  <si>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</si>
  <si>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</si>
  <si>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</si>
  <si>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</si>
  <si>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</si>
  <si>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</si>
  <si>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</si>
  <si>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</si>
  <si>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</si>
  <si>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</si>
  <si>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</si>
  <si>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</si>
  <si>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</si>
  <si>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</si>
  <si>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</si>
  <si>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</si>
  <si>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</si>
  <si>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</si>
  <si>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</si>
  <si>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</si>
  <si>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</si>
  <si>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</si>
  <si>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</si>
  <si>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</si>
  <si>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</si>
  <si>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</si>
  <si>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</si>
  <si>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</si>
  <si>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</si>
  <si>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</si>
  <si>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</si>
  <si>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</si>
  <si>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</si>
  <si>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</si>
  <si>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</si>
  <si>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</si>
  <si>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</si>
  <si>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</si>
  <si>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</si>
  <si>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</si>
  <si>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</si>
  <si>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</si>
  <si>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</si>
  <si>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</si>
  <si>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</si>
  <si>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</si>
  <si>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</si>
  <si>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</si>
  <si>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</si>
  <si>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</si>
  <si>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</si>
  <si>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</si>
  <si>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</si>
  <si>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</si>
  <si>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</si>
  <si>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</si>
  <si>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</si>
  <si>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</si>
  <si>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</si>
  <si>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</si>
  <si>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</si>
  <si>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</si>
  <si>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</si>
  <si>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</si>
  <si>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</si>
  <si>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</si>
  <si>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</si>
  <si>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</si>
  <si>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</si>
  <si>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</si>
  <si>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</si>
  <si>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</si>
  <si>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</si>
  <si>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</si>
  <si>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</si>
  <si>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</si>
  <si>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</si>
  <si>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</si>
  <si>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</si>
  <si>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</si>
  <si>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</si>
  <si>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</si>
  <si>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</si>
  <si>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</si>
  <si>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</si>
  <si>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</si>
  <si>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</si>
  <si>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</si>
  <si>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</si>
  <si>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</si>
  <si>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</si>
  <si>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</si>
  <si>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</si>
  <si>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</si>
  <si>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</si>
  <si>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</si>
  <si>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</si>
  <si>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</si>
  <si>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</si>
  <si>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</si>
  <si>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</si>
  <si>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</si>
  <si>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</si>
  <si>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</si>
  <si>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</si>
  <si>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</si>
  <si>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</si>
  <si>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</si>
  <si>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</si>
  <si>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</si>
  <si>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</si>
  <si>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</si>
  <si>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</si>
  <si>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</si>
  <si>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</si>
  <si>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</si>
  <si>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</si>
  <si>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</si>
  <si>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</si>
  <si>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</si>
  <si>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</si>
  <si>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</si>
  <si>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</si>
  <si>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</si>
  <si>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</si>
  <si>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</si>
  <si>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</si>
  <si>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</si>
  <si>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</si>
  <si>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</si>
  <si>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</si>
  <si>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</si>
  <si>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</si>
  <si>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</si>
  <si>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</si>
  <si>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</si>
  <si>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</si>
  <si>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</si>
  <si>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</si>
  <si>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</si>
  <si>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</si>
  <si>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</si>
  <si>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</si>
  <si>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</si>
  <si>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</si>
  <si>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</si>
  <si>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</si>
  <si>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</si>
  <si>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</si>
  <si>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</si>
  <si>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</si>
  <si>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</si>
  <si>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</si>
  <si>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</si>
  <si>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</si>
  <si>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</si>
  <si>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</si>
  <si>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</si>
  <si>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</si>
  <si>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</si>
  <si>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</si>
  <si>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</si>
  <si>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</si>
  <si>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</si>
  <si>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</si>
  <si>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</si>
  <si>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</si>
  <si>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</si>
  <si>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</si>
  <si>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</si>
  <si>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</si>
  <si>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</si>
  <si>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</si>
  <si>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</si>
  <si>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</si>
  <si>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</si>
  <si>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</si>
  <si>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</si>
  <si>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</si>
  <si>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</si>
  <si>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</si>
  <si>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</si>
  <si>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</si>
  <si>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</si>
  <si>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</si>
  <si>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</si>
  <si>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</si>
  <si>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</si>
  <si>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</si>
  <si>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</si>
  <si>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</si>
  <si>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</si>
  <si>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</si>
  <si>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</si>
  <si>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</si>
  <si>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</si>
  <si>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</si>
  <si>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</si>
  <si>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</si>
  <si>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</si>
  <si>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</si>
  <si>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</si>
  <si>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</si>
  <si>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</si>
  <si>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</si>
  <si>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</si>
  <si>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</si>
  <si>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</si>
  <si>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</si>
  <si>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</si>
  <si>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</si>
  <si>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</si>
  <si>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</si>
  <si>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</si>
  <si>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</si>
  <si>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</si>
  <si>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</si>
  <si>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</si>
  <si>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</si>
  <si>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</si>
  <si>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</si>
  <si>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</si>
  <si>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</si>
  <si>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</si>
  <si>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</si>
  <si>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</si>
  <si>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</si>
  <si>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</si>
  <si>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</si>
  <si>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</si>
  <si>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</si>
  <si>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</si>
  <si>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</si>
  <si>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</si>
  <si>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</si>
  <si>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</si>
  <si>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</si>
  <si>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</si>
  <si>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</si>
  <si>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</si>
  <si>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</si>
  <si>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</si>
  <si>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</si>
  <si>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</si>
  <si>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</si>
  <si>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</si>
  <si>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</si>
  <si>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</si>
  <si>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</si>
  <si>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</si>
  <si>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</si>
  <si>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</si>
  <si>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</si>
  <si>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</si>
  <si>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</si>
  <si>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</si>
  <si>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</si>
  <si>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</si>
  <si>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</si>
  <si>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</si>
  <si>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</si>
  <si>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</si>
  <si>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</si>
  <si>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</si>
  <si>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</si>
  <si>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</si>
  <si>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</si>
  <si>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</si>
  <si>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</si>
  <si>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</si>
  <si>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</si>
  <si>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</si>
  <si>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</si>
  <si>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</si>
  <si>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</si>
  <si>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</si>
  <si>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</si>
  <si>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</si>
  <si>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</si>
  <si>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</si>
  <si>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</si>
  <si>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</si>
  <si>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</si>
  <si>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</si>
  <si>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</si>
  <si>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</si>
  <si>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</si>
  <si>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</si>
  <si>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</si>
  <si>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</si>
  <si>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</si>
  <si>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</si>
  <si>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</si>
  <si>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</si>
  <si>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</si>
  <si>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</si>
  <si>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</si>
  <si>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</si>
  <si>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</si>
  <si>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</si>
  <si>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</si>
  <si>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</si>
  <si>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</si>
  <si>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</si>
  <si>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</si>
  <si>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</si>
  <si>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</si>
  <si>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</si>
  <si>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</si>
  <si>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</si>
  <si>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</si>
  <si>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</si>
  <si>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</si>
  <si>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</si>
  <si>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</si>
  <si>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</si>
  <si>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</si>
  <si>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</si>
  <si>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</si>
  <si>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</si>
  <si>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</si>
  <si>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</si>
  <si>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</si>
  <si>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</si>
  <si>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</si>
  <si>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</si>
  <si>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</si>
  <si>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</si>
  <si>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</si>
  <si>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</si>
  <si>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</si>
  <si>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</si>
  <si>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</si>
  <si>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</si>
  <si>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</si>
  <si>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</si>
  <si>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</si>
  <si>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</si>
  <si>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</si>
  <si>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</si>
  <si>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</si>
  <si>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</si>
  <si>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</si>
  <si>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</si>
  <si>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</si>
  <si>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</si>
  <si>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</si>
  <si>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</si>
  <si>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</si>
  <si>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</si>
  <si>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</si>
  <si>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</si>
  <si>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</si>
  <si>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</si>
  <si>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</si>
  <si>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</si>
  <si>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</si>
  <si>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</si>
  <si>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</si>
  <si>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</si>
  <si>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</si>
  <si>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</si>
  <si>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</si>
  <si>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</si>
  <si>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</si>
  <si>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</si>
  <si>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</si>
  <si>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</si>
  <si>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</si>
  <si>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</si>
  <si>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</si>
  <si>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</si>
  <si>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</si>
  <si>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</si>
  <si>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</si>
  <si>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</si>
  <si>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</si>
  <si>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</si>
  <si>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</si>
  <si>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</si>
  <si>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</si>
  <si>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</si>
  <si>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</si>
  <si>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</si>
  <si>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</si>
  <si>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</si>
  <si>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</si>
  <si>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</si>
  <si>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</si>
  <si>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</si>
  <si>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</si>
  <si>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</si>
  <si>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</si>
  <si>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</si>
  <si>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</si>
  <si>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</si>
  <si>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</si>
  <si>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</si>
  <si>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</si>
  <si>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</si>
  <si>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</si>
  <si>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</si>
  <si>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</si>
  <si>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</si>
  <si>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</si>
  <si>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</si>
  <si>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</si>
  <si>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</si>
  <si>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</si>
  <si>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</si>
  <si>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</si>
  <si>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</si>
  <si>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</si>
  <si>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</si>
  <si>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</si>
  <si>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</si>
  <si>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</si>
  <si>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</si>
  <si>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</si>
  <si>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</si>
  <si>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</si>
  <si>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</si>
  <si>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</si>
  <si>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</si>
  <si>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</si>
  <si>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</si>
  <si>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</si>
  <si>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</si>
  <si>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</si>
  <si>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</si>
  <si>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</si>
  <si>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</si>
  <si>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</si>
  <si>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</si>
  <si>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</si>
  <si>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</si>
  <si>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</si>
  <si>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</si>
  <si>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</si>
  <si>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</si>
  <si>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</si>
  <si>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</si>
  <si>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</si>
  <si>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</si>
  <si>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</si>
  <si>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</si>
  <si>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</si>
  <si>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</si>
  <si>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</si>
  <si>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</si>
  <si>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</si>
  <si>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</si>
  <si>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</si>
  <si>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</si>
  <si>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</si>
  <si>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</si>
  <si>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</si>
  <si>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</si>
  <si>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</si>
  <si>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</si>
  <si>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</si>
  <si>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</si>
  <si>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</si>
  <si>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</si>
  <si>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</si>
  <si>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</si>
  <si>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</si>
  <si>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</si>
  <si>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</si>
  <si>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</si>
  <si>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</si>
  <si>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</si>
  <si>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</si>
  <si>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</si>
  <si>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</si>
  <si>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</si>
  <si>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</si>
  <si>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</si>
  <si>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</si>
  <si>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</si>
  <si>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</si>
  <si>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</si>
  <si>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</si>
  <si>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</si>
  <si>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</si>
  <si>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</si>
  <si>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</si>
  <si>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</si>
  <si>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</si>
  <si>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</si>
  <si>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</si>
  <si>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</si>
  <si>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</si>
  <si>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</si>
  <si>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</si>
  <si>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</si>
  <si>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</si>
  <si>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</si>
  <si>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</si>
  <si>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</si>
  <si>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</si>
  <si>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</si>
  <si>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</si>
  <si>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</si>
  <si>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</si>
  <si>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</si>
  <si>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</si>
  <si>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</si>
  <si>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</si>
  <si>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</si>
  <si>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</si>
  <si>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</si>
  <si>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</si>
  <si>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</si>
  <si>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</si>
  <si>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</si>
  <si>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</si>
  <si>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</si>
  <si>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</si>
  <si>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</si>
  <si>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</si>
  <si>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</si>
  <si>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</si>
  <si>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</si>
  <si>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</si>
  <si>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</si>
  <si>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</si>
  <si>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</si>
  <si>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</si>
  <si>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</si>
  <si>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</si>
  <si>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</si>
  <si>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</si>
  <si>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</si>
  <si>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</si>
  <si>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</si>
  <si>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</si>
  <si>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</si>
  <si>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</si>
  <si>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</si>
  <si>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</si>
  <si>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</si>
  <si>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</si>
  <si>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</si>
  <si>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</si>
  <si>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</si>
  <si>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</si>
  <si>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</si>
  <si>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</si>
  <si>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</si>
  <si>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</si>
  <si>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</si>
  <si>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</si>
  <si>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</si>
  <si>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</si>
  <si>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</si>
  <si>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</si>
  <si>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</si>
  <si>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</si>
  <si>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</si>
  <si>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</si>
  <si>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</si>
  <si>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</si>
  <si>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</si>
  <si>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</si>
  <si>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</si>
  <si>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</si>
  <si>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</si>
  <si>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</si>
  <si>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</si>
  <si>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</si>
  <si>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</si>
  <si>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</si>
  <si>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</si>
  <si>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</si>
  <si>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</si>
  <si>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</si>
  <si>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</si>
  <si>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</si>
  <si>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</si>
  <si>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</si>
  <si>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</si>
  <si>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</si>
  <si>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</si>
  <si>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</si>
  <si>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</si>
  <si>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</si>
  <si>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</si>
  <si>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</si>
  <si>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</si>
  <si>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</si>
  <si>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</si>
  <si>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</si>
  <si>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</si>
  <si>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</si>
  <si>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</si>
  <si>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</si>
  <si>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</si>
  <si>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</si>
  <si>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</si>
  <si>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</si>
  <si>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</si>
  <si>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</si>
  <si>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</si>
  <si>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</si>
  <si>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</si>
  <si>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</si>
  <si>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</si>
  <si>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</si>
  <si>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</si>
  <si>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</si>
  <si>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</si>
  <si>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</si>
  <si>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</si>
  <si>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</si>
  <si>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</si>
  <si>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</si>
  <si>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</si>
  <si>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</si>
  <si>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</si>
  <si>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</si>
  <si>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</si>
  <si>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</si>
  <si>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</si>
  <si>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</si>
  <si>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</si>
  <si>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</si>
  <si>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</si>
  <si>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</si>
  <si>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</si>
  <si>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</si>
  <si>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</si>
  <si>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</si>
  <si>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</si>
  <si>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</si>
  <si>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</si>
  <si>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</si>
  <si>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</si>
  <si>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</si>
  <si>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</si>
  <si>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</si>
  <si>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</si>
  <si>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</si>
  <si>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</si>
  <si>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</si>
  <si>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</si>
  <si>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</si>
  <si>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</si>
  <si>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</si>
  <si>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</si>
  <si>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</si>
  <si>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</si>
  <si>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</si>
  <si>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</si>
  <si>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</si>
  <si>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</si>
  <si>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</si>
  <si>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</si>
  <si>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</si>
  <si>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</si>
  <si>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</si>
  <si>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</si>
  <si>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</si>
  <si>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</si>
  <si>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</si>
  <si>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</si>
  <si>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</si>
  <si>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</si>
  <si>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</si>
  <si>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</si>
  <si>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</si>
  <si>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</si>
  <si>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</si>
  <si>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</si>
  <si>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</si>
  <si>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</si>
  <si>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</si>
  <si>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</si>
  <si>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</si>
  <si>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</si>
  <si>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</si>
  <si>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</si>
  <si>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</si>
  <si>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</si>
  <si>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</si>
  <si>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</si>
  <si>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</si>
  <si>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</si>
  <si>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</si>
  <si>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</si>
  <si>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</si>
  <si>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</si>
  <si>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</si>
  <si>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</si>
  <si>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</si>
  <si>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</si>
  <si>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</si>
  <si>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</si>
  <si>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</si>
  <si>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</si>
  <si>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</si>
  <si>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</si>
  <si>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</si>
  <si>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</si>
  <si>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</si>
  <si>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</si>
  <si>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</si>
  <si>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</si>
  <si>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</si>
  <si>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</si>
  <si>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</si>
  <si>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</si>
  <si>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</si>
  <si>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</si>
  <si>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</si>
  <si>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</si>
  <si>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</si>
  <si>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</si>
  <si>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</si>
  <si>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</si>
  <si>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</si>
  <si>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</si>
  <si>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</si>
  <si>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</si>
  <si>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</si>
  <si>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</si>
  <si>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</si>
  <si>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</si>
  <si>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</si>
  <si>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</si>
  <si>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</si>
  <si>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</si>
  <si>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</si>
  <si>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</si>
  <si>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</si>
  <si>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</si>
  <si>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</si>
  <si>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</si>
  <si>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</si>
  <si>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</si>
  <si>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</si>
  <si>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</si>
  <si>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</si>
  <si>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</si>
  <si>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</si>
  <si>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</si>
  <si>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</si>
  <si>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</si>
  <si>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</si>
  <si>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</si>
  <si>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</si>
  <si>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</si>
  <si>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</si>
  <si>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</si>
  <si>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</si>
  <si>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</si>
  <si>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</si>
  <si>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</si>
  <si>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</si>
  <si>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</si>
  <si>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</si>
  <si>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</si>
  <si>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</si>
  <si>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</si>
  <si>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</si>
  <si>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</si>
  <si>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</si>
  <si>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</si>
  <si>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</si>
  <si>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</si>
  <si>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</si>
  <si>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</si>
  <si>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</si>
  <si>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</si>
  <si>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</si>
  <si>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</si>
  <si>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</si>
  <si>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</si>
  <si>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</si>
  <si>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</si>
  <si>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</si>
  <si>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</si>
  <si>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</si>
  <si>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</si>
  <si>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</si>
  <si>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</si>
  <si>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</si>
  <si>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</si>
  <si>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</si>
  <si>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</si>
  <si>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</si>
  <si>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</si>
  <si>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</si>
  <si>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</si>
  <si>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</si>
  <si>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</si>
  <si>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</si>
  <si>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</si>
  <si>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</si>
  <si>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</si>
  <si>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</si>
  <si>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</si>
  <si>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</si>
  <si>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</si>
  <si>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</si>
  <si>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</si>
  <si>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</si>
  <si>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</si>
  <si>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</si>
  <si>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</si>
  <si>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</si>
  <si>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</si>
  <si>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</si>
  <si>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</si>
  <si>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</si>
  <si>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</si>
  <si>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</si>
  <si>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</si>
  <si>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</si>
  <si>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</si>
  <si>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</si>
  <si>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</si>
  <si>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</si>
  <si>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</si>
  <si>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</si>
  <si>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</si>
  <si>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</si>
  <si>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</si>
  <si>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</si>
  <si>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</si>
  <si>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</si>
  <si>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</si>
  <si>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</si>
  <si>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</si>
  <si>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</si>
  <si>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</si>
  <si>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</si>
  <si>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</si>
  <si>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</si>
  <si>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</si>
  <si>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</si>
  <si>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</si>
  <si>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</si>
  <si>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</si>
  <si>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</si>
  <si>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</si>
  <si>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</si>
  <si>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</si>
  <si>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</si>
  <si>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</si>
  <si>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</si>
  <si>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</si>
  <si>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</si>
  <si>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</si>
  <si>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</si>
  <si>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</si>
  <si>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</si>
  <si>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</si>
  <si>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</si>
  <si>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</si>
  <si>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</si>
  <si>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</si>
  <si>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</si>
  <si>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</si>
  <si>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</si>
  <si>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</si>
  <si>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</si>
  <si>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</si>
  <si>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</si>
  <si>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</si>
  <si>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</si>
  <si>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</si>
  <si>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</si>
  <si>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</si>
  <si>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</si>
  <si>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</si>
  <si>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</si>
  <si>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</si>
  <si>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</si>
  <si>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</si>
  <si>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</si>
  <si>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</si>
  <si>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</si>
  <si>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</si>
  <si>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</si>
  <si>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</si>
  <si>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</si>
  <si>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</si>
  <si>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</si>
  <si>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</si>
  <si>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</si>
  <si>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</si>
  <si>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</si>
  <si>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</si>
  <si>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</si>
  <si>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</si>
  <si>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</si>
  <si>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</si>
  <si>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</si>
  <si>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</si>
  <si>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</si>
  <si>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</si>
  <si>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</si>
  <si>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</si>
  <si>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</si>
  <si>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</si>
  <si>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</si>
  <si>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</si>
  <si>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</si>
  <si>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</si>
  <si>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</si>
  <si>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</si>
  <si>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</si>
  <si>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</si>
  <si>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</si>
  <si>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</si>
  <si>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</si>
  <si>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</si>
  <si>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</si>
  <si>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</si>
  <si>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</si>
  <si>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</si>
  <si>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</si>
  <si>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</si>
  <si>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</si>
  <si>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</si>
  <si>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</si>
  <si>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</si>
  <si>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</si>
  <si>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</si>
  <si>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</si>
  <si>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</si>
  <si>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</si>
  <si>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</si>
  <si>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</si>
  <si>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</si>
  <si>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</si>
  <si>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</si>
  <si>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</si>
  <si>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</si>
  <si>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</si>
  <si>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</si>
  <si>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</si>
  <si>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</si>
  <si>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</si>
  <si>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</si>
  <si>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</si>
  <si>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</si>
  <si>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</si>
  <si>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</si>
  <si>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</si>
  <si>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</si>
  <si>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</si>
  <si>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</si>
  <si>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</si>
  <si>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</si>
  <si>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</si>
  <si>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</si>
  <si>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</si>
  <si>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</si>
  <si>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</si>
  <si>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</si>
  <si>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</si>
  <si>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</si>
  <si>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</si>
  <si>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</si>
  <si>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</si>
  <si>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</si>
  <si>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</si>
  <si>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</si>
  <si>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</si>
  <si>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</si>
  <si>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</si>
  <si>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</si>
  <si>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</si>
  <si>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</si>
  <si>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</si>
  <si>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</si>
  <si>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</si>
  <si>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</si>
  <si>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</si>
  <si>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</si>
  <si>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</si>
  <si>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</si>
  <si>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</si>
  <si>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</si>
  <si>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</si>
  <si>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</si>
  <si>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</si>
  <si>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</si>
  <si>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</si>
  <si>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</si>
  <si>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</si>
  <si>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</si>
  <si>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</si>
  <si>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</si>
  <si>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</si>
  <si>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</si>
  <si>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</si>
  <si>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</si>
  <si>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</si>
  <si>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</si>
  <si>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</si>
  <si>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</si>
  <si>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</si>
  <si>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</si>
  <si>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</si>
  <si>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</si>
  <si>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</si>
  <si>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</si>
  <si>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</si>
  <si>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</si>
  <si>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</si>
  <si>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</si>
  <si>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</si>
  <si>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</si>
  <si>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</si>
  <si>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</si>
  <si>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</si>
  <si>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</si>
  <si>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</si>
  <si>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</si>
  <si>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</si>
  <si>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</si>
  <si>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</si>
  <si>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</si>
  <si>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</si>
  <si>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</si>
  <si>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</si>
  <si>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</si>
  <si>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</si>
  <si>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</si>
  <si>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</si>
  <si>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</si>
  <si>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</si>
  <si>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</si>
  <si>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</si>
  <si>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</si>
  <si>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</si>
  <si>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</si>
  <si>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</si>
  <si>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</si>
  <si>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</si>
  <si>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</si>
  <si>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</si>
  <si>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</si>
  <si>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</si>
  <si>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</si>
  <si>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</si>
  <si>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</si>
  <si>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</si>
  <si>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</si>
  <si>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</si>
  <si>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</si>
  <si>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</si>
  <si>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</si>
  <si>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</si>
  <si>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</si>
  <si>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</si>
  <si>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</si>
  <si>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</si>
  <si>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</si>
  <si>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</si>
  <si>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</si>
  <si>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</si>
  <si>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</si>
  <si>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</si>
  <si>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</si>
  <si>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</si>
  <si>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</si>
  <si>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</si>
  <si>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</si>
  <si>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</si>
  <si>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</si>
  <si>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</si>
  <si>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</si>
  <si>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</si>
  <si>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</si>
  <si>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</si>
  <si>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</si>
  <si>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</si>
  <si>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</si>
  <si>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</si>
  <si>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</si>
  <si>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</si>
  <si>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</si>
  <si>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</si>
  <si>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</si>
  <si>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</si>
  <si>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</si>
  <si>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</si>
  <si>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</si>
  <si>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</si>
  <si>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</si>
  <si>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</si>
  <si>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</si>
  <si>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</si>
  <si>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</si>
  <si>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</si>
  <si>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</si>
  <si>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</si>
  <si>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</si>
  <si>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</si>
  <si>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</si>
  <si>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</si>
  <si>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</si>
  <si>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</si>
  <si>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</si>
  <si>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</si>
  <si>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</si>
  <si>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</si>
  <si>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</si>
  <si>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</si>
  <si>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</si>
  <si>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</si>
  <si>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</si>
  <si>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</si>
  <si>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</si>
  <si>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</si>
  <si>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</si>
  <si>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</si>
  <si>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</si>
  <si>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</si>
  <si>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</si>
  <si>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</si>
  <si>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</si>
  <si>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</si>
  <si>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</si>
  <si>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</si>
  <si>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</si>
  <si>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</si>
  <si>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</si>
  <si>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</si>
  <si>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</si>
  <si>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</si>
  <si>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</si>
  <si>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</si>
  <si>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</si>
  <si>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</si>
  <si>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</si>
  <si>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</si>
  <si>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</si>
  <si>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</si>
  <si>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</si>
  <si>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</si>
  <si>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</si>
  <si>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</si>
  <si>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</si>
  <si>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</si>
  <si>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</si>
  <si>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</si>
  <si>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</si>
  <si>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</si>
  <si>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</si>
  <si>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</si>
  <si>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</si>
  <si>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</si>
  <si>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</si>
  <si>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</si>
  <si>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</si>
  <si>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</si>
  <si>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</si>
  <si>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</si>
  <si>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</si>
  <si>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</si>
  <si>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</si>
  <si>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</si>
  <si>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</si>
  <si>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</si>
  <si>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</si>
  <si>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</si>
  <si>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</si>
  <si>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</si>
  <si>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</si>
  <si>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</si>
  <si>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</si>
  <si>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</si>
  <si>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</si>
  <si>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</si>
  <si>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</si>
  <si>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</si>
  <si>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</si>
  <si>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</si>
  <si>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</si>
  <si>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</si>
  <si>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</si>
  <si>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</si>
  <si>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</si>
  <si>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</si>
  <si>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</si>
  <si>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</si>
  <si>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</si>
  <si>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</si>
  <si>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</si>
  <si>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</si>
  <si>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</si>
  <si>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</si>
  <si>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</si>
  <si>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</si>
  <si>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</si>
  <si>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</si>
  <si>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</si>
  <si>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</si>
  <si>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</si>
  <si>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</si>
  <si>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</si>
  <si>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</si>
  <si>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</si>
  <si>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</si>
  <si>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</si>
  <si>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</si>
  <si>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</si>
  <si>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</si>
  <si>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</si>
  <si>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</si>
  <si>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</si>
  <si>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</si>
  <si>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</si>
  <si>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</si>
  <si>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</si>
  <si>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</si>
  <si>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</si>
  <si>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</si>
  <si>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</si>
  <si>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</si>
  <si>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</si>
  <si>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</si>
  <si>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</si>
  <si>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</si>
  <si>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</si>
  <si>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</si>
  <si>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</si>
  <si>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</si>
  <si>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</si>
  <si>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</si>
  <si>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</si>
  <si>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</si>
  <si>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</si>
  <si>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</si>
  <si>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</si>
  <si>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</si>
  <si>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</si>
  <si>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</si>
  <si>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</si>
  <si>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</si>
  <si>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</si>
  <si>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</si>
  <si>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</si>
  <si>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</si>
  <si>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</si>
  <si>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</si>
  <si>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</si>
  <si>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</si>
  <si>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</si>
  <si>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</si>
  <si>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</si>
  <si>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</si>
  <si>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</si>
  <si>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</si>
  <si>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</si>
  <si>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</si>
  <si>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</si>
  <si>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</si>
  <si>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</si>
  <si>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</si>
  <si>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</si>
  <si>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</si>
  <si>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</si>
  <si>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</si>
  <si>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</si>
  <si>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</si>
  <si>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</si>
  <si>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</si>
  <si>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</si>
  <si>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</si>
  <si>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</si>
  <si>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</si>
  <si>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</si>
  <si>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</si>
  <si>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</si>
  <si>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</si>
  <si>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</si>
  <si>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</si>
  <si>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</si>
  <si>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</si>
  <si>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</si>
  <si>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</si>
  <si>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</si>
  <si>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</si>
  <si>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</si>
  <si>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</si>
  <si>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</si>
  <si>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</si>
  <si>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</si>
  <si>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</si>
  <si>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</si>
  <si>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</si>
  <si>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</si>
  <si>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</si>
  <si>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</si>
  <si>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</si>
  <si>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</si>
  <si>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</si>
  <si>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</si>
  <si>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</si>
  <si>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</si>
  <si>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</si>
  <si>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</si>
  <si>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</si>
  <si>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</si>
  <si>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</si>
  <si>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</si>
  <si>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</si>
  <si>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</si>
  <si>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</si>
  <si>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</si>
  <si>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</si>
  <si>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</si>
  <si>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</si>
  <si>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</si>
  <si>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</si>
  <si>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</si>
  <si>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</si>
  <si>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</si>
  <si>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</si>
  <si>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</si>
  <si>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</si>
  <si>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</si>
  <si>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</si>
  <si>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</si>
  <si>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</si>
  <si>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</si>
  <si>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</si>
  <si>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</si>
  <si>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</si>
  <si>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</si>
  <si>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</si>
  <si>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</si>
  <si>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</si>
  <si>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</si>
  <si>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</si>
  <si>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</si>
  <si>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</si>
  <si>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</si>
  <si>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</si>
  <si>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</si>
  <si>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</si>
  <si>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</si>
  <si>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</si>
  <si>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</si>
  <si>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</si>
  <si>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</si>
  <si>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</si>
  <si>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</si>
  <si>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</si>
  <si>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</si>
  <si>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</si>
  <si>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</si>
  <si>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</si>
  <si>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</si>
  <si>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</si>
  <si>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</si>
  <si>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</si>
  <si>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</si>
  <si>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</si>
  <si>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</si>
  <si>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</si>
  <si>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</si>
  <si>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</si>
  <si>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</si>
  <si>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</si>
  <si>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</si>
  <si>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</si>
  <si>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</si>
  <si>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</si>
  <si>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</si>
  <si>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</si>
  <si>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</si>
  <si>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</si>
  <si>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</si>
  <si>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</si>
  <si>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</si>
  <si>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</si>
  <si>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</si>
  <si>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</si>
  <si>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</si>
  <si>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</si>
  <si>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</si>
  <si>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</si>
  <si>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</si>
  <si>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</si>
  <si>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</si>
  <si>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</si>
  <si>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</si>
  <si>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</si>
  <si>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</si>
  <si>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</si>
  <si>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</si>
  <si>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</si>
  <si>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</si>
  <si>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</si>
  <si>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</si>
  <si>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</si>
  <si>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</si>
  <si>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</si>
  <si>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</si>
  <si>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</si>
  <si>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</si>
  <si>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</si>
  <si>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</si>
  <si>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</si>
  <si>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</si>
  <si>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</si>
  <si>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</si>
  <si>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</si>
  <si>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</si>
  <si>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</si>
  <si>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</si>
  <si>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</si>
  <si>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</si>
  <si>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</si>
  <si>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</si>
  <si>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</si>
  <si>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</si>
  <si>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</si>
  <si>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</si>
  <si>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</si>
  <si>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</si>
  <si>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</si>
  <si>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</si>
  <si>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</si>
  <si>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</si>
  <si>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</si>
  <si>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</si>
  <si>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</si>
  <si>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</si>
  <si>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</si>
  <si>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</si>
  <si>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</si>
  <si>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</si>
  <si>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</si>
  <si>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</si>
  <si>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</si>
  <si>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</si>
  <si>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</si>
  <si>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</si>
  <si>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</si>
  <si>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</si>
  <si>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</si>
  <si>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</si>
  <si>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</si>
  <si>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</si>
  <si>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</si>
  <si>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</si>
  <si>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</si>
  <si>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</si>
  <si>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</si>
  <si>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</si>
  <si>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</si>
  <si>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</si>
  <si>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</si>
  <si>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</si>
  <si>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</si>
  <si>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</si>
  <si>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</si>
  <si>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</si>
  <si>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</si>
  <si>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</si>
  <si>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</si>
  <si>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</si>
  <si>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</si>
  <si>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</si>
  <si>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</si>
  <si>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</si>
  <si>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</si>
  <si>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</si>
  <si>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</si>
  <si>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</si>
  <si>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</si>
  <si>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</si>
  <si>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</si>
  <si>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</si>
  <si>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</si>
  <si>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</si>
  <si>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</si>
  <si>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</si>
  <si>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</si>
  <si>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</si>
  <si>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</si>
  <si>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</si>
  <si>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</si>
  <si>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</si>
  <si>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</si>
  <si>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</si>
  <si>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</si>
  <si>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</si>
  <si>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</si>
  <si>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(12937.29 MT received)</t>
    </r>
  </si>
  <si>
    <t>02/30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</si>
  <si>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</si>
  <si>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</si>
  <si>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</si>
  <si>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</si>
  <si>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</si>
  <si>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</si>
  <si>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</si>
  <si>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Excavation Start</t>
  </si>
  <si>
    <t>02/60</t>
  </si>
  <si>
    <t>Body Section Complete</t>
  </si>
  <si>
    <t>1st Section Complete</t>
  </si>
  <si>
    <t>Pit AB PCC Complete</t>
  </si>
  <si>
    <t>Excavation Complete</t>
  </si>
  <si>
    <t>Pit A Prop Setting &amp; PCC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</si>
</sst>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3" fillId="0" borderId="24"/>
  </cellStyleXfs>
  <cellXfs count="810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88" xfId="0" quotePrefix="1" applyFont="1" applyBorder="1" applyAlignment="1">
      <alignment horizontal="center" vertical="center" wrapText="1"/>
    </xf>
    <xf numFmtId="170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left" vertical="center"/>
    </xf>
    <xf numFmtId="0" fontId="8" fillId="0" borderId="88" xfId="0" applyFont="1" applyBorder="1" applyAlignment="1">
      <alignment horizontal="center" vertical="center"/>
    </xf>
    <xf numFmtId="16" fontId="8" fillId="0" borderId="94" xfId="0" applyNumberFormat="1" applyFont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 wrapText="1"/>
    </xf>
    <xf numFmtId="170" fontId="8" fillId="0" borderId="110" xfId="0" applyNumberFormat="1" applyFont="1" applyBorder="1" applyAlignment="1">
      <alignment horizontal="center" vertical="center"/>
    </xf>
    <xf numFmtId="0" fontId="8" fillId="0" borderId="110" xfId="0" applyFont="1" applyBorder="1" applyAlignment="1">
      <alignment horizontal="left" vertical="center"/>
    </xf>
    <xf numFmtId="16" fontId="8" fillId="0" borderId="110" xfId="0" applyNumberFormat="1" applyFont="1" applyBorder="1" applyAlignment="1">
      <alignment horizontal="center" vertical="center"/>
    </xf>
    <xf numFmtId="0" fontId="0" fillId="0" borderId="110" xfId="0" applyBorder="1"/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49" fontId="8" fillId="0" borderId="88" xfId="0" quotePrefix="1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center"/>
    </xf>
    <xf numFmtId="0" fontId="8" fillId="0" borderId="75" xfId="0" applyFont="1" applyBorder="1" applyAlignment="1">
      <alignment horizontal="left" vertical="center"/>
    </xf>
    <xf numFmtId="165" fontId="8" fillId="0" borderId="75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170" fontId="8" fillId="2" borderId="9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/>
    </xf>
    <xf numFmtId="167" fontId="8" fillId="0" borderId="110" xfId="0" applyNumberFormat="1" applyFont="1" applyBorder="1" applyAlignment="1">
      <alignment horizontal="center" vertical="center"/>
    </xf>
    <xf numFmtId="170" fontId="8" fillId="2" borderId="110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65" fontId="8" fillId="2" borderId="110" xfId="0" applyNumberFormat="1" applyFont="1" applyFill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8" fillId="0" borderId="114" xfId="0" applyFont="1" applyBorder="1" applyAlignment="1">
      <alignment horizontal="left" vertical="center"/>
    </xf>
    <xf numFmtId="49" fontId="8" fillId="2" borderId="111" xfId="0" applyNumberFormat="1" applyFont="1" applyFill="1" applyBorder="1" applyAlignment="1">
      <alignment horizontal="center" vertical="center"/>
    </xf>
    <xf numFmtId="165" fontId="8" fillId="2" borderId="111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170" fontId="8" fillId="0" borderId="104" xfId="0" applyNumberFormat="1" applyFont="1" applyBorder="1" applyAlignment="1">
      <alignment horizontal="center" vertical="center"/>
    </xf>
    <xf numFmtId="0" fontId="8" fillId="0" borderId="91" xfId="0" applyFont="1" applyBorder="1" applyAlignment="1">
      <alignment horizontal="left" vertical="center"/>
    </xf>
    <xf numFmtId="0" fontId="8" fillId="0" borderId="103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170" fontId="8" fillId="0" borderId="75" xfId="0" applyNumberFormat="1" applyFont="1" applyBorder="1" applyAlignment="1">
      <alignment horizontal="center" vertical="center"/>
    </xf>
    <xf numFmtId="16" fontId="8" fillId="0" borderId="101" xfId="0" applyNumberFormat="1" applyFont="1" applyBorder="1" applyAlignment="1">
      <alignment horizontal="center" vertical="center"/>
    </xf>
    <xf numFmtId="170" fontId="8" fillId="0" borderId="89" xfId="0" applyNumberFormat="1" applyFont="1" applyBorder="1" applyAlignment="1">
      <alignment horizontal="center" vertical="center"/>
    </xf>
    <xf numFmtId="0" fontId="8" fillId="0" borderId="112" xfId="0" applyFont="1" applyBorder="1" applyAlignment="1">
      <alignment horizontal="left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125" xfId="0" quotePrefix="1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/>
    </xf>
    <xf numFmtId="170" fontId="8" fillId="0" borderId="125" xfId="0" applyNumberFormat="1" applyFont="1" applyBorder="1" applyAlignment="1">
      <alignment horizontal="center" vertical="center"/>
    </xf>
    <xf numFmtId="0" fontId="8" fillId="0" borderId="125" xfId="0" applyFont="1" applyBorder="1" applyAlignment="1">
      <alignment horizontal="left" vertical="center"/>
    </xf>
    <xf numFmtId="16" fontId="8" fillId="0" borderId="126" xfId="0" applyNumberFormat="1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0" fillId="0" borderId="127" xfId="0" applyBorder="1"/>
    <xf numFmtId="167" fontId="8" fillId="0" borderId="128" xfId="0" applyNumberFormat="1" applyFont="1" applyBorder="1" applyAlignment="1">
      <alignment horizontal="center" vertical="center"/>
    </xf>
    <xf numFmtId="49" fontId="8" fillId="2" borderId="88" xfId="0" applyNumberFormat="1" applyFont="1" applyFill="1" applyBorder="1" applyAlignment="1">
      <alignment horizontal="center" vertical="center"/>
    </xf>
    <xf numFmtId="165" fontId="8" fillId="2" borderId="88" xfId="0" applyNumberFormat="1" applyFont="1" applyFill="1" applyBorder="1" applyAlignment="1">
      <alignment horizontal="center" vertical="center"/>
    </xf>
    <xf numFmtId="49" fontId="8" fillId="0" borderId="50" xfId="0" quotePrefix="1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8" fillId="2" borderId="110" xfId="0" quotePrefix="1" applyFont="1" applyFill="1" applyBorder="1" applyAlignment="1">
      <alignment horizontal="center" vertical="center"/>
    </xf>
    <xf numFmtId="49" fontId="8" fillId="2" borderId="110" xfId="0" applyNumberFormat="1" applyFont="1" applyFill="1" applyBorder="1" applyAlignment="1">
      <alignment horizontal="center" vertical="center"/>
    </xf>
    <xf numFmtId="49" fontId="8" fillId="0" borderId="111" xfId="0" quotePrefix="1" applyNumberFormat="1" applyFont="1" applyBorder="1" applyAlignment="1">
      <alignment horizontal="center" vertical="center"/>
    </xf>
    <xf numFmtId="0" fontId="8" fillId="0" borderId="119" xfId="0" applyFont="1" applyBorder="1" applyAlignment="1">
      <alignment horizontal="left" vertical="center"/>
    </xf>
    <xf numFmtId="0" fontId="8" fillId="0" borderId="121" xfId="0" applyFont="1" applyBorder="1" applyAlignment="1">
      <alignment horizontal="left" vertical="center"/>
    </xf>
    <xf numFmtId="0" fontId="12" fillId="2" borderId="24" xfId="0" applyFont="1" applyFill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" fillId="0" borderId="68" xfId="0" applyFont="1" applyBorder="1"/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/>
    </xf>
    <xf numFmtId="0" fontId="2" fillId="0" borderId="78" xfId="0" applyFont="1" applyBorder="1"/>
    <xf numFmtId="0" fontId="8" fillId="0" borderId="1" xfId="0" applyFont="1" applyBorder="1" applyAlignment="1">
      <alignment horizontal="center"/>
    </xf>
    <xf numFmtId="0" fontId="16" fillId="0" borderId="1" xfId="0" applyFont="1" applyBorder="1"/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/>
    <xf numFmtId="0" fontId="25" fillId="0" borderId="40" xfId="0" applyFont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5" borderId="43" xfId="0" applyFont="1" applyFill="1" applyBorder="1" applyAlignment="1">
      <alignment horizontal="center"/>
    </xf>
    <xf numFmtId="0" fontId="2" fillId="0" borderId="39" xfId="0" applyFont="1" applyBorder="1"/>
    <xf numFmtId="0" fontId="25" fillId="3" borderId="1" xfId="0" applyFont="1" applyFill="1" applyBorder="1" applyAlignment="1">
      <alignment horizontal="center" vertical="center"/>
    </xf>
    <xf numFmtId="0" fontId="22" fillId="0" borderId="82" xfId="0" applyFont="1" applyBorder="1" applyAlignment="1">
      <alignment horizontal="left" vertical="center"/>
    </xf>
    <xf numFmtId="0" fontId="2" fillId="0" borderId="83" xfId="0" applyFont="1" applyBorder="1"/>
    <xf numFmtId="0" fontId="22" fillId="0" borderId="79" xfId="0" applyFont="1" applyBorder="1" applyAlignment="1">
      <alignment horizontal="center"/>
    </xf>
    <xf numFmtId="0" fontId="2" fillId="0" borderId="80" xfId="0" applyFont="1" applyBorder="1"/>
    <xf numFmtId="0" fontId="35" fillId="0" borderId="82" xfId="0" applyFont="1" applyBorder="1" applyAlignment="1">
      <alignment horizontal="center"/>
    </xf>
    <xf numFmtId="0" fontId="22" fillId="0" borderId="84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2" fillId="0" borderId="27" xfId="0" applyFont="1" applyBorder="1"/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79" xfId="0" applyFont="1" applyBorder="1" applyAlignment="1">
      <alignment horizontal="left" vertic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4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127000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4452600" y="181356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139700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9348450" y="18141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/>
      </xdr:nvGrpSpPr>
      <xdr:grpSpPr>
        <a:xfrm>
          <a:off x="15954375" y="24622125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/>
      </xdr:nvGrpSpPr>
      <xdr:grpSpPr>
        <a:xfrm>
          <a:off x="16887825" y="24622125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/>
      </xdr:nvGrpSpPr>
      <xdr:grpSpPr>
        <a:xfrm>
          <a:off x="18754725" y="24622125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/>
      </xdr:nvGrpSpPr>
      <xdr:grpSpPr>
        <a:xfrm>
          <a:off x="6619875" y="24622125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/>
      </xdr:nvGrpSpPr>
      <xdr:grpSpPr>
        <a:xfrm>
          <a:off x="8486775" y="24622125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/>
      </xdr:nvGrpSpPr>
      <xdr:grpSpPr>
        <a:xfrm>
          <a:off x="9420225" y="24622125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/>
      </xdr:nvGrpSpPr>
      <xdr:grpSpPr>
        <a:xfrm>
          <a:off x="10353675" y="24622125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7" sqref="J7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698" t="s">
        <v>0</v>
      </c>
      <c r="B1" s="648"/>
      <c r="C1" s="648"/>
      <c r="D1" s="648"/>
      <c r="E1" s="648"/>
      <c r="F1" s="648"/>
      <c r="G1" s="648"/>
      <c r="H1" s="648"/>
      <c r="I1" s="648"/>
      <c r="J1" s="649"/>
    </row>
    <row r="2" spans="1:10" ht="24.75" customHeight="1">
      <c r="A2" s="699" t="s">
        <v>1</v>
      </c>
      <c r="B2" s="648"/>
      <c r="C2" s="648"/>
      <c r="D2" s="648"/>
      <c r="E2" s="648"/>
      <c r="F2" s="648"/>
      <c r="G2" s="648"/>
      <c r="H2" s="648"/>
      <c r="I2" s="649"/>
      <c r="J2" s="1">
        <f ca="1">TODAY()-1</f>
        <v>46127</v>
      </c>
    </row>
    <row r="3" spans="1:10" ht="24.75" customHeight="1">
      <c r="A3" s="700" t="s">
        <v>2</v>
      </c>
      <c r="B3" s="648"/>
      <c r="C3" s="648"/>
      <c r="D3" s="648"/>
      <c r="E3" s="648"/>
      <c r="F3" s="648"/>
      <c r="G3" s="648"/>
      <c r="H3" s="648"/>
      <c r="I3" s="648"/>
      <c r="J3" s="649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1778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15" workbookViewId="0">
      <selection activeCell="H18" sqref="H18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701" t="s">
        <v>28</v>
      </c>
      <c r="B1" s="648"/>
      <c r="C1" s="648"/>
      <c r="D1" s="648"/>
      <c r="E1" s="648"/>
      <c r="F1" s="648"/>
      <c r="G1" s="648"/>
      <c r="H1" s="648"/>
      <c r="I1" s="648"/>
      <c r="J1" s="648"/>
      <c r="K1" s="649"/>
    </row>
    <row r="2" spans="1:11" ht="24.75" customHeight="1">
      <c r="A2" s="702" t="s">
        <v>2</v>
      </c>
      <c r="B2" s="648"/>
      <c r="C2" s="648"/>
      <c r="D2" s="648"/>
      <c r="E2" s="648"/>
      <c r="F2" s="648"/>
      <c r="G2" s="648"/>
      <c r="H2" s="648"/>
      <c r="I2" s="648"/>
      <c r="J2" s="648"/>
      <c r="K2" s="649"/>
    </row>
    <row r="3" spans="1:11">
      <c r="A3" s="702" t="s">
        <v>29</v>
      </c>
      <c r="B3" s="648"/>
      <c r="C3" s="648"/>
      <c r="D3" s="648"/>
      <c r="E3" s="648"/>
      <c r="F3" s="648"/>
      <c r="G3" s="648"/>
      <c r="H3" s="648"/>
      <c r="I3" s="648"/>
      <c r="J3" s="648"/>
      <c r="K3" s="649"/>
    </row>
    <row r="4" spans="1:11" ht="15" customHeight="1">
      <c r="A4" s="703" t="s">
        <v>30</v>
      </c>
      <c r="B4" s="648"/>
      <c r="C4" s="648"/>
      <c r="D4" s="648"/>
      <c r="E4" s="648"/>
      <c r="F4" s="648"/>
      <c r="G4" s="648"/>
      <c r="H4" s="648"/>
      <c r="I4" s="648"/>
      <c r="J4" s="649"/>
      <c r="K4" s="1">
        <f ca="1">TODAY()-1</f>
        <v>46127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9344.9599999999991</v>
      </c>
      <c r="I56" s="13">
        <f t="shared" si="0"/>
        <v>707.04000000000087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3592.33</v>
      </c>
      <c r="I57" s="13">
        <f t="shared" si="0"/>
        <v>262.67000000000007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F19" sqref="F19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706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8"/>
      <c r="M1" s="18">
        <f ca="1">TODAY()-1</f>
        <v>46127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709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712" t="s">
        <v>126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294</v>
      </c>
      <c r="F14" s="33">
        <v>242</v>
      </c>
      <c r="G14" s="33">
        <v>30</v>
      </c>
      <c r="H14" s="33">
        <v>5</v>
      </c>
      <c r="I14" s="34">
        <v>1</v>
      </c>
      <c r="J14" s="33">
        <f t="shared" si="1"/>
        <v>299</v>
      </c>
      <c r="K14" s="33">
        <f t="shared" si="2"/>
        <v>20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4</v>
      </c>
      <c r="I15" s="34">
        <v>1</v>
      </c>
      <c r="J15" s="33">
        <f t="shared" si="1"/>
        <v>298</v>
      </c>
      <c r="K15" s="33">
        <f t="shared" si="2"/>
        <v>21</v>
      </c>
      <c r="L15" s="41" t="s">
        <v>1779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147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148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11</v>
      </c>
      <c r="I17" s="34">
        <v>3</v>
      </c>
      <c r="J17" s="33">
        <f t="shared" si="1"/>
        <v>209</v>
      </c>
      <c r="K17" s="33">
        <f t="shared" si="2"/>
        <v>110</v>
      </c>
      <c r="L17" s="41" t="s">
        <v>1788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149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20</v>
      </c>
      <c r="I18" s="34">
        <v>1</v>
      </c>
      <c r="J18" s="33">
        <f t="shared" si="1"/>
        <v>36</v>
      </c>
      <c r="K18" s="33">
        <f t="shared" si="2"/>
        <v>283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150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151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152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153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704"/>
      <c r="K23" s="705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704"/>
      <c r="K24" s="705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704"/>
      <c r="K25" s="705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726" t="str">
        <f>'Summary E'!A1</f>
        <v>KEC International Limited</v>
      </c>
      <c r="C1" s="707"/>
      <c r="D1" s="707"/>
      <c r="E1" s="707"/>
      <c r="F1" s="707"/>
      <c r="G1" s="727"/>
    </row>
    <row r="2" spans="2:7" ht="15.75">
      <c r="B2" s="728" t="s">
        <v>154</v>
      </c>
      <c r="C2" s="686"/>
      <c r="D2" s="686"/>
      <c r="E2" s="686"/>
      <c r="F2" s="729"/>
      <c r="G2" s="56">
        <f ca="1">'Summary E'!M1</f>
        <v>46127</v>
      </c>
    </row>
    <row r="3" spans="2:7" ht="15.75">
      <c r="B3" s="730" t="s">
        <v>155</v>
      </c>
      <c r="C3" s="731"/>
      <c r="D3" s="732" t="s">
        <v>156</v>
      </c>
      <c r="E3" s="686"/>
      <c r="F3" s="686"/>
      <c r="G3" s="718"/>
    </row>
    <row r="4" spans="2:7" ht="15.75">
      <c r="B4" s="730" t="s">
        <v>157</v>
      </c>
      <c r="C4" s="731"/>
      <c r="D4" s="733" t="s">
        <v>158</v>
      </c>
      <c r="E4" s="686"/>
      <c r="F4" s="686"/>
      <c r="G4" s="718"/>
    </row>
    <row r="5" spans="2:7">
      <c r="B5" s="717" t="s">
        <v>159</v>
      </c>
      <c r="C5" s="686"/>
      <c r="D5" s="686"/>
      <c r="E5" s="686"/>
      <c r="F5" s="686"/>
      <c r="G5" s="718"/>
    </row>
    <row r="6" spans="2:7" ht="30">
      <c r="B6" s="57" t="s">
        <v>160</v>
      </c>
      <c r="C6" s="58" t="s">
        <v>161</v>
      </c>
      <c r="D6" s="58" t="s">
        <v>162</v>
      </c>
      <c r="E6" s="58" t="s">
        <v>163</v>
      </c>
      <c r="F6" s="724" t="s">
        <v>164</v>
      </c>
      <c r="G6" s="725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15">
        <f>B7-E7</f>
        <v>0</v>
      </c>
      <c r="G7" s="716"/>
    </row>
    <row r="8" spans="2:7">
      <c r="B8" s="717" t="s">
        <v>165</v>
      </c>
      <c r="C8" s="686"/>
      <c r="D8" s="686"/>
      <c r="E8" s="686"/>
      <c r="F8" s="686"/>
      <c r="G8" s="718"/>
    </row>
    <row r="9" spans="2:7" ht="30">
      <c r="B9" s="57" t="s">
        <v>160</v>
      </c>
      <c r="C9" s="58" t="s">
        <v>161</v>
      </c>
      <c r="D9" s="58" t="s">
        <v>162</v>
      </c>
      <c r="E9" s="58" t="s">
        <v>163</v>
      </c>
      <c r="F9" s="724" t="s">
        <v>164</v>
      </c>
      <c r="G9" s="725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15">
        <f>B10-E10</f>
        <v>0</v>
      </c>
      <c r="G10" s="716"/>
    </row>
    <row r="11" spans="2:7">
      <c r="B11" s="717" t="s">
        <v>166</v>
      </c>
      <c r="C11" s="686"/>
      <c r="D11" s="686"/>
      <c r="E11" s="686"/>
      <c r="F11" s="686"/>
      <c r="G11" s="718"/>
    </row>
    <row r="12" spans="2:7" ht="30">
      <c r="B12" s="57" t="s">
        <v>160</v>
      </c>
      <c r="C12" s="58" t="s">
        <v>161</v>
      </c>
      <c r="D12" s="58" t="s">
        <v>162</v>
      </c>
      <c r="E12" s="58" t="s">
        <v>163</v>
      </c>
      <c r="F12" s="724" t="s">
        <v>164</v>
      </c>
      <c r="G12" s="725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20">
        <f>B13-E13</f>
        <v>0</v>
      </c>
      <c r="G13" s="716"/>
    </row>
    <row r="14" spans="2:7">
      <c r="B14" s="717" t="s">
        <v>167</v>
      </c>
      <c r="C14" s="686"/>
      <c r="D14" s="686"/>
      <c r="E14" s="686"/>
      <c r="F14" s="686"/>
      <c r="G14" s="718"/>
    </row>
    <row r="15" spans="2:7" ht="30">
      <c r="B15" s="63" t="s">
        <v>160</v>
      </c>
      <c r="C15" s="64" t="s">
        <v>161</v>
      </c>
      <c r="D15" s="64" t="s">
        <v>162</v>
      </c>
      <c r="E15" s="64" t="s">
        <v>163</v>
      </c>
      <c r="F15" s="713" t="s">
        <v>164</v>
      </c>
      <c r="G15" s="714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4</v>
      </c>
      <c r="E16" s="66">
        <f>C16+D16</f>
        <v>298</v>
      </c>
      <c r="F16" s="721">
        <f>B16-E16</f>
        <v>21</v>
      </c>
      <c r="G16" s="722"/>
    </row>
    <row r="17" spans="2:7">
      <c r="B17" s="717" t="s">
        <v>168</v>
      </c>
      <c r="C17" s="686"/>
      <c r="D17" s="686"/>
      <c r="E17" s="686"/>
      <c r="F17" s="686"/>
      <c r="G17" s="718"/>
    </row>
    <row r="18" spans="2:7" ht="30">
      <c r="B18" s="63" t="s">
        <v>169</v>
      </c>
      <c r="C18" s="64" t="s">
        <v>161</v>
      </c>
      <c r="D18" s="64" t="s">
        <v>162</v>
      </c>
      <c r="E18" s="64" t="s">
        <v>163</v>
      </c>
      <c r="F18" s="713" t="s">
        <v>164</v>
      </c>
      <c r="G18" s="714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715">
        <f>+B19-E19</f>
        <v>319</v>
      </c>
      <c r="G19" s="716"/>
    </row>
    <row r="20" spans="2:7">
      <c r="B20" s="717" t="s">
        <v>170</v>
      </c>
      <c r="C20" s="686"/>
      <c r="D20" s="686"/>
      <c r="E20" s="686"/>
      <c r="F20" s="686"/>
      <c r="G20" s="718"/>
    </row>
    <row r="21" spans="2:7" ht="15.75" customHeight="1">
      <c r="B21" s="63" t="s">
        <v>169</v>
      </c>
      <c r="C21" s="64" t="s">
        <v>161</v>
      </c>
      <c r="D21" s="64" t="s">
        <v>162</v>
      </c>
      <c r="E21" s="64" t="s">
        <v>163</v>
      </c>
      <c r="F21" s="713" t="s">
        <v>164</v>
      </c>
      <c r="G21" s="714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715">
        <f>B22-E22</f>
        <v>319</v>
      </c>
      <c r="G22" s="716"/>
    </row>
    <row r="23" spans="2:7" ht="15.75" customHeight="1">
      <c r="B23" s="717" t="s">
        <v>171</v>
      </c>
      <c r="C23" s="686"/>
      <c r="D23" s="686"/>
      <c r="E23" s="686"/>
      <c r="F23" s="686"/>
      <c r="G23" s="718"/>
    </row>
    <row r="24" spans="2:7" ht="15.75" customHeight="1">
      <c r="B24" s="63" t="s">
        <v>169</v>
      </c>
      <c r="C24" s="64" t="s">
        <v>161</v>
      </c>
      <c r="D24" s="64" t="s">
        <v>162</v>
      </c>
      <c r="E24" s="64" t="s">
        <v>163</v>
      </c>
      <c r="F24" s="713" t="s">
        <v>172</v>
      </c>
      <c r="G24" s="714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20">
        <f>B25-E25</f>
        <v>124.568</v>
      </c>
      <c r="G25" s="716"/>
    </row>
    <row r="26" spans="2:7" ht="15.75" customHeight="1">
      <c r="B26" s="717" t="s">
        <v>173</v>
      </c>
      <c r="C26" s="686"/>
      <c r="D26" s="686"/>
      <c r="E26" s="686"/>
      <c r="F26" s="686"/>
      <c r="G26" s="718"/>
    </row>
    <row r="27" spans="2:7" ht="15.75" customHeight="1">
      <c r="B27" s="63" t="s">
        <v>169</v>
      </c>
      <c r="C27" s="64" t="s">
        <v>161</v>
      </c>
      <c r="D27" s="64" t="s">
        <v>162</v>
      </c>
      <c r="E27" s="64" t="s">
        <v>163</v>
      </c>
      <c r="F27" s="713" t="s">
        <v>164</v>
      </c>
      <c r="G27" s="714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23">
        <f>+B28-E28</f>
        <v>124.568</v>
      </c>
      <c r="G28" s="722"/>
    </row>
    <row r="29" spans="2:7" ht="15.75" customHeight="1">
      <c r="B29" s="717" t="s">
        <v>174</v>
      </c>
      <c r="C29" s="686"/>
      <c r="D29" s="686"/>
      <c r="E29" s="686"/>
      <c r="F29" s="686"/>
      <c r="G29" s="718"/>
    </row>
    <row r="30" spans="2:7" ht="15.75" customHeight="1">
      <c r="B30" s="63" t="s">
        <v>169</v>
      </c>
      <c r="C30" s="64" t="s">
        <v>161</v>
      </c>
      <c r="D30" s="64" t="s">
        <v>162</v>
      </c>
      <c r="E30" s="64" t="s">
        <v>163</v>
      </c>
      <c r="F30" s="713" t="s">
        <v>164</v>
      </c>
      <c r="G30" s="714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21</v>
      </c>
      <c r="E31" s="76">
        <v>0</v>
      </c>
      <c r="F31" s="715">
        <f>B31-E31</f>
        <v>319</v>
      </c>
      <c r="G31" s="716"/>
    </row>
    <row r="32" spans="2:7" ht="15.75" customHeight="1">
      <c r="B32" s="717" t="s">
        <v>175</v>
      </c>
      <c r="C32" s="686"/>
      <c r="D32" s="686"/>
      <c r="E32" s="686"/>
      <c r="F32" s="686"/>
      <c r="G32" s="718"/>
    </row>
    <row r="33" spans="2:7" ht="15.75" customHeight="1">
      <c r="B33" s="63" t="s">
        <v>169</v>
      </c>
      <c r="C33" s="64" t="s">
        <v>161</v>
      </c>
      <c r="D33" s="64" t="s">
        <v>162</v>
      </c>
      <c r="E33" s="64" t="s">
        <v>163</v>
      </c>
      <c r="F33" s="713" t="s">
        <v>164</v>
      </c>
      <c r="G33" s="714"/>
    </row>
    <row r="34" spans="2:7" ht="15.75" customHeight="1">
      <c r="B34" s="77"/>
      <c r="C34" s="76"/>
      <c r="D34" s="76"/>
      <c r="E34" s="76"/>
      <c r="F34" s="719">
        <f>B34-E34</f>
        <v>0</v>
      </c>
      <c r="G34" s="716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737" t="str">
        <f>CS!A1:G1</f>
        <v>KEC International Limited</v>
      </c>
      <c r="B1" s="707"/>
      <c r="C1" s="707"/>
      <c r="D1" s="707"/>
      <c r="E1" s="707"/>
      <c r="F1" s="707"/>
      <c r="G1" s="727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738" t="str">
        <f>CS!A2:G2</f>
        <v>765 kV D/C Bikaner IV PS to Siwani II (Part-01) TL</v>
      </c>
      <c r="B2" s="648"/>
      <c r="C2" s="648"/>
      <c r="D2" s="648"/>
      <c r="E2" s="648"/>
      <c r="F2" s="648"/>
      <c r="G2" s="716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738" t="s">
        <v>176</v>
      </c>
      <c r="B3" s="648"/>
      <c r="C3" s="648"/>
      <c r="D3" s="648"/>
      <c r="E3" s="648"/>
      <c r="F3" s="649"/>
      <c r="G3" s="79">
        <f ca="1">'Summary E'!M1</f>
        <v>46127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739" t="s">
        <v>177</v>
      </c>
      <c r="B4" s="741" t="s">
        <v>178</v>
      </c>
      <c r="C4" s="649"/>
      <c r="D4" s="734" t="s">
        <v>179</v>
      </c>
      <c r="E4" s="734" t="s">
        <v>180</v>
      </c>
      <c r="F4" s="734" t="s">
        <v>181</v>
      </c>
      <c r="G4" s="735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740"/>
      <c r="B5" s="80" t="s">
        <v>182</v>
      </c>
      <c r="C5" s="80" t="s">
        <v>183</v>
      </c>
      <c r="D5" s="674"/>
      <c r="E5" s="674"/>
      <c r="F5" s="674"/>
      <c r="G5" s="736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184</v>
      </c>
      <c r="C6" s="83" t="s">
        <v>185</v>
      </c>
      <c r="D6" s="84">
        <v>16.984000000000002</v>
      </c>
      <c r="E6" s="85">
        <v>45700</v>
      </c>
      <c r="F6" s="85">
        <v>45701</v>
      </c>
      <c r="G6" s="86" t="s">
        <v>186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187</v>
      </c>
      <c r="C7" s="83" t="s">
        <v>184</v>
      </c>
      <c r="D7" s="84">
        <v>9.3130000000000006</v>
      </c>
      <c r="E7" s="85">
        <v>45709</v>
      </c>
      <c r="F7" s="85">
        <v>45710</v>
      </c>
      <c r="G7" s="86" t="s">
        <v>186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188</v>
      </c>
      <c r="C8" s="83" t="s">
        <v>187</v>
      </c>
      <c r="D8" s="84">
        <v>11.121</v>
      </c>
      <c r="E8" s="85">
        <v>45726</v>
      </c>
      <c r="F8" s="85">
        <v>45731</v>
      </c>
      <c r="G8" s="86" t="s">
        <v>186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189</v>
      </c>
      <c r="C9" s="83" t="s">
        <v>190</v>
      </c>
      <c r="D9" s="84">
        <v>3.1789999999999998</v>
      </c>
      <c r="E9" s="85">
        <v>45726</v>
      </c>
      <c r="F9" s="85">
        <v>45731</v>
      </c>
      <c r="G9" s="86" t="s">
        <v>186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191</v>
      </c>
      <c r="C10" s="83" t="s">
        <v>192</v>
      </c>
      <c r="D10" s="84">
        <v>11.409000000000001</v>
      </c>
      <c r="E10" s="85">
        <v>45727</v>
      </c>
      <c r="F10" s="85">
        <v>45731</v>
      </c>
      <c r="G10" s="86" t="s">
        <v>186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193</v>
      </c>
      <c r="C11" s="83" t="s">
        <v>194</v>
      </c>
      <c r="D11" s="84">
        <v>28.481999999999999</v>
      </c>
      <c r="E11" s="85">
        <v>45727</v>
      </c>
      <c r="F11" s="85">
        <v>45731</v>
      </c>
      <c r="G11" s="86" t="s">
        <v>186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194</v>
      </c>
      <c r="C12" s="83" t="s">
        <v>195</v>
      </c>
      <c r="D12" s="84">
        <v>11.16</v>
      </c>
      <c r="E12" s="85">
        <v>45749</v>
      </c>
      <c r="F12" s="85">
        <v>45750</v>
      </c>
      <c r="G12" s="86" t="s">
        <v>186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196</v>
      </c>
      <c r="C13" s="83" t="s">
        <v>197</v>
      </c>
      <c r="D13" s="84">
        <v>14.759</v>
      </c>
      <c r="E13" s="85">
        <v>45749</v>
      </c>
      <c r="F13" s="85">
        <v>45750</v>
      </c>
      <c r="G13" s="86" t="s">
        <v>186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195</v>
      </c>
      <c r="C14" s="83" t="s">
        <v>196</v>
      </c>
      <c r="D14" s="84">
        <v>4.0949999999999998</v>
      </c>
      <c r="E14" s="85">
        <v>45821</v>
      </c>
      <c r="F14" s="85">
        <v>45832</v>
      </c>
      <c r="G14" s="86" t="s">
        <v>186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198</v>
      </c>
      <c r="C15" s="83" t="s">
        <v>199</v>
      </c>
      <c r="D15" s="84">
        <v>11.446</v>
      </c>
      <c r="E15" s="85">
        <v>45821</v>
      </c>
      <c r="F15" s="85">
        <v>45828</v>
      </c>
      <c r="G15" s="86" t="s">
        <v>186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197</v>
      </c>
      <c r="C16" s="83" t="s">
        <v>200</v>
      </c>
      <c r="D16" s="84">
        <v>1.4830000000000001</v>
      </c>
      <c r="E16" s="85"/>
      <c r="F16" s="85"/>
      <c r="G16" s="86" t="s">
        <v>186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201</v>
      </c>
      <c r="C17" s="83" t="s">
        <v>198</v>
      </c>
      <c r="D17" s="84"/>
      <c r="E17" s="85"/>
      <c r="F17" s="85"/>
      <c r="G17" s="86" t="s">
        <v>202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203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747" t="str">
        <f>'Tack Welding'!A1:I1</f>
        <v>KEC International Limited</v>
      </c>
      <c r="B1" s="707"/>
      <c r="C1" s="707"/>
      <c r="D1" s="707"/>
      <c r="E1" s="707"/>
      <c r="F1" s="707"/>
      <c r="G1" s="727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748" t="str">
        <f>'Tack Welding'!A2:I2</f>
        <v>765 kV D/C Bikaner IV PS to Siwani II (Part-01) TL</v>
      </c>
      <c r="B2" s="648"/>
      <c r="C2" s="648"/>
      <c r="D2" s="648"/>
      <c r="E2" s="648"/>
      <c r="F2" s="648"/>
      <c r="G2" s="716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748" t="s">
        <v>204</v>
      </c>
      <c r="B3" s="648"/>
      <c r="C3" s="648"/>
      <c r="D3" s="648"/>
      <c r="E3" s="648"/>
      <c r="F3" s="649"/>
      <c r="G3" s="97">
        <f ca="1">'Summary E'!M1</f>
        <v>46127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749" t="s">
        <v>177</v>
      </c>
      <c r="B4" s="750" t="s">
        <v>178</v>
      </c>
      <c r="C4" s="649"/>
      <c r="D4" s="745" t="s">
        <v>205</v>
      </c>
      <c r="E4" s="745" t="s">
        <v>206</v>
      </c>
      <c r="F4" s="745" t="s">
        <v>207</v>
      </c>
      <c r="G4" s="746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740"/>
      <c r="B5" s="69" t="s">
        <v>182</v>
      </c>
      <c r="C5" s="69" t="s">
        <v>183</v>
      </c>
      <c r="D5" s="674"/>
      <c r="E5" s="674"/>
      <c r="F5" s="674"/>
      <c r="G5" s="736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184</v>
      </c>
      <c r="C6" s="101" t="s">
        <v>208</v>
      </c>
      <c r="D6" s="102">
        <v>5.532</v>
      </c>
      <c r="E6" s="103">
        <v>45700</v>
      </c>
      <c r="F6" s="103">
        <v>45701</v>
      </c>
      <c r="G6" s="104" t="s">
        <v>186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187</v>
      </c>
      <c r="C7" s="101" t="s">
        <v>184</v>
      </c>
      <c r="D7" s="102">
        <v>9.3130000000000006</v>
      </c>
      <c r="E7" s="103">
        <v>45719</v>
      </c>
      <c r="F7" s="103">
        <v>45713</v>
      </c>
      <c r="G7" s="104" t="s">
        <v>186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208</v>
      </c>
      <c r="C8" s="106" t="s">
        <v>185</v>
      </c>
      <c r="D8" s="102">
        <v>11.452</v>
      </c>
      <c r="E8" s="103">
        <v>45719</v>
      </c>
      <c r="F8" s="103">
        <v>45713</v>
      </c>
      <c r="G8" s="104" t="s">
        <v>186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188</v>
      </c>
      <c r="C9" s="106" t="s">
        <v>187</v>
      </c>
      <c r="D9" s="102">
        <v>11.121</v>
      </c>
      <c r="E9" s="103">
        <v>45726</v>
      </c>
      <c r="F9" s="103">
        <v>45731</v>
      </c>
      <c r="G9" s="104" t="s">
        <v>186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192</v>
      </c>
      <c r="C10" s="107" t="s">
        <v>190</v>
      </c>
      <c r="D10" s="102">
        <v>3.1789999999999998</v>
      </c>
      <c r="E10" s="103">
        <v>45726</v>
      </c>
      <c r="F10" s="103">
        <v>45731</v>
      </c>
      <c r="G10" s="104" t="s">
        <v>186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185</v>
      </c>
      <c r="C11" s="107" t="s">
        <v>209</v>
      </c>
      <c r="D11" s="102">
        <v>3.2240000000000002</v>
      </c>
      <c r="E11" s="103">
        <v>45726</v>
      </c>
      <c r="F11" s="103">
        <v>45731</v>
      </c>
      <c r="G11" s="104" t="s">
        <v>186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209</v>
      </c>
      <c r="C12" s="107" t="s">
        <v>192</v>
      </c>
      <c r="D12" s="102">
        <v>8.1850000000000005</v>
      </c>
      <c r="E12" s="103">
        <v>45733</v>
      </c>
      <c r="F12" s="103">
        <v>45734</v>
      </c>
      <c r="G12" s="104" t="s">
        <v>186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190</v>
      </c>
      <c r="C13" s="107" t="s">
        <v>210</v>
      </c>
      <c r="D13" s="102">
        <v>17.041</v>
      </c>
      <c r="E13" s="103">
        <v>45736</v>
      </c>
      <c r="F13" s="103">
        <v>45737</v>
      </c>
      <c r="G13" s="104" t="s">
        <v>186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210</v>
      </c>
      <c r="C14" s="107" t="s">
        <v>194</v>
      </c>
      <c r="D14" s="102">
        <v>11.441000000000001</v>
      </c>
      <c r="E14" s="103">
        <v>45763</v>
      </c>
      <c r="F14" s="103">
        <v>45764</v>
      </c>
      <c r="G14" s="104" t="s">
        <v>186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198</v>
      </c>
      <c r="C15" s="108" t="s">
        <v>199</v>
      </c>
      <c r="D15" s="108">
        <v>11.446</v>
      </c>
      <c r="E15" s="109"/>
      <c r="F15" s="109"/>
      <c r="G15" s="104" t="s">
        <v>186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211</v>
      </c>
      <c r="C16" s="108" t="s">
        <v>197</v>
      </c>
      <c r="D16" s="108">
        <v>23.385999999999999</v>
      </c>
      <c r="E16" s="109"/>
      <c r="F16" s="109"/>
      <c r="G16" s="104" t="s">
        <v>186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194</v>
      </c>
      <c r="C17" s="83" t="s">
        <v>211</v>
      </c>
      <c r="D17" s="84">
        <v>6.6280000000000001</v>
      </c>
      <c r="E17" s="85"/>
      <c r="F17" s="85"/>
      <c r="G17" s="86" t="s">
        <v>186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197</v>
      </c>
      <c r="C18" s="83" t="s">
        <v>200</v>
      </c>
      <c r="D18" s="84">
        <v>1.4830000000000001</v>
      </c>
      <c r="E18" s="85"/>
      <c r="F18" s="85"/>
      <c r="G18" s="86" t="s">
        <v>186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201</v>
      </c>
      <c r="C19" s="83" t="s">
        <v>198</v>
      </c>
      <c r="D19" s="84"/>
      <c r="E19" s="85"/>
      <c r="F19" s="85"/>
      <c r="G19" s="86" t="s">
        <v>202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742" t="s">
        <v>203</v>
      </c>
      <c r="B21" s="743"/>
      <c r="C21" s="744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M316" sqref="M316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212</v>
      </c>
    </row>
    <row r="2" spans="1:20">
      <c r="C2" s="115" t="s">
        <v>213</v>
      </c>
      <c r="D2" s="108">
        <f>319-COUNTIF($D$4:$D$322,"Completed")</f>
        <v>21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110</v>
      </c>
      <c r="N2" s="116">
        <f>COUNTIF($N$4:$N$322,"ROW")</f>
        <v>44</v>
      </c>
      <c r="O2" s="117"/>
      <c r="P2" s="117"/>
      <c r="Q2" s="117"/>
    </row>
    <row r="3" spans="1:20" ht="60">
      <c r="A3" s="69" t="s">
        <v>214</v>
      </c>
      <c r="B3" s="69" t="s">
        <v>215</v>
      </c>
      <c r="C3" s="69" t="s">
        <v>216</v>
      </c>
      <c r="D3" s="69" t="s">
        <v>217</v>
      </c>
      <c r="E3" s="118" t="s">
        <v>218</v>
      </c>
      <c r="F3" s="69" t="s">
        <v>219</v>
      </c>
      <c r="G3" s="69" t="s">
        <v>220</v>
      </c>
      <c r="H3" s="69" t="s">
        <v>221</v>
      </c>
      <c r="I3" s="69" t="s">
        <v>222</v>
      </c>
      <c r="J3" s="69" t="s">
        <v>223</v>
      </c>
      <c r="K3" s="69" t="s">
        <v>224</v>
      </c>
      <c r="L3" s="69"/>
      <c r="M3" s="69" t="s">
        <v>225</v>
      </c>
      <c r="N3" s="118" t="s">
        <v>226</v>
      </c>
      <c r="O3" s="69" t="s">
        <v>219</v>
      </c>
      <c r="P3" s="69" t="s">
        <v>220</v>
      </c>
      <c r="Q3" s="69" t="s">
        <v>221</v>
      </c>
      <c r="R3" s="69" t="s">
        <v>222</v>
      </c>
      <c r="S3" s="69" t="s">
        <v>223</v>
      </c>
      <c r="T3" s="69" t="s">
        <v>224</v>
      </c>
    </row>
    <row r="4" spans="1:20">
      <c r="A4" s="107">
        <v>1</v>
      </c>
      <c r="B4" s="107" t="s">
        <v>227</v>
      </c>
      <c r="C4" s="107" t="s">
        <v>242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229</v>
      </c>
      <c r="C5" s="107" t="s">
        <v>230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231</v>
      </c>
      <c r="C6" s="107" t="s">
        <v>251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233</v>
      </c>
      <c r="C7" s="107" t="s">
        <v>234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235</v>
      </c>
      <c r="C8" s="107" t="s">
        <v>232</v>
      </c>
      <c r="D8" s="107" t="s">
        <v>236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236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237</v>
      </c>
      <c r="C9" s="107" t="s">
        <v>232</v>
      </c>
      <c r="D9" s="107" t="s">
        <v>236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236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238</v>
      </c>
      <c r="C10" s="107" t="s">
        <v>239</v>
      </c>
      <c r="D10" s="107" t="s">
        <v>236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240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241</v>
      </c>
      <c r="C11" s="107" t="s">
        <v>242</v>
      </c>
      <c r="D11" s="107" t="s">
        <v>236</v>
      </c>
      <c r="E11" s="119" t="s">
        <v>243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240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244</v>
      </c>
      <c r="C12" s="107" t="s">
        <v>245</v>
      </c>
      <c r="D12" s="107" t="s">
        <v>236</v>
      </c>
      <c r="E12" s="122" t="s">
        <v>243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240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246</v>
      </c>
      <c r="C13" s="107" t="s">
        <v>247</v>
      </c>
      <c r="D13" s="107" t="s">
        <v>236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236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248</v>
      </c>
      <c r="C14" s="107" t="s">
        <v>247</v>
      </c>
      <c r="D14" s="107" t="s">
        <v>236</v>
      </c>
      <c r="E14" s="122" t="s">
        <v>243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236</v>
      </c>
      <c r="N14" s="122" t="s">
        <v>243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249</v>
      </c>
      <c r="C15" s="107" t="s">
        <v>247</v>
      </c>
      <c r="D15" s="107" t="s">
        <v>236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236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250</v>
      </c>
      <c r="C16" s="107" t="s">
        <v>251</v>
      </c>
      <c r="D16" s="107" t="s">
        <v>236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236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252</v>
      </c>
      <c r="C17" s="107" t="s">
        <v>247</v>
      </c>
      <c r="D17" s="107" t="s">
        <v>236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236</v>
      </c>
      <c r="N17" s="119" t="s">
        <v>243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253</v>
      </c>
      <c r="C18" s="107" t="s">
        <v>254</v>
      </c>
      <c r="D18" s="107" t="s">
        <v>236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255</v>
      </c>
      <c r="C19" s="107" t="s">
        <v>247</v>
      </c>
      <c r="D19" s="107" t="s">
        <v>236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256</v>
      </c>
      <c r="C20" s="107" t="s">
        <v>232</v>
      </c>
      <c r="D20" s="107" t="s">
        <v>236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257</v>
      </c>
      <c r="C21" s="107" t="s">
        <v>258</v>
      </c>
      <c r="D21" s="107" t="s">
        <v>236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259</v>
      </c>
      <c r="C22" s="107" t="s">
        <v>247</v>
      </c>
      <c r="D22" s="107" t="s">
        <v>236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236</v>
      </c>
      <c r="N22" s="119" t="s">
        <v>243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260</v>
      </c>
      <c r="C23" s="107" t="s">
        <v>247</v>
      </c>
      <c r="D23" s="107" t="s">
        <v>236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261</v>
      </c>
      <c r="C24" s="107" t="s">
        <v>262</v>
      </c>
      <c r="D24" s="107" t="s">
        <v>236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263</v>
      </c>
      <c r="C25" s="107" t="s">
        <v>264</v>
      </c>
      <c r="D25" s="107" t="s">
        <v>236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265</v>
      </c>
      <c r="C26" s="107" t="s">
        <v>247</v>
      </c>
      <c r="D26" s="107" t="s">
        <v>236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266</v>
      </c>
      <c r="C27" s="107" t="s">
        <v>247</v>
      </c>
      <c r="D27" s="107" t="s">
        <v>236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236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267</v>
      </c>
      <c r="C28" s="107" t="s">
        <v>232</v>
      </c>
      <c r="D28" s="107" t="s">
        <v>236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236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268</v>
      </c>
      <c r="C29" s="107" t="s">
        <v>245</v>
      </c>
      <c r="D29" s="107" t="s">
        <v>236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236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269</v>
      </c>
      <c r="C30" s="107" t="s">
        <v>258</v>
      </c>
      <c r="D30" s="107" t="s">
        <v>236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236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270</v>
      </c>
      <c r="C31" s="107" t="s">
        <v>258</v>
      </c>
      <c r="D31" s="107" t="s">
        <v>236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236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271</v>
      </c>
      <c r="C32" s="107" t="s">
        <v>234</v>
      </c>
      <c r="D32" s="107" t="s">
        <v>236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236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273</v>
      </c>
      <c r="C33" s="107" t="s">
        <v>251</v>
      </c>
      <c r="D33" s="107" t="s">
        <v>236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236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274</v>
      </c>
      <c r="C34" s="107" t="s">
        <v>232</v>
      </c>
      <c r="D34" s="107" t="s">
        <v>236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236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275</v>
      </c>
      <c r="C35" s="107" t="s">
        <v>232</v>
      </c>
      <c r="D35" s="107" t="s">
        <v>236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236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276</v>
      </c>
      <c r="C36" s="124" t="s">
        <v>277</v>
      </c>
      <c r="D36" s="108" t="s">
        <v>236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236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278</v>
      </c>
      <c r="C37" s="124" t="s">
        <v>239</v>
      </c>
      <c r="D37" s="107" t="s">
        <v>236</v>
      </c>
      <c r="E37" s="122" t="s">
        <v>243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240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279</v>
      </c>
      <c r="C38" s="124" t="s">
        <v>245</v>
      </c>
      <c r="D38" s="107" t="s">
        <v>236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240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280</v>
      </c>
      <c r="C39" s="124" t="s">
        <v>239</v>
      </c>
      <c r="D39" s="108" t="s">
        <v>236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240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281</v>
      </c>
      <c r="C40" s="124" t="s">
        <v>247</v>
      </c>
      <c r="D40" s="108" t="s">
        <v>236</v>
      </c>
      <c r="E40" s="122" t="s">
        <v>243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236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282</v>
      </c>
      <c r="C41" s="124" t="s">
        <v>247</v>
      </c>
      <c r="D41" s="108" t="s">
        <v>236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240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283</v>
      </c>
      <c r="C42" s="124" t="s">
        <v>258</v>
      </c>
      <c r="D42" s="108" t="s">
        <v>236</v>
      </c>
      <c r="E42" s="122" t="s">
        <v>243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236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284</v>
      </c>
      <c r="C43" s="124" t="s">
        <v>285</v>
      </c>
      <c r="D43" s="108" t="s">
        <v>236</v>
      </c>
      <c r="E43" s="122" t="s">
        <v>243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236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286</v>
      </c>
      <c r="C44" s="124" t="s">
        <v>247</v>
      </c>
      <c r="D44" s="108" t="s">
        <v>236</v>
      </c>
      <c r="E44" s="122" t="s">
        <v>243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236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287</v>
      </c>
      <c r="C45" s="124" t="s">
        <v>258</v>
      </c>
      <c r="D45" s="108" t="s">
        <v>236</v>
      </c>
      <c r="E45" s="122" t="s">
        <v>243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236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288</v>
      </c>
      <c r="C46" s="124" t="s">
        <v>232</v>
      </c>
      <c r="D46" s="108" t="s">
        <v>236</v>
      </c>
      <c r="E46" s="122" t="s">
        <v>243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236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289</v>
      </c>
      <c r="C47" s="124" t="s">
        <v>251</v>
      </c>
      <c r="D47" s="108" t="s">
        <v>236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236</v>
      </c>
      <c r="N47" s="119" t="s">
        <v>243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290</v>
      </c>
      <c r="C48" s="124" t="s">
        <v>258</v>
      </c>
      <c r="D48" s="108" t="s">
        <v>236</v>
      </c>
      <c r="E48" s="122" t="s">
        <v>243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236</v>
      </c>
      <c r="N48" s="119" t="s">
        <v>243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291</v>
      </c>
      <c r="C49" s="124" t="s">
        <v>251</v>
      </c>
      <c r="D49" s="108" t="s">
        <v>236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236</v>
      </c>
      <c r="N49" s="119" t="s">
        <v>243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292</v>
      </c>
      <c r="C50" s="124" t="s">
        <v>258</v>
      </c>
      <c r="D50" s="108" t="s">
        <v>236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236</v>
      </c>
      <c r="N50" s="119" t="s">
        <v>243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293</v>
      </c>
      <c r="C51" s="124" t="s">
        <v>285</v>
      </c>
      <c r="D51" s="107" t="s">
        <v>236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236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294</v>
      </c>
      <c r="C52" s="124" t="s">
        <v>245</v>
      </c>
      <c r="D52" s="108" t="s">
        <v>236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236</v>
      </c>
      <c r="N52" s="119" t="s">
        <v>243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295</v>
      </c>
      <c r="C53" s="124" t="s">
        <v>251</v>
      </c>
      <c r="D53" s="108" t="s">
        <v>236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236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296</v>
      </c>
      <c r="C54" s="124" t="s">
        <v>258</v>
      </c>
      <c r="D54" s="108" t="s">
        <v>236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236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297</v>
      </c>
      <c r="C55" s="124" t="s">
        <v>258</v>
      </c>
      <c r="D55" s="108" t="s">
        <v>236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236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298</v>
      </c>
      <c r="C56" s="124" t="s">
        <v>245</v>
      </c>
      <c r="D56" s="108" t="s">
        <v>236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236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299</v>
      </c>
      <c r="C57" s="124" t="s">
        <v>245</v>
      </c>
      <c r="D57" s="108" t="s">
        <v>236</v>
      </c>
      <c r="E57" s="122" t="s">
        <v>243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236</v>
      </c>
      <c r="N57" s="119" t="s">
        <v>243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300</v>
      </c>
      <c r="C58" s="124" t="s">
        <v>301</v>
      </c>
      <c r="D58" s="108" t="s">
        <v>236</v>
      </c>
      <c r="E58" s="122" t="s">
        <v>243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236</v>
      </c>
      <c r="N58" s="119" t="s">
        <v>243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302</v>
      </c>
      <c r="C59" s="124" t="s">
        <v>245</v>
      </c>
      <c r="D59" s="108" t="s">
        <v>236</v>
      </c>
      <c r="E59" s="122" t="s">
        <v>243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243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303</v>
      </c>
      <c r="C60" s="124" t="s">
        <v>258</v>
      </c>
      <c r="D60" s="108" t="s">
        <v>236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236</v>
      </c>
      <c r="N60" s="122" t="s">
        <v>243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304</v>
      </c>
      <c r="C61" s="124" t="s">
        <v>258</v>
      </c>
      <c r="D61" s="108" t="s">
        <v>236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236</v>
      </c>
      <c r="N61" s="122" t="s">
        <v>243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305</v>
      </c>
      <c r="C62" s="124" t="s">
        <v>247</v>
      </c>
      <c r="D62" s="108" t="s">
        <v>236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236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306</v>
      </c>
      <c r="C63" s="124" t="s">
        <v>285</v>
      </c>
      <c r="D63" s="108" t="s">
        <v>236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236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307</v>
      </c>
      <c r="C64" s="124" t="s">
        <v>258</v>
      </c>
      <c r="D64" s="108" t="s">
        <v>236</v>
      </c>
      <c r="E64" s="122" t="s">
        <v>243</v>
      </c>
      <c r="F64" s="123">
        <v>45767</v>
      </c>
      <c r="G64" s="123">
        <v>45786</v>
      </c>
      <c r="H64" s="121">
        <f t="shared" si="0"/>
        <v>19</v>
      </c>
      <c r="I64" s="125" t="s">
        <v>308</v>
      </c>
      <c r="J64" s="125" t="s">
        <v>309</v>
      </c>
      <c r="K64" s="108">
        <v>7877597229</v>
      </c>
      <c r="L64" s="108"/>
      <c r="M64" s="108" t="s">
        <v>236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310</v>
      </c>
      <c r="C65" s="124" t="s">
        <v>258</v>
      </c>
      <c r="D65" s="108" t="s">
        <v>236</v>
      </c>
      <c r="E65" s="122" t="s">
        <v>243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236</v>
      </c>
      <c r="N65" s="122" t="s">
        <v>243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311</v>
      </c>
      <c r="C66" s="124" t="s">
        <v>245</v>
      </c>
      <c r="D66" s="108" t="s">
        <v>236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236</v>
      </c>
      <c r="N66" s="122" t="s">
        <v>243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312</v>
      </c>
      <c r="C67" s="124" t="s">
        <v>258</v>
      </c>
      <c r="D67" s="108" t="s">
        <v>236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236</v>
      </c>
      <c r="N67" s="122" t="s">
        <v>243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313</v>
      </c>
      <c r="C68" s="124" t="s">
        <v>247</v>
      </c>
      <c r="D68" s="108" t="s">
        <v>236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236</v>
      </c>
      <c r="N68" s="122" t="s">
        <v>243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314</v>
      </c>
      <c r="C69" s="124" t="s">
        <v>301</v>
      </c>
      <c r="D69" s="108" t="s">
        <v>236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236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315</v>
      </c>
      <c r="C70" s="124" t="s">
        <v>251</v>
      </c>
      <c r="D70" s="108" t="s">
        <v>236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236</v>
      </c>
      <c r="N70" s="122" t="s">
        <v>243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316</v>
      </c>
      <c r="C71" s="124" t="s">
        <v>245</v>
      </c>
      <c r="D71" s="108" t="s">
        <v>236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236</v>
      </c>
      <c r="N71" s="122" t="s">
        <v>243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317</v>
      </c>
      <c r="C72" s="124" t="s">
        <v>258</v>
      </c>
      <c r="D72" s="108" t="s">
        <v>236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236</v>
      </c>
      <c r="N72" s="119" t="s">
        <v>243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318</v>
      </c>
      <c r="C73" s="124" t="s">
        <v>245</v>
      </c>
      <c r="D73" s="108" t="s">
        <v>236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236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319</v>
      </c>
      <c r="C74" s="124" t="s">
        <v>301</v>
      </c>
      <c r="D74" s="108" t="s">
        <v>236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236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320</v>
      </c>
      <c r="C75" s="124" t="s">
        <v>245</v>
      </c>
      <c r="D75" s="108" t="s">
        <v>236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236</v>
      </c>
      <c r="N75" s="122" t="s">
        <v>243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321</v>
      </c>
      <c r="C76" s="124" t="s">
        <v>232</v>
      </c>
      <c r="D76" s="108" t="s">
        <v>236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243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322</v>
      </c>
      <c r="C77" s="124" t="s">
        <v>251</v>
      </c>
      <c r="D77" s="108" t="s">
        <v>236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236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323</v>
      </c>
      <c r="C78" s="124" t="s">
        <v>251</v>
      </c>
      <c r="D78" s="108" t="s">
        <v>236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236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324</v>
      </c>
      <c r="C79" s="124" t="s">
        <v>232</v>
      </c>
      <c r="D79" s="108" t="s">
        <v>236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236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325</v>
      </c>
      <c r="C80" s="124" t="s">
        <v>251</v>
      </c>
      <c r="D80" s="108" t="s">
        <v>236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236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326</v>
      </c>
      <c r="C81" s="124" t="s">
        <v>232</v>
      </c>
      <c r="D81" s="108" t="s">
        <v>236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236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327</v>
      </c>
      <c r="C82" s="124" t="s">
        <v>258</v>
      </c>
      <c r="D82" s="108" t="s">
        <v>236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236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328</v>
      </c>
      <c r="C83" s="124" t="s">
        <v>258</v>
      </c>
      <c r="D83" s="108" t="s">
        <v>236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236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329</v>
      </c>
      <c r="C84" s="124" t="s">
        <v>251</v>
      </c>
      <c r="D84" s="108" t="s">
        <v>236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236</v>
      </c>
      <c r="N84" s="122" t="s">
        <v>243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330</v>
      </c>
      <c r="C85" s="124" t="s">
        <v>258</v>
      </c>
      <c r="D85" s="108" t="s">
        <v>236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236</v>
      </c>
      <c r="N85" s="122" t="s">
        <v>243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331</v>
      </c>
      <c r="C86" s="124" t="s">
        <v>332</v>
      </c>
      <c r="D86" s="108" t="s">
        <v>236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236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333</v>
      </c>
      <c r="C87" s="124" t="s">
        <v>232</v>
      </c>
      <c r="D87" s="108" t="s">
        <v>236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236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334</v>
      </c>
      <c r="C88" s="124" t="s">
        <v>258</v>
      </c>
      <c r="D88" s="108" t="s">
        <v>236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236</v>
      </c>
      <c r="N88" s="119" t="s">
        <v>243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335</v>
      </c>
      <c r="C89" s="124" t="s">
        <v>245</v>
      </c>
      <c r="D89" s="108" t="s">
        <v>236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236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336</v>
      </c>
      <c r="C90" s="124" t="s">
        <v>258</v>
      </c>
      <c r="D90" s="108" t="s">
        <v>236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236</v>
      </c>
      <c r="N90" s="122" t="s">
        <v>243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337</v>
      </c>
      <c r="C91" s="124" t="s">
        <v>251</v>
      </c>
      <c r="D91" s="108" t="s">
        <v>236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236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338</v>
      </c>
      <c r="C92" s="124" t="s">
        <v>251</v>
      </c>
      <c r="D92" s="108" t="s">
        <v>236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236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339</v>
      </c>
      <c r="C93" s="124" t="s">
        <v>258</v>
      </c>
      <c r="D93" s="108" t="s">
        <v>236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236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340</v>
      </c>
      <c r="C94" s="124" t="s">
        <v>251</v>
      </c>
      <c r="D94" s="108" t="s">
        <v>236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236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341</v>
      </c>
      <c r="C95" s="124" t="s">
        <v>285</v>
      </c>
      <c r="D95" s="108" t="s">
        <v>236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236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342</v>
      </c>
      <c r="C96" s="124" t="s">
        <v>251</v>
      </c>
      <c r="D96" s="108" t="s">
        <v>236</v>
      </c>
      <c r="E96" s="122" t="s">
        <v>243</v>
      </c>
      <c r="F96" s="123">
        <v>45717</v>
      </c>
      <c r="G96" s="123">
        <v>45886</v>
      </c>
      <c r="H96" s="121">
        <f t="shared" si="0"/>
        <v>169</v>
      </c>
      <c r="I96" s="125" t="s">
        <v>343</v>
      </c>
      <c r="J96" s="125" t="s">
        <v>344</v>
      </c>
      <c r="K96" s="108">
        <v>9001397114</v>
      </c>
      <c r="L96" s="108"/>
      <c r="M96" s="108" t="s">
        <v>236</v>
      </c>
      <c r="N96" s="122" t="s">
        <v>243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345</v>
      </c>
      <c r="C97" s="124" t="s">
        <v>245</v>
      </c>
      <c r="D97" s="108" t="s">
        <v>236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236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346</v>
      </c>
      <c r="C98" s="124" t="s">
        <v>251</v>
      </c>
      <c r="D98" s="108" t="s">
        <v>236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236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347</v>
      </c>
      <c r="C99" s="124" t="s">
        <v>258</v>
      </c>
      <c r="D99" s="108" t="s">
        <v>236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236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348</v>
      </c>
      <c r="C100" s="124" t="s">
        <v>349</v>
      </c>
      <c r="D100" s="108" t="s">
        <v>236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350</v>
      </c>
      <c r="C101" s="124" t="s">
        <v>351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352</v>
      </c>
      <c r="C102" s="124" t="s">
        <v>232</v>
      </c>
      <c r="D102" s="108" t="s">
        <v>236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236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353</v>
      </c>
      <c r="C103" s="124" t="s">
        <v>258</v>
      </c>
      <c r="D103" s="108" t="s">
        <v>236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236</v>
      </c>
      <c r="N103" s="122" t="s">
        <v>243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354</v>
      </c>
      <c r="C104" s="124" t="s">
        <v>251</v>
      </c>
      <c r="D104" s="108" t="s">
        <v>236</v>
      </c>
      <c r="E104" s="122" t="s">
        <v>243</v>
      </c>
      <c r="F104" s="123">
        <v>45719</v>
      </c>
      <c r="G104" s="123">
        <v>45795</v>
      </c>
      <c r="H104" s="121">
        <f t="shared" si="0"/>
        <v>76</v>
      </c>
      <c r="I104" s="125" t="s">
        <v>355</v>
      </c>
      <c r="J104" s="125" t="s">
        <v>356</v>
      </c>
      <c r="K104" s="108">
        <v>9660746637</v>
      </c>
      <c r="L104" s="108"/>
      <c r="M104" s="108" t="s">
        <v>236</v>
      </c>
      <c r="N104" s="122" t="s">
        <v>243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357</v>
      </c>
      <c r="C105" s="124" t="s">
        <v>258</v>
      </c>
      <c r="D105" s="108" t="s">
        <v>236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236</v>
      </c>
      <c r="N105" s="122" t="s">
        <v>243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358</v>
      </c>
      <c r="C106" s="124" t="s">
        <v>232</v>
      </c>
      <c r="D106" s="108" t="s">
        <v>236</v>
      </c>
      <c r="E106" s="122" t="s">
        <v>243</v>
      </c>
      <c r="F106" s="123">
        <v>45719</v>
      </c>
      <c r="G106" s="123">
        <v>45792</v>
      </c>
      <c r="H106" s="121">
        <f t="shared" si="0"/>
        <v>73</v>
      </c>
      <c r="I106" s="125" t="s">
        <v>359</v>
      </c>
      <c r="J106" s="125" t="s">
        <v>360</v>
      </c>
      <c r="K106" s="108">
        <v>9602652541</v>
      </c>
      <c r="L106" s="108"/>
      <c r="M106" s="108" t="s">
        <v>236</v>
      </c>
      <c r="N106" s="122" t="s">
        <v>243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361</v>
      </c>
      <c r="C107" s="124" t="s">
        <v>258</v>
      </c>
      <c r="D107" s="108" t="s">
        <v>236</v>
      </c>
      <c r="E107" s="122" t="s">
        <v>243</v>
      </c>
      <c r="F107" s="123">
        <v>45719</v>
      </c>
      <c r="G107" s="123">
        <v>45792</v>
      </c>
      <c r="H107" s="121">
        <f t="shared" si="0"/>
        <v>73</v>
      </c>
      <c r="I107" s="125" t="s">
        <v>359</v>
      </c>
      <c r="J107" s="125" t="s">
        <v>360</v>
      </c>
      <c r="K107" s="108">
        <v>9602652541</v>
      </c>
      <c r="L107" s="108"/>
      <c r="M107" s="108" t="s">
        <v>236</v>
      </c>
      <c r="N107" s="122" t="s">
        <v>243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362</v>
      </c>
      <c r="C108" s="124" t="s">
        <v>258</v>
      </c>
      <c r="D108" s="108"/>
      <c r="E108" s="122" t="s">
        <v>240</v>
      </c>
      <c r="F108" s="123">
        <v>45719</v>
      </c>
      <c r="G108" s="123"/>
      <c r="H108" s="121">
        <f t="shared" si="0"/>
        <v>-45719</v>
      </c>
      <c r="I108" s="125" t="s">
        <v>363</v>
      </c>
      <c r="J108" s="125" t="s">
        <v>364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365</v>
      </c>
      <c r="C109" s="124" t="s">
        <v>258</v>
      </c>
      <c r="D109" s="108" t="s">
        <v>236</v>
      </c>
      <c r="E109" s="122" t="s">
        <v>243</v>
      </c>
      <c r="F109" s="123">
        <v>45719</v>
      </c>
      <c r="G109" s="123">
        <v>45975</v>
      </c>
      <c r="H109" s="121">
        <f t="shared" si="0"/>
        <v>256</v>
      </c>
      <c r="I109" s="125" t="s">
        <v>366</v>
      </c>
      <c r="J109" s="125" t="s">
        <v>367</v>
      </c>
      <c r="K109" s="108">
        <v>9057224958</v>
      </c>
      <c r="L109" s="108"/>
      <c r="M109" s="108" t="s">
        <v>236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368</v>
      </c>
      <c r="C110" s="124" t="s">
        <v>369</v>
      </c>
      <c r="D110" s="108" t="s">
        <v>236</v>
      </c>
      <c r="E110" s="122" t="s">
        <v>243</v>
      </c>
      <c r="F110" s="123">
        <v>45719</v>
      </c>
      <c r="G110" s="123">
        <v>45947</v>
      </c>
      <c r="H110" s="121">
        <f t="shared" si="0"/>
        <v>228</v>
      </c>
      <c r="I110" s="125" t="s">
        <v>370</v>
      </c>
      <c r="J110" s="125" t="s">
        <v>360</v>
      </c>
      <c r="K110" s="108">
        <v>9799651670</v>
      </c>
      <c r="L110" s="108"/>
      <c r="M110" s="108"/>
      <c r="N110" s="119" t="s">
        <v>240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371</v>
      </c>
      <c r="C111" s="124" t="s">
        <v>258</v>
      </c>
      <c r="D111" s="108" t="s">
        <v>236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236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372</v>
      </c>
      <c r="C112" s="124" t="s">
        <v>232</v>
      </c>
      <c r="D112" s="108" t="s">
        <v>236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236</v>
      </c>
      <c r="N112" s="122" t="s">
        <v>243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373</v>
      </c>
      <c r="C113" s="124" t="s">
        <v>247</v>
      </c>
      <c r="D113" s="108" t="s">
        <v>236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236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374</v>
      </c>
      <c r="C114" s="124" t="s">
        <v>247</v>
      </c>
      <c r="D114" s="108" t="s">
        <v>236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236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375</v>
      </c>
      <c r="C115" s="124" t="s">
        <v>247</v>
      </c>
      <c r="D115" s="108" t="s">
        <v>236</v>
      </c>
      <c r="E115" s="122" t="s">
        <v>243</v>
      </c>
      <c r="F115" s="123">
        <v>45719</v>
      </c>
      <c r="G115" s="123">
        <v>45839</v>
      </c>
      <c r="H115" s="121">
        <f t="shared" si="0"/>
        <v>120</v>
      </c>
      <c r="I115" s="125" t="s">
        <v>376</v>
      </c>
      <c r="J115" s="125" t="s">
        <v>344</v>
      </c>
      <c r="K115" s="108">
        <v>7597493243</v>
      </c>
      <c r="L115" s="108"/>
      <c r="M115" s="108" t="s">
        <v>236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377</v>
      </c>
      <c r="C116" s="124" t="s">
        <v>378</v>
      </c>
      <c r="D116" s="108" t="s">
        <v>236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236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379</v>
      </c>
      <c r="C117" s="124" t="s">
        <v>245</v>
      </c>
      <c r="D117" s="108" t="s">
        <v>236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380</v>
      </c>
      <c r="C118" s="124" t="s">
        <v>332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381</v>
      </c>
      <c r="C119" s="124" t="s">
        <v>332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382</v>
      </c>
      <c r="C120" s="124" t="s">
        <v>277</v>
      </c>
      <c r="D120" s="108" t="s">
        <v>272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383</v>
      </c>
      <c r="C121" s="124" t="s">
        <v>258</v>
      </c>
      <c r="D121" s="108" t="s">
        <v>236</v>
      </c>
      <c r="E121" s="122" t="s">
        <v>243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384</v>
      </c>
      <c r="C122" s="124" t="s">
        <v>251</v>
      </c>
      <c r="D122" s="108" t="s">
        <v>236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385</v>
      </c>
      <c r="C123" s="124" t="s">
        <v>251</v>
      </c>
      <c r="D123" s="108" t="s">
        <v>236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386</v>
      </c>
      <c r="C124" s="124" t="s">
        <v>228</v>
      </c>
      <c r="D124" s="108" t="s">
        <v>236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387</v>
      </c>
      <c r="C125" s="124" t="s">
        <v>228</v>
      </c>
      <c r="D125" s="108" t="s">
        <v>236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388</v>
      </c>
      <c r="C126" s="124" t="s">
        <v>245</v>
      </c>
      <c r="D126" s="108" t="s">
        <v>236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236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389</v>
      </c>
      <c r="C127" s="124" t="s">
        <v>258</v>
      </c>
      <c r="D127" s="108" t="s">
        <v>236</v>
      </c>
      <c r="E127" s="122" t="s">
        <v>243</v>
      </c>
      <c r="F127" s="123">
        <v>45733</v>
      </c>
      <c r="G127" s="123">
        <v>45944</v>
      </c>
      <c r="H127" s="121">
        <f t="shared" si="0"/>
        <v>211</v>
      </c>
      <c r="I127" s="125" t="s">
        <v>390</v>
      </c>
      <c r="J127" s="125" t="s">
        <v>360</v>
      </c>
      <c r="K127" s="108">
        <v>9001457191</v>
      </c>
      <c r="L127" s="108"/>
      <c r="M127" s="108" t="s">
        <v>236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391</v>
      </c>
      <c r="C128" s="124" t="s">
        <v>245</v>
      </c>
      <c r="D128" s="108" t="s">
        <v>236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236</v>
      </c>
      <c r="N128" s="122" t="s">
        <v>243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392</v>
      </c>
      <c r="C129" s="124" t="s">
        <v>245</v>
      </c>
      <c r="D129" s="108" t="s">
        <v>236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236</v>
      </c>
      <c r="N129" s="122" t="s">
        <v>243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393</v>
      </c>
      <c r="C130" s="124" t="s">
        <v>251</v>
      </c>
      <c r="D130" s="108" t="s">
        <v>236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236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394</v>
      </c>
      <c r="C131" s="124" t="s">
        <v>369</v>
      </c>
      <c r="D131" s="108" t="s">
        <v>236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236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395</v>
      </c>
      <c r="C132" s="124" t="s">
        <v>258</v>
      </c>
      <c r="D132" s="108" t="s">
        <v>236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236</v>
      </c>
      <c r="N132" s="122" t="s">
        <v>243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396</v>
      </c>
      <c r="C133" s="124" t="s">
        <v>245</v>
      </c>
      <c r="D133" s="108" t="s">
        <v>236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236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397</v>
      </c>
      <c r="C134" s="124" t="s">
        <v>232</v>
      </c>
      <c r="D134" s="108" t="s">
        <v>236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236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398</v>
      </c>
      <c r="C135" s="124" t="s">
        <v>247</v>
      </c>
      <c r="D135" s="108" t="s">
        <v>236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236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399</v>
      </c>
      <c r="C136" s="124" t="s">
        <v>258</v>
      </c>
      <c r="D136" s="108" t="s">
        <v>236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236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400</v>
      </c>
      <c r="C137" s="124" t="s">
        <v>258</v>
      </c>
      <c r="D137" s="108" t="s">
        <v>236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236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401</v>
      </c>
      <c r="C138" s="124" t="s">
        <v>245</v>
      </c>
      <c r="D138" s="108" t="s">
        <v>236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236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402</v>
      </c>
      <c r="C139" s="124" t="s">
        <v>403</v>
      </c>
      <c r="D139" s="108" t="s">
        <v>236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236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404</v>
      </c>
      <c r="C140" s="124" t="s">
        <v>245</v>
      </c>
      <c r="D140" s="108" t="s">
        <v>236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236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405</v>
      </c>
      <c r="C141" s="124" t="s">
        <v>245</v>
      </c>
      <c r="D141" s="108" t="s">
        <v>236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236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406</v>
      </c>
      <c r="C142" s="124" t="s">
        <v>239</v>
      </c>
      <c r="D142" s="108" t="s">
        <v>236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236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407</v>
      </c>
      <c r="C143" s="124" t="s">
        <v>251</v>
      </c>
      <c r="D143" s="108" t="s">
        <v>236</v>
      </c>
      <c r="E143" s="122" t="s">
        <v>243</v>
      </c>
      <c r="F143" s="123">
        <v>45733</v>
      </c>
      <c r="G143" s="123">
        <v>45926</v>
      </c>
      <c r="H143" s="121">
        <f t="shared" si="0"/>
        <v>193</v>
      </c>
      <c r="I143" s="125" t="s">
        <v>390</v>
      </c>
      <c r="J143" s="125" t="s">
        <v>360</v>
      </c>
      <c r="K143" s="108">
        <v>9001457191</v>
      </c>
      <c r="L143" s="108"/>
      <c r="M143" s="108" t="s">
        <v>236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408</v>
      </c>
      <c r="C144" s="124" t="s">
        <v>251</v>
      </c>
      <c r="D144" s="108" t="s">
        <v>236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236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409</v>
      </c>
      <c r="C145" s="124" t="s">
        <v>247</v>
      </c>
      <c r="D145" s="108" t="s">
        <v>236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236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410</v>
      </c>
      <c r="C146" s="124" t="s">
        <v>251</v>
      </c>
      <c r="D146" s="108" t="s">
        <v>236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236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411</v>
      </c>
      <c r="C147" s="124" t="s">
        <v>412</v>
      </c>
      <c r="D147" s="107" t="s">
        <v>236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413</v>
      </c>
      <c r="C148" s="124" t="s">
        <v>414</v>
      </c>
      <c r="D148" s="108" t="s">
        <v>236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415</v>
      </c>
      <c r="C149" s="124" t="s">
        <v>416</v>
      </c>
      <c r="D149" s="108" t="s">
        <v>236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417</v>
      </c>
      <c r="C150" s="124" t="s">
        <v>418</v>
      </c>
      <c r="D150" s="107" t="s">
        <v>236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419</v>
      </c>
      <c r="C151" s="124" t="s">
        <v>232</v>
      </c>
      <c r="D151" s="108" t="s">
        <v>236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236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420</v>
      </c>
      <c r="C152" s="124" t="s">
        <v>258</v>
      </c>
      <c r="D152" s="108" t="s">
        <v>236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236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421</v>
      </c>
      <c r="C153" s="124" t="s">
        <v>251</v>
      </c>
      <c r="D153" s="108" t="s">
        <v>236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236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422</v>
      </c>
      <c r="C154" s="124" t="s">
        <v>251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423</v>
      </c>
      <c r="C155" s="124" t="s">
        <v>369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424</v>
      </c>
      <c r="C156" s="124" t="s">
        <v>369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425</v>
      </c>
      <c r="C157" s="124" t="s">
        <v>247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426</v>
      </c>
      <c r="C158" s="124" t="s">
        <v>427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428</v>
      </c>
      <c r="C159" s="124" t="s">
        <v>427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429</v>
      </c>
      <c r="C160" s="124" t="s">
        <v>264</v>
      </c>
      <c r="D160" s="108" t="s">
        <v>236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430</v>
      </c>
      <c r="C161" s="124" t="s">
        <v>232</v>
      </c>
      <c r="D161" s="108" t="s">
        <v>236</v>
      </c>
      <c r="E161" s="122" t="s">
        <v>243</v>
      </c>
      <c r="F161" s="123">
        <v>45753</v>
      </c>
      <c r="G161" s="123">
        <v>45819</v>
      </c>
      <c r="H161" s="121">
        <f t="shared" si="0"/>
        <v>66</v>
      </c>
      <c r="I161" s="125" t="s">
        <v>431</v>
      </c>
      <c r="J161" s="125" t="s">
        <v>432</v>
      </c>
      <c r="K161" s="108">
        <v>8290384169</v>
      </c>
      <c r="L161" s="108"/>
      <c r="M161" s="108"/>
      <c r="N161" s="119" t="s">
        <v>240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433</v>
      </c>
      <c r="C162" s="124" t="s">
        <v>239</v>
      </c>
      <c r="D162" s="108" t="s">
        <v>236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240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434</v>
      </c>
      <c r="C163" s="124" t="s">
        <v>277</v>
      </c>
      <c r="D163" s="108" t="s">
        <v>236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236</v>
      </c>
      <c r="N163" s="122" t="s">
        <v>243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435</v>
      </c>
      <c r="C164" s="124" t="s">
        <v>245</v>
      </c>
      <c r="D164" s="108" t="s">
        <v>236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236</v>
      </c>
      <c r="N164" s="122" t="s">
        <v>243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436</v>
      </c>
      <c r="C165" s="124" t="s">
        <v>258</v>
      </c>
      <c r="D165" s="108" t="s">
        <v>236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236</v>
      </c>
      <c r="N165" s="122" t="s">
        <v>243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437</v>
      </c>
      <c r="C166" s="124" t="s">
        <v>251</v>
      </c>
      <c r="D166" s="108" t="s">
        <v>236</v>
      </c>
      <c r="E166" s="122" t="s">
        <v>243</v>
      </c>
      <c r="F166" s="123">
        <v>45743</v>
      </c>
      <c r="G166" s="123">
        <v>45808</v>
      </c>
      <c r="H166" s="121">
        <f t="shared" si="0"/>
        <v>65</v>
      </c>
      <c r="I166" s="125" t="s">
        <v>438</v>
      </c>
      <c r="J166" s="125" t="s">
        <v>439</v>
      </c>
      <c r="K166" s="108">
        <v>9825157515</v>
      </c>
      <c r="L166" s="108"/>
      <c r="M166" s="108" t="s">
        <v>236</v>
      </c>
      <c r="N166" s="122" t="s">
        <v>243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440</v>
      </c>
      <c r="C167" s="124" t="s">
        <v>251</v>
      </c>
      <c r="D167" s="108" t="s">
        <v>236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236</v>
      </c>
      <c r="N167" s="122" t="s">
        <v>243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441</v>
      </c>
      <c r="C168" s="124" t="s">
        <v>251</v>
      </c>
      <c r="D168" s="108" t="s">
        <v>236</v>
      </c>
      <c r="E168" s="122" t="s">
        <v>243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439</v>
      </c>
      <c r="K168" s="108"/>
      <c r="L168" s="108"/>
      <c r="M168" s="108" t="s">
        <v>236</v>
      </c>
      <c r="N168" s="122" t="s">
        <v>243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442</v>
      </c>
      <c r="C169" s="124" t="s">
        <v>251</v>
      </c>
      <c r="D169" s="108" t="s">
        <v>236</v>
      </c>
      <c r="E169" s="122" t="s">
        <v>243</v>
      </c>
      <c r="F169" s="123">
        <v>45744</v>
      </c>
      <c r="G169" s="123">
        <v>45804</v>
      </c>
      <c r="H169" s="121">
        <f t="shared" si="0"/>
        <v>60</v>
      </c>
      <c r="I169" s="125" t="s">
        <v>443</v>
      </c>
      <c r="J169" s="125" t="s">
        <v>439</v>
      </c>
      <c r="K169" s="108"/>
      <c r="L169" s="108"/>
      <c r="M169" s="108" t="s">
        <v>236</v>
      </c>
      <c r="N169" s="122" t="s">
        <v>243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444</v>
      </c>
      <c r="C170" s="124" t="s">
        <v>245</v>
      </c>
      <c r="D170" s="108" t="s">
        <v>236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236</v>
      </c>
      <c r="N170" s="122" t="s">
        <v>243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445</v>
      </c>
      <c r="C171" s="124" t="s">
        <v>277</v>
      </c>
      <c r="D171" s="108" t="s">
        <v>236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236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446</v>
      </c>
      <c r="C172" s="124" t="s">
        <v>245</v>
      </c>
      <c r="D172" s="108" t="s">
        <v>236</v>
      </c>
      <c r="E172" s="122" t="s">
        <v>243</v>
      </c>
      <c r="F172" s="123">
        <v>45748</v>
      </c>
      <c r="G172" s="123">
        <v>45826</v>
      </c>
      <c r="H172" s="121">
        <f t="shared" si="0"/>
        <v>78</v>
      </c>
      <c r="I172" s="125" t="s">
        <v>447</v>
      </c>
      <c r="J172" s="125" t="s">
        <v>439</v>
      </c>
      <c r="K172" s="108">
        <v>9830281543</v>
      </c>
      <c r="L172" s="108"/>
      <c r="M172" s="108" t="s">
        <v>236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448</v>
      </c>
      <c r="C173" s="124" t="s">
        <v>258</v>
      </c>
      <c r="D173" s="108" t="s">
        <v>236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236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449</v>
      </c>
      <c r="C174" s="124" t="s">
        <v>245</v>
      </c>
      <c r="D174" s="108" t="s">
        <v>236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236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450</v>
      </c>
      <c r="C175" s="124" t="s">
        <v>251</v>
      </c>
      <c r="D175" s="108" t="s">
        <v>236</v>
      </c>
      <c r="E175" s="122" t="s">
        <v>243</v>
      </c>
      <c r="F175" s="123">
        <v>45748</v>
      </c>
      <c r="G175" s="123">
        <v>45838</v>
      </c>
      <c r="H175" s="121">
        <f t="shared" si="0"/>
        <v>90</v>
      </c>
      <c r="I175" s="125" t="s">
        <v>451</v>
      </c>
      <c r="J175" s="125" t="s">
        <v>452</v>
      </c>
      <c r="K175" s="108">
        <v>9680269112</v>
      </c>
      <c r="L175" s="108"/>
      <c r="M175" s="108" t="s">
        <v>236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453</v>
      </c>
      <c r="C176" s="124" t="s">
        <v>258</v>
      </c>
      <c r="D176" s="108" t="s">
        <v>236</v>
      </c>
      <c r="E176" s="122" t="s">
        <v>243</v>
      </c>
      <c r="F176" s="123">
        <v>45749</v>
      </c>
      <c r="G176" s="123">
        <v>45848</v>
      </c>
      <c r="H176" s="121">
        <f t="shared" si="0"/>
        <v>99</v>
      </c>
      <c r="I176" s="8" t="s">
        <v>454</v>
      </c>
      <c r="J176" s="125" t="s">
        <v>439</v>
      </c>
      <c r="K176" s="108"/>
      <c r="L176" s="108"/>
      <c r="M176" s="108" t="s">
        <v>236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455</v>
      </c>
      <c r="C177" s="124" t="s">
        <v>251</v>
      </c>
      <c r="D177" s="108" t="s">
        <v>236</v>
      </c>
      <c r="E177" s="122" t="s">
        <v>243</v>
      </c>
      <c r="F177" s="123">
        <v>45749</v>
      </c>
      <c r="G177" s="123">
        <v>45834</v>
      </c>
      <c r="H177" s="121">
        <f t="shared" si="0"/>
        <v>85</v>
      </c>
      <c r="I177" s="125" t="s">
        <v>456</v>
      </c>
      <c r="J177" s="125" t="s">
        <v>439</v>
      </c>
      <c r="K177" s="108"/>
      <c r="L177" s="108"/>
      <c r="M177" s="108" t="s">
        <v>236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457</v>
      </c>
      <c r="C178" s="124" t="s">
        <v>245</v>
      </c>
      <c r="D178" s="108" t="s">
        <v>236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236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458</v>
      </c>
      <c r="C179" s="124" t="s">
        <v>251</v>
      </c>
      <c r="D179" s="108" t="s">
        <v>236</v>
      </c>
      <c r="E179" s="122" t="s">
        <v>243</v>
      </c>
      <c r="F179" s="123">
        <v>45750</v>
      </c>
      <c r="G179" s="123">
        <v>45845</v>
      </c>
      <c r="H179" s="121">
        <f t="shared" si="0"/>
        <v>95</v>
      </c>
      <c r="I179" s="125" t="s">
        <v>459</v>
      </c>
      <c r="J179" s="125" t="s">
        <v>439</v>
      </c>
      <c r="K179" s="108">
        <v>9509760995</v>
      </c>
      <c r="L179" s="108"/>
      <c r="M179" s="108" t="s">
        <v>236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460</v>
      </c>
      <c r="C180" s="124" t="s">
        <v>251</v>
      </c>
      <c r="D180" s="108" t="s">
        <v>236</v>
      </c>
      <c r="E180" s="122" t="s">
        <v>243</v>
      </c>
      <c r="F180" s="123">
        <v>45750</v>
      </c>
      <c r="G180" s="123">
        <v>45853</v>
      </c>
      <c r="H180" s="121">
        <f t="shared" si="0"/>
        <v>103</v>
      </c>
      <c r="I180" s="125" t="s">
        <v>461</v>
      </c>
      <c r="J180" s="125" t="s">
        <v>439</v>
      </c>
      <c r="K180" s="108"/>
      <c r="L180" s="108"/>
      <c r="M180" s="108" t="s">
        <v>236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462</v>
      </c>
      <c r="C181" s="124" t="s">
        <v>251</v>
      </c>
      <c r="D181" s="108" t="s">
        <v>236</v>
      </c>
      <c r="E181" s="122" t="s">
        <v>243</v>
      </c>
      <c r="F181" s="123">
        <v>45750</v>
      </c>
      <c r="G181" s="123">
        <v>45856</v>
      </c>
      <c r="H181" s="121">
        <f t="shared" si="0"/>
        <v>106</v>
      </c>
      <c r="I181" s="125" t="s">
        <v>463</v>
      </c>
      <c r="J181" s="125" t="s">
        <v>439</v>
      </c>
      <c r="K181" s="108">
        <v>8010007741</v>
      </c>
      <c r="L181" s="108"/>
      <c r="M181" s="108" t="s">
        <v>236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464</v>
      </c>
      <c r="C182" s="124" t="s">
        <v>251</v>
      </c>
      <c r="D182" s="108" t="s">
        <v>236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236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465</v>
      </c>
      <c r="C183" s="124" t="s">
        <v>285</v>
      </c>
      <c r="D183" s="108" t="s">
        <v>236</v>
      </c>
      <c r="E183" s="122" t="s">
        <v>243</v>
      </c>
      <c r="F183" s="123">
        <v>45751</v>
      </c>
      <c r="G183" s="123">
        <v>45863</v>
      </c>
      <c r="H183" s="121">
        <f t="shared" si="0"/>
        <v>112</v>
      </c>
      <c r="I183" s="125" t="s">
        <v>466</v>
      </c>
      <c r="J183" s="125" t="s">
        <v>439</v>
      </c>
      <c r="K183" s="108">
        <v>9694151197</v>
      </c>
      <c r="L183" s="108"/>
      <c r="M183" s="107" t="s">
        <v>236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467</v>
      </c>
      <c r="C184" s="124" t="s">
        <v>251</v>
      </c>
      <c r="D184" s="108" t="s">
        <v>236</v>
      </c>
      <c r="E184" s="122" t="s">
        <v>243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236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468</v>
      </c>
      <c r="C185" s="124" t="s">
        <v>251</v>
      </c>
      <c r="D185" s="108" t="s">
        <v>236</v>
      </c>
      <c r="E185" s="122" t="s">
        <v>243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236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469</v>
      </c>
      <c r="C186" s="124" t="s">
        <v>251</v>
      </c>
      <c r="D186" s="108" t="s">
        <v>236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236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470</v>
      </c>
      <c r="C187" s="124" t="s">
        <v>251</v>
      </c>
      <c r="D187" s="108" t="s">
        <v>236</v>
      </c>
      <c r="E187" s="122" t="s">
        <v>243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240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471</v>
      </c>
      <c r="C188" s="124" t="s">
        <v>251</v>
      </c>
      <c r="D188" s="108" t="s">
        <v>236</v>
      </c>
      <c r="E188" s="122" t="s">
        <v>243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236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472</v>
      </c>
      <c r="C189" s="124" t="s">
        <v>258</v>
      </c>
      <c r="D189" s="108" t="s">
        <v>236</v>
      </c>
      <c r="E189" s="122" t="s">
        <v>243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240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473</v>
      </c>
      <c r="C190" s="124" t="s">
        <v>258</v>
      </c>
      <c r="D190" s="108" t="s">
        <v>236</v>
      </c>
      <c r="E190" s="122" t="s">
        <v>243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240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474</v>
      </c>
      <c r="C191" s="124" t="s">
        <v>251</v>
      </c>
      <c r="D191" s="108" t="s">
        <v>236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236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475</v>
      </c>
      <c r="C192" s="124" t="s">
        <v>258</v>
      </c>
      <c r="D192" s="108" t="s">
        <v>236</v>
      </c>
      <c r="E192" s="122" t="s">
        <v>243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236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476</v>
      </c>
      <c r="C193" s="124" t="s">
        <v>258</v>
      </c>
      <c r="D193" s="108" t="s">
        <v>236</v>
      </c>
      <c r="E193" s="122" t="s">
        <v>243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236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477</v>
      </c>
      <c r="C194" s="124" t="s">
        <v>277</v>
      </c>
      <c r="D194" s="108" t="s">
        <v>236</v>
      </c>
      <c r="E194" s="122" t="s">
        <v>243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240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478</v>
      </c>
      <c r="C195" s="124" t="s">
        <v>258</v>
      </c>
      <c r="D195" s="108" t="s">
        <v>236</v>
      </c>
      <c r="E195" s="122" t="s">
        <v>243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240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479</v>
      </c>
      <c r="C196" s="124" t="s">
        <v>245</v>
      </c>
      <c r="D196" s="108" t="s">
        <v>236</v>
      </c>
      <c r="E196" s="122" t="s">
        <v>243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236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480</v>
      </c>
      <c r="C197" s="124" t="s">
        <v>251</v>
      </c>
      <c r="D197" s="108" t="s">
        <v>236</v>
      </c>
      <c r="E197" s="122" t="s">
        <v>243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236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481</v>
      </c>
      <c r="C198" s="124" t="s">
        <v>258</v>
      </c>
      <c r="D198" s="108" t="s">
        <v>236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236</v>
      </c>
      <c r="N198" s="122" t="s">
        <v>243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482</v>
      </c>
      <c r="C199" s="124" t="s">
        <v>258</v>
      </c>
      <c r="D199" s="108" t="s">
        <v>236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236</v>
      </c>
      <c r="N199" s="122" t="s">
        <v>243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483</v>
      </c>
      <c r="C200" s="124" t="s">
        <v>251</v>
      </c>
      <c r="D200" s="108" t="s">
        <v>236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236</v>
      </c>
      <c r="N200" s="122" t="s">
        <v>243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484</v>
      </c>
      <c r="C201" s="124" t="s">
        <v>258</v>
      </c>
      <c r="D201" s="108" t="s">
        <v>236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236</v>
      </c>
      <c r="N201" s="122" t="s">
        <v>243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485</v>
      </c>
      <c r="C202" s="124" t="s">
        <v>258</v>
      </c>
      <c r="D202" s="108" t="s">
        <v>236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236</v>
      </c>
      <c r="N202" s="122" t="s">
        <v>243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486</v>
      </c>
      <c r="C203" s="124" t="s">
        <v>285</v>
      </c>
      <c r="D203" s="108" t="s">
        <v>236</v>
      </c>
      <c r="E203" s="122" t="s">
        <v>243</v>
      </c>
      <c r="F203" s="123">
        <v>45753</v>
      </c>
      <c r="G203" s="123">
        <v>45803</v>
      </c>
      <c r="H203" s="121">
        <f t="shared" si="0"/>
        <v>50</v>
      </c>
      <c r="I203" s="125" t="s">
        <v>487</v>
      </c>
      <c r="J203" s="125" t="s">
        <v>488</v>
      </c>
      <c r="K203" s="108">
        <v>9950511787</v>
      </c>
      <c r="L203" s="108"/>
      <c r="M203" s="108" t="s">
        <v>236</v>
      </c>
      <c r="N203" s="122" t="s">
        <v>243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489</v>
      </c>
      <c r="C204" s="124" t="s">
        <v>258</v>
      </c>
      <c r="D204" s="108" t="s">
        <v>236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236</v>
      </c>
      <c r="N204" s="122" t="s">
        <v>243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490</v>
      </c>
      <c r="C205" s="124" t="s">
        <v>251</v>
      </c>
      <c r="D205" s="108" t="s">
        <v>236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236</v>
      </c>
      <c r="N205" s="122" t="s">
        <v>243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491</v>
      </c>
      <c r="C206" s="124" t="s">
        <v>245</v>
      </c>
      <c r="D206" s="108" t="s">
        <v>236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236</v>
      </c>
      <c r="N206" s="122" t="s">
        <v>243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492</v>
      </c>
      <c r="C207" s="124" t="s">
        <v>245</v>
      </c>
      <c r="D207" s="108" t="s">
        <v>236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236</v>
      </c>
      <c r="N207" s="122" t="s">
        <v>243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493</v>
      </c>
      <c r="C208" s="124" t="s">
        <v>258</v>
      </c>
      <c r="D208" s="108" t="s">
        <v>236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236</v>
      </c>
      <c r="N208" s="122" t="s">
        <v>243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494</v>
      </c>
      <c r="C209" s="124" t="s">
        <v>258</v>
      </c>
      <c r="D209" s="108"/>
      <c r="E209" s="122" t="s">
        <v>240</v>
      </c>
      <c r="F209" s="123">
        <v>45779</v>
      </c>
      <c r="G209" s="123"/>
      <c r="H209" s="121">
        <f t="shared" si="0"/>
        <v>-45779</v>
      </c>
      <c r="I209" s="125" t="s">
        <v>495</v>
      </c>
      <c r="J209" s="125" t="s">
        <v>488</v>
      </c>
      <c r="K209" s="107" t="s">
        <v>496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497</v>
      </c>
      <c r="C210" s="124" t="s">
        <v>245</v>
      </c>
      <c r="D210" s="108" t="s">
        <v>236</v>
      </c>
      <c r="E210" s="122" t="s">
        <v>243</v>
      </c>
      <c r="F210" s="123">
        <v>45779</v>
      </c>
      <c r="G210" s="123">
        <v>45883</v>
      </c>
      <c r="H210" s="121">
        <f t="shared" si="0"/>
        <v>104</v>
      </c>
      <c r="I210" s="8" t="s">
        <v>498</v>
      </c>
      <c r="J210" s="125" t="s">
        <v>488</v>
      </c>
      <c r="K210" s="108"/>
      <c r="L210" s="108"/>
      <c r="M210" s="108"/>
      <c r="N210" s="119" t="s">
        <v>240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499</v>
      </c>
      <c r="C211" s="124" t="s">
        <v>369</v>
      </c>
      <c r="D211" s="108" t="s">
        <v>236</v>
      </c>
      <c r="E211" s="122" t="s">
        <v>243</v>
      </c>
      <c r="F211" s="123">
        <v>45782</v>
      </c>
      <c r="G211" s="123">
        <v>45956</v>
      </c>
      <c r="H211" s="121">
        <f t="shared" si="0"/>
        <v>174</v>
      </c>
      <c r="I211" s="8" t="s">
        <v>500</v>
      </c>
      <c r="J211" s="125" t="s">
        <v>488</v>
      </c>
      <c r="K211" s="107" t="s">
        <v>501</v>
      </c>
      <c r="L211" s="108"/>
      <c r="M211" s="108" t="s">
        <v>236</v>
      </c>
      <c r="N211" s="119" t="s">
        <v>243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502</v>
      </c>
      <c r="C212" s="124" t="s">
        <v>251</v>
      </c>
      <c r="D212" s="108" t="s">
        <v>236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236</v>
      </c>
      <c r="N212" s="122" t="s">
        <v>243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503</v>
      </c>
      <c r="C213" s="124" t="s">
        <v>277</v>
      </c>
      <c r="D213" s="108" t="s">
        <v>236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240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504</v>
      </c>
      <c r="C214" s="124" t="s">
        <v>258</v>
      </c>
      <c r="D214" s="108" t="s">
        <v>236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236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505</v>
      </c>
      <c r="C215" s="124" t="s">
        <v>258</v>
      </c>
      <c r="D215" s="108" t="s">
        <v>236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236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506</v>
      </c>
      <c r="C216" s="124" t="s">
        <v>239</v>
      </c>
      <c r="D216" s="108" t="s">
        <v>236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236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507</v>
      </c>
      <c r="C217" s="124" t="s">
        <v>251</v>
      </c>
      <c r="D217" s="108" t="s">
        <v>236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236</v>
      </c>
      <c r="N217" s="122" t="s">
        <v>243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508</v>
      </c>
      <c r="C218" s="124" t="s">
        <v>245</v>
      </c>
      <c r="D218" s="108" t="s">
        <v>236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236</v>
      </c>
      <c r="N218" s="122" t="s">
        <v>243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509</v>
      </c>
      <c r="C219" s="124" t="s">
        <v>245</v>
      </c>
      <c r="D219" s="108" t="s">
        <v>236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236</v>
      </c>
      <c r="N219" s="122" t="s">
        <v>243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510</v>
      </c>
      <c r="C220" s="124" t="s">
        <v>251</v>
      </c>
      <c r="D220" s="108" t="s">
        <v>236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236</v>
      </c>
      <c r="N220" s="122" t="s">
        <v>243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511</v>
      </c>
      <c r="C221" s="124" t="s">
        <v>245</v>
      </c>
      <c r="D221" s="108" t="s">
        <v>236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236</v>
      </c>
      <c r="N221" s="122" t="s">
        <v>243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512</v>
      </c>
      <c r="C222" s="124" t="s">
        <v>285</v>
      </c>
      <c r="D222" s="108" t="s">
        <v>236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236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513</v>
      </c>
      <c r="C223" s="124" t="s">
        <v>245</v>
      </c>
      <c r="D223" s="108"/>
      <c r="E223" s="122" t="s">
        <v>240</v>
      </c>
      <c r="F223" s="123">
        <v>45805</v>
      </c>
      <c r="G223" s="123"/>
      <c r="H223" s="121">
        <f t="shared" si="0"/>
        <v>-45805</v>
      </c>
      <c r="I223" s="125" t="s">
        <v>514</v>
      </c>
      <c r="J223" s="125" t="s">
        <v>515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516</v>
      </c>
      <c r="C224" s="124" t="s">
        <v>245</v>
      </c>
      <c r="D224" s="108" t="s">
        <v>236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240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517</v>
      </c>
      <c r="C225" s="124" t="s">
        <v>245</v>
      </c>
      <c r="D225" s="108" t="s">
        <v>236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236</v>
      </c>
      <c r="N225" s="122" t="s">
        <v>243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518</v>
      </c>
      <c r="C226" s="124" t="s">
        <v>251</v>
      </c>
      <c r="D226" s="108" t="s">
        <v>236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236</v>
      </c>
      <c r="N226" s="122" t="s">
        <v>243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519</v>
      </c>
      <c r="C227" s="124" t="s">
        <v>258</v>
      </c>
      <c r="D227" s="108" t="s">
        <v>236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236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520</v>
      </c>
      <c r="C228" s="124" t="s">
        <v>247</v>
      </c>
      <c r="D228" s="108" t="s">
        <v>236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236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521</v>
      </c>
      <c r="C229" s="124" t="s">
        <v>245</v>
      </c>
      <c r="D229" s="108" t="s">
        <v>236</v>
      </c>
      <c r="E229" s="122" t="s">
        <v>243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236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522</v>
      </c>
      <c r="C230" s="124" t="s">
        <v>247</v>
      </c>
      <c r="D230" s="108" t="s">
        <v>236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236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523</v>
      </c>
      <c r="C231" s="124" t="s">
        <v>264</v>
      </c>
      <c r="D231" s="108" t="s">
        <v>236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236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524</v>
      </c>
      <c r="C232" s="124" t="s">
        <v>258</v>
      </c>
      <c r="D232" s="108" t="s">
        <v>236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236</v>
      </c>
      <c r="N232" s="119" t="s">
        <v>243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525</v>
      </c>
      <c r="C233" s="124" t="s">
        <v>232</v>
      </c>
      <c r="D233" s="108" t="s">
        <v>236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236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526</v>
      </c>
      <c r="C234" s="124" t="s">
        <v>258</v>
      </c>
      <c r="D234" s="108" t="s">
        <v>236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240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527</v>
      </c>
      <c r="C235" s="124" t="s">
        <v>245</v>
      </c>
      <c r="D235" s="108" t="s">
        <v>236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240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528</v>
      </c>
      <c r="C236" s="124" t="s">
        <v>245</v>
      </c>
      <c r="D236" s="108" t="s">
        <v>236</v>
      </c>
      <c r="E236" s="122" t="s">
        <v>243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236</v>
      </c>
      <c r="N236" s="119" t="s">
        <v>243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529</v>
      </c>
      <c r="C237" s="124" t="s">
        <v>247</v>
      </c>
      <c r="D237" s="108" t="s">
        <v>236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240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530</v>
      </c>
      <c r="C238" s="124" t="s">
        <v>239</v>
      </c>
      <c r="D238" s="108" t="s">
        <v>236</v>
      </c>
      <c r="E238" s="122" t="s">
        <v>243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236</v>
      </c>
      <c r="N238" s="119" t="s">
        <v>243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531</v>
      </c>
      <c r="C239" s="124" t="s">
        <v>258</v>
      </c>
      <c r="D239" s="108" t="s">
        <v>236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236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532</v>
      </c>
      <c r="C240" s="124" t="s">
        <v>258</v>
      </c>
      <c r="D240" s="108" t="s">
        <v>236</v>
      </c>
      <c r="E240" s="122" t="s">
        <v>243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236</v>
      </c>
      <c r="N240" s="122" t="s">
        <v>243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533</v>
      </c>
      <c r="C241" s="124" t="s">
        <v>254</v>
      </c>
      <c r="D241" s="108" t="s">
        <v>236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240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534</v>
      </c>
      <c r="C242" s="124" t="s">
        <v>247</v>
      </c>
      <c r="D242" s="108" t="s">
        <v>236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240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535</v>
      </c>
      <c r="C243" s="124" t="s">
        <v>258</v>
      </c>
      <c r="D243" s="108" t="s">
        <v>236</v>
      </c>
      <c r="E243" s="122" t="s">
        <v>243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236</v>
      </c>
      <c r="N243" s="119" t="s">
        <v>243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536</v>
      </c>
      <c r="C244" s="124" t="s">
        <v>247</v>
      </c>
      <c r="D244" s="107" t="s">
        <v>236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240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537</v>
      </c>
      <c r="C245" s="124" t="s">
        <v>245</v>
      </c>
      <c r="D245" s="108" t="s">
        <v>236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240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538</v>
      </c>
      <c r="C246" s="124" t="s">
        <v>251</v>
      </c>
      <c r="D246" s="108" t="s">
        <v>236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272</v>
      </c>
      <c r="N246" s="119" t="s">
        <v>240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539</v>
      </c>
      <c r="C247" s="124" t="s">
        <v>258</v>
      </c>
      <c r="D247" s="108" t="s">
        <v>236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240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540</v>
      </c>
      <c r="C248" s="124" t="s">
        <v>245</v>
      </c>
      <c r="D248" s="107" t="s">
        <v>236</v>
      </c>
      <c r="E248" s="122" t="s">
        <v>243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240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541</v>
      </c>
      <c r="C249" s="124" t="s">
        <v>245</v>
      </c>
      <c r="D249" s="108" t="s">
        <v>236</v>
      </c>
      <c r="E249" s="122" t="s">
        <v>243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542</v>
      </c>
      <c r="C250" s="124" t="s">
        <v>247</v>
      </c>
      <c r="D250" s="108" t="s">
        <v>236</v>
      </c>
      <c r="E250" s="122" t="s">
        <v>243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543</v>
      </c>
      <c r="C251" s="124" t="s">
        <v>247</v>
      </c>
      <c r="D251" s="108"/>
      <c r="E251" s="122" t="s">
        <v>240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544</v>
      </c>
      <c r="C252" s="124" t="s">
        <v>254</v>
      </c>
      <c r="D252" s="108" t="s">
        <v>236</v>
      </c>
      <c r="E252" s="122" t="s">
        <v>243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545</v>
      </c>
      <c r="C253" s="124" t="s">
        <v>247</v>
      </c>
      <c r="D253" s="108" t="s">
        <v>236</v>
      </c>
      <c r="E253" s="122" t="s">
        <v>243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240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546</v>
      </c>
      <c r="C254" s="124" t="s">
        <v>258</v>
      </c>
      <c r="D254" s="108" t="s">
        <v>236</v>
      </c>
      <c r="E254" s="122" t="s">
        <v>243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236</v>
      </c>
      <c r="N254" s="119" t="s">
        <v>243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547</v>
      </c>
      <c r="C255" s="124" t="s">
        <v>247</v>
      </c>
      <c r="D255" s="108" t="s">
        <v>236</v>
      </c>
      <c r="E255" s="122" t="s">
        <v>243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240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548</v>
      </c>
      <c r="C256" s="124" t="s">
        <v>247</v>
      </c>
      <c r="D256" s="108" t="s">
        <v>236</v>
      </c>
      <c r="E256" s="122" t="s">
        <v>243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240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549</v>
      </c>
      <c r="C257" s="124" t="s">
        <v>369</v>
      </c>
      <c r="D257" s="108" t="s">
        <v>236</v>
      </c>
      <c r="E257" s="122" t="s">
        <v>243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240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550</v>
      </c>
      <c r="C258" s="124" t="s">
        <v>412</v>
      </c>
      <c r="D258" s="108" t="s">
        <v>236</v>
      </c>
      <c r="E258" s="122" t="s">
        <v>243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240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551</v>
      </c>
      <c r="C259" s="124" t="s">
        <v>245</v>
      </c>
      <c r="D259" s="108" t="s">
        <v>272</v>
      </c>
      <c r="E259" s="122" t="s">
        <v>243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552</v>
      </c>
      <c r="C260" s="124" t="s">
        <v>245</v>
      </c>
      <c r="D260" s="108" t="s">
        <v>236</v>
      </c>
      <c r="E260" s="122" t="s">
        <v>243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553</v>
      </c>
      <c r="C261" s="124" t="s">
        <v>251</v>
      </c>
      <c r="D261" s="108" t="s">
        <v>236</v>
      </c>
      <c r="E261" s="122" t="s">
        <v>243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236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554</v>
      </c>
      <c r="C262" s="124" t="s">
        <v>247</v>
      </c>
      <c r="D262" s="108" t="s">
        <v>236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555</v>
      </c>
      <c r="C263" s="124" t="s">
        <v>245</v>
      </c>
      <c r="D263" s="108" t="s">
        <v>236</v>
      </c>
      <c r="E263" s="122" t="s">
        <v>243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556</v>
      </c>
      <c r="C264" s="124" t="s">
        <v>239</v>
      </c>
      <c r="D264" s="108" t="s">
        <v>236</v>
      </c>
      <c r="E264" s="122" t="s">
        <v>243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236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557</v>
      </c>
      <c r="C265" s="124" t="s">
        <v>245</v>
      </c>
      <c r="D265" s="108" t="s">
        <v>236</v>
      </c>
      <c r="E265" s="122" t="s">
        <v>243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558</v>
      </c>
      <c r="C266" s="124" t="s">
        <v>247</v>
      </c>
      <c r="D266" s="107" t="s">
        <v>236</v>
      </c>
      <c r="E266" s="122" t="s">
        <v>243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559</v>
      </c>
      <c r="C267" s="124" t="s">
        <v>247</v>
      </c>
      <c r="D267" s="108" t="s">
        <v>236</v>
      </c>
      <c r="E267" s="122" t="s">
        <v>243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236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560</v>
      </c>
      <c r="C268" s="124" t="s">
        <v>247</v>
      </c>
      <c r="D268" s="108" t="s">
        <v>236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236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561</v>
      </c>
      <c r="C269" s="124" t="s">
        <v>264</v>
      </c>
      <c r="D269" s="108" t="s">
        <v>236</v>
      </c>
      <c r="E269" s="122" t="s">
        <v>243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236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562</v>
      </c>
      <c r="C270" s="124" t="s">
        <v>247</v>
      </c>
      <c r="D270" s="108" t="s">
        <v>236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236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563</v>
      </c>
      <c r="C271" s="124" t="s">
        <v>247</v>
      </c>
      <c r="D271" s="108" t="s">
        <v>236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236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564</v>
      </c>
      <c r="C272" s="124" t="s">
        <v>258</v>
      </c>
      <c r="D272" s="108" t="s">
        <v>236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236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565</v>
      </c>
      <c r="C273" s="124" t="s">
        <v>258</v>
      </c>
      <c r="D273" s="108" t="s">
        <v>236</v>
      </c>
      <c r="E273" s="122" t="s">
        <v>243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236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566</v>
      </c>
      <c r="C274" s="124" t="s">
        <v>247</v>
      </c>
      <c r="D274" s="108" t="s">
        <v>236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236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567</v>
      </c>
      <c r="C275" s="124" t="s">
        <v>247</v>
      </c>
      <c r="D275" s="108" t="s">
        <v>236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236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568</v>
      </c>
      <c r="C276" s="124" t="s">
        <v>239</v>
      </c>
      <c r="D276" s="108" t="s">
        <v>236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236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569</v>
      </c>
      <c r="C277" s="124" t="s">
        <v>258</v>
      </c>
      <c r="D277" s="107" t="s">
        <v>236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236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570</v>
      </c>
      <c r="C278" s="124" t="s">
        <v>247</v>
      </c>
      <c r="D278" s="107" t="s">
        <v>236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236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571</v>
      </c>
      <c r="C279" s="124" t="s">
        <v>572</v>
      </c>
      <c r="D279" s="108" t="s">
        <v>236</v>
      </c>
      <c r="E279" s="122" t="s">
        <v>243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573</v>
      </c>
      <c r="C280" s="108" t="s">
        <v>245</v>
      </c>
      <c r="D280" s="107" t="s">
        <v>236</v>
      </c>
      <c r="E280" s="122" t="s">
        <v>243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574</v>
      </c>
      <c r="C281" s="126" t="s">
        <v>247</v>
      </c>
      <c r="D281" s="108" t="s">
        <v>236</v>
      </c>
      <c r="E281" s="122" t="s">
        <v>243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575</v>
      </c>
      <c r="C282" s="124" t="s">
        <v>247</v>
      </c>
      <c r="D282" s="108" t="s">
        <v>236</v>
      </c>
      <c r="E282" s="122" t="s">
        <v>243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236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576</v>
      </c>
      <c r="C283" s="124" t="s">
        <v>247</v>
      </c>
      <c r="D283" s="108" t="s">
        <v>236</v>
      </c>
      <c r="E283" s="122" t="s">
        <v>243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577</v>
      </c>
      <c r="C284" s="124" t="s">
        <v>245</v>
      </c>
      <c r="D284" s="108" t="s">
        <v>236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578</v>
      </c>
      <c r="C285" s="124" t="s">
        <v>247</v>
      </c>
      <c r="D285" s="108" t="s">
        <v>236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236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579</v>
      </c>
      <c r="C286" s="124" t="s">
        <v>258</v>
      </c>
      <c r="D286" s="108" t="s">
        <v>236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236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580</v>
      </c>
      <c r="C287" s="124" t="s">
        <v>258</v>
      </c>
      <c r="D287" s="108" t="s">
        <v>236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236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581</v>
      </c>
      <c r="C288" s="124" t="s">
        <v>245</v>
      </c>
      <c r="D288" s="108" t="s">
        <v>236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582</v>
      </c>
      <c r="C289" s="124" t="s">
        <v>285</v>
      </c>
      <c r="D289" s="108" t="s">
        <v>236</v>
      </c>
      <c r="E289" s="122" t="s">
        <v>243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236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583</v>
      </c>
      <c r="C290" s="124" t="s">
        <v>251</v>
      </c>
      <c r="D290" s="108" t="s">
        <v>236</v>
      </c>
      <c r="E290" s="122" t="s">
        <v>243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584</v>
      </c>
      <c r="C291" s="124" t="s">
        <v>258</v>
      </c>
      <c r="D291" s="108" t="s">
        <v>236</v>
      </c>
      <c r="E291" s="122" t="s">
        <v>243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236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585</v>
      </c>
      <c r="C292" s="124" t="s">
        <v>258</v>
      </c>
      <c r="D292" s="108" t="s">
        <v>236</v>
      </c>
      <c r="E292" s="122" t="s">
        <v>243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236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586</v>
      </c>
      <c r="C293" s="124" t="s">
        <v>258</v>
      </c>
      <c r="D293" s="108" t="s">
        <v>236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236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587</v>
      </c>
      <c r="C294" s="124" t="s">
        <v>245</v>
      </c>
      <c r="D294" s="108" t="s">
        <v>236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236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588</v>
      </c>
      <c r="C295" s="124" t="s">
        <v>245</v>
      </c>
      <c r="D295" s="108" t="s">
        <v>236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589</v>
      </c>
      <c r="C296" s="124" t="s">
        <v>239</v>
      </c>
      <c r="D296" s="108" t="s">
        <v>236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236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590</v>
      </c>
      <c r="C297" s="124" t="s">
        <v>247</v>
      </c>
      <c r="D297" s="108" t="s">
        <v>236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236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591</v>
      </c>
      <c r="C298" s="124" t="s">
        <v>239</v>
      </c>
      <c r="D298" s="108" t="s">
        <v>236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236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592</v>
      </c>
      <c r="C299" s="124" t="s">
        <v>245</v>
      </c>
      <c r="D299" s="108" t="s">
        <v>236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236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593</v>
      </c>
      <c r="C300" s="124" t="s">
        <v>277</v>
      </c>
      <c r="D300" s="108" t="s">
        <v>236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594</v>
      </c>
      <c r="C301" s="124" t="s">
        <v>251</v>
      </c>
      <c r="D301" s="108" t="s">
        <v>236</v>
      </c>
      <c r="E301" s="122" t="s">
        <v>243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595</v>
      </c>
      <c r="C302" s="124" t="s">
        <v>239</v>
      </c>
      <c r="D302" s="108" t="s">
        <v>236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596</v>
      </c>
      <c r="C303" s="124" t="s">
        <v>597</v>
      </c>
      <c r="D303" s="108" t="s">
        <v>236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598</v>
      </c>
      <c r="C304" s="124" t="s">
        <v>599</v>
      </c>
      <c r="D304" s="108" t="s">
        <v>236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600</v>
      </c>
      <c r="C305" s="124" t="s">
        <v>258</v>
      </c>
      <c r="D305" s="108" t="s">
        <v>236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601</v>
      </c>
      <c r="C306" s="124" t="s">
        <v>247</v>
      </c>
      <c r="D306" s="108" t="s">
        <v>236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602</v>
      </c>
      <c r="C307" s="124" t="s">
        <v>258</v>
      </c>
      <c r="D307" s="108" t="s">
        <v>236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603</v>
      </c>
      <c r="C308" s="124" t="s">
        <v>245</v>
      </c>
      <c r="D308" s="108" t="s">
        <v>236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604</v>
      </c>
      <c r="C309" s="124" t="s">
        <v>332</v>
      </c>
      <c r="D309" s="108" t="s">
        <v>236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605</v>
      </c>
      <c r="C310" s="124" t="s">
        <v>251</v>
      </c>
      <c r="D310" s="108" t="s">
        <v>236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236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606</v>
      </c>
      <c r="C311" s="124" t="s">
        <v>251</v>
      </c>
      <c r="D311" s="108" t="s">
        <v>236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236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607</v>
      </c>
      <c r="C312" s="124" t="s">
        <v>245</v>
      </c>
      <c r="D312" s="108" t="s">
        <v>236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608</v>
      </c>
      <c r="C313" s="124" t="s">
        <v>245</v>
      </c>
      <c r="D313" s="108" t="s">
        <v>236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609</v>
      </c>
      <c r="C314" s="124" t="s">
        <v>258</v>
      </c>
      <c r="D314" s="108" t="s">
        <v>236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236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610</v>
      </c>
      <c r="C315" s="124" t="s">
        <v>258</v>
      </c>
      <c r="D315" s="108" t="s">
        <v>236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272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611</v>
      </c>
      <c r="C316" s="124" t="s">
        <v>285</v>
      </c>
      <c r="D316" s="108" t="s">
        <v>236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612</v>
      </c>
      <c r="C317" s="124" t="s">
        <v>332</v>
      </c>
      <c r="D317" s="108" t="s">
        <v>236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613</v>
      </c>
      <c r="C318" s="124" t="s">
        <v>614</v>
      </c>
      <c r="D318" s="108" t="s">
        <v>236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615</v>
      </c>
      <c r="C319" s="124" t="s">
        <v>239</v>
      </c>
      <c r="D319" s="108" t="s">
        <v>236</v>
      </c>
      <c r="E319" s="122" t="s">
        <v>243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616</v>
      </c>
      <c r="C320" s="124" t="s">
        <v>262</v>
      </c>
      <c r="D320" s="108" t="s">
        <v>272</v>
      </c>
      <c r="E320" s="122" t="s">
        <v>243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617</v>
      </c>
      <c r="C321" s="124" t="s">
        <v>351</v>
      </c>
      <c r="D321" s="108" t="s">
        <v>272</v>
      </c>
      <c r="E321" s="122" t="s">
        <v>243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618</v>
      </c>
      <c r="C322" s="124" t="s">
        <v>351</v>
      </c>
      <c r="D322" s="108" t="s">
        <v>236</v>
      </c>
      <c r="E322" s="122" t="s">
        <v>243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30" activePane="bottomLeft" state="frozen"/>
      <selection pane="bottomLeft" activeCell="D232" sqref="D232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751" t="s">
        <v>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71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51" t="s">
        <v>156</v>
      </c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71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30" t="s">
        <v>619</v>
      </c>
      <c r="B3" s="686"/>
      <c r="C3" s="686"/>
      <c r="D3" s="686"/>
      <c r="E3" s="686"/>
      <c r="F3" s="686"/>
      <c r="G3" s="686"/>
      <c r="H3" s="686"/>
      <c r="I3" s="686"/>
      <c r="J3" s="686"/>
      <c r="K3" s="718"/>
      <c r="L3" s="127">
        <f ca="1">'Summary E'!M1</f>
        <v>46127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626</v>
      </c>
      <c r="I4" s="133" t="s">
        <v>627</v>
      </c>
      <c r="J4" s="130" t="s">
        <v>628</v>
      </c>
      <c r="K4" s="130" t="s">
        <v>629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630</v>
      </c>
      <c r="C5" s="136">
        <v>1</v>
      </c>
      <c r="D5" s="137" t="s">
        <v>333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631</v>
      </c>
      <c r="J5" s="136" t="s">
        <v>632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630</v>
      </c>
      <c r="C6" s="108">
        <v>2</v>
      </c>
      <c r="D6" s="142" t="s">
        <v>334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631</v>
      </c>
      <c r="J6" s="108" t="s">
        <v>632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630</v>
      </c>
      <c r="C7" s="108">
        <v>3</v>
      </c>
      <c r="D7" s="142" t="s">
        <v>335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631</v>
      </c>
      <c r="J7" s="108" t="s">
        <v>632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630</v>
      </c>
      <c r="C8" s="108">
        <v>4</v>
      </c>
      <c r="D8" s="142" t="s">
        <v>336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631</v>
      </c>
      <c r="J8" s="108" t="s">
        <v>632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630</v>
      </c>
      <c r="C9" s="108">
        <v>5</v>
      </c>
      <c r="D9" s="142" t="s">
        <v>337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631</v>
      </c>
      <c r="J9" s="108" t="s">
        <v>632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630</v>
      </c>
      <c r="C10" s="108">
        <v>6</v>
      </c>
      <c r="D10" s="142" t="s">
        <v>338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631</v>
      </c>
      <c r="J10" s="108" t="s">
        <v>632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630</v>
      </c>
      <c r="C11" s="108">
        <v>7</v>
      </c>
      <c r="D11" s="142" t="s">
        <v>339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631</v>
      </c>
      <c r="J11" s="108" t="s">
        <v>632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630</v>
      </c>
      <c r="C12" s="108">
        <v>8</v>
      </c>
      <c r="D12" s="142" t="s">
        <v>340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631</v>
      </c>
      <c r="J12" s="108" t="s">
        <v>632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630</v>
      </c>
      <c r="C13" s="108">
        <v>9</v>
      </c>
      <c r="D13" s="142" t="s">
        <v>326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631</v>
      </c>
      <c r="J13" s="108" t="s">
        <v>632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630</v>
      </c>
      <c r="C14" s="108">
        <v>10</v>
      </c>
      <c r="D14" s="142" t="s">
        <v>327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631</v>
      </c>
      <c r="J14" s="108" t="s">
        <v>632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630</v>
      </c>
      <c r="C15" s="108">
        <v>11</v>
      </c>
      <c r="D15" s="142" t="s">
        <v>328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631</v>
      </c>
      <c r="J15" s="108" t="s">
        <v>632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630</v>
      </c>
      <c r="C16" s="108">
        <v>12</v>
      </c>
      <c r="D16" s="142" t="s">
        <v>329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631</v>
      </c>
      <c r="J16" s="108" t="s">
        <v>632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630</v>
      </c>
      <c r="C17" s="108">
        <v>13</v>
      </c>
      <c r="D17" s="142" t="s">
        <v>330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631</v>
      </c>
      <c r="J17" s="108" t="s">
        <v>632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630</v>
      </c>
      <c r="C18" s="108">
        <v>14</v>
      </c>
      <c r="D18" s="142" t="s">
        <v>322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631</v>
      </c>
      <c r="J18" s="108" t="s">
        <v>632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630</v>
      </c>
      <c r="C19" s="108">
        <v>15</v>
      </c>
      <c r="D19" s="142" t="s">
        <v>324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631</v>
      </c>
      <c r="J19" s="108" t="s">
        <v>632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630</v>
      </c>
      <c r="C20" s="108">
        <v>16</v>
      </c>
      <c r="D20" s="142" t="s">
        <v>320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631</v>
      </c>
      <c r="J20" s="108" t="s">
        <v>632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630</v>
      </c>
      <c r="C21" s="108">
        <v>17</v>
      </c>
      <c r="D21" s="142" t="s">
        <v>321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631</v>
      </c>
      <c r="J21" s="108" t="s">
        <v>632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630</v>
      </c>
      <c r="C22" s="108">
        <v>18</v>
      </c>
      <c r="D22" s="142" t="s">
        <v>323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631</v>
      </c>
      <c r="J22" s="108" t="s">
        <v>632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630</v>
      </c>
      <c r="C23" s="108">
        <v>19</v>
      </c>
      <c r="D23" s="142" t="s">
        <v>325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631</v>
      </c>
      <c r="J23" s="108" t="s">
        <v>632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630</v>
      </c>
      <c r="C24" s="112">
        <v>20</v>
      </c>
      <c r="D24" s="146" t="s">
        <v>318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631</v>
      </c>
      <c r="J24" s="112" t="s">
        <v>632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633</v>
      </c>
      <c r="C25" s="150">
        <v>1</v>
      </c>
      <c r="D25" s="151" t="s">
        <v>315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631</v>
      </c>
      <c r="J25" s="150" t="s">
        <v>632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633</v>
      </c>
      <c r="C26" s="108">
        <v>2</v>
      </c>
      <c r="D26" s="142" t="s">
        <v>317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631</v>
      </c>
      <c r="J26" s="108" t="s">
        <v>632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633</v>
      </c>
      <c r="C27" s="108">
        <v>3</v>
      </c>
      <c r="D27" s="142" t="s">
        <v>316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631</v>
      </c>
      <c r="J27" s="108" t="s">
        <v>632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633</v>
      </c>
      <c r="C28" s="108">
        <v>4</v>
      </c>
      <c r="D28" s="142" t="s">
        <v>314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631</v>
      </c>
      <c r="J28" s="108" t="s">
        <v>632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633</v>
      </c>
      <c r="C29" s="108">
        <v>5</v>
      </c>
      <c r="D29" s="142" t="s">
        <v>313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631</v>
      </c>
      <c r="J29" s="108" t="s">
        <v>632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633</v>
      </c>
      <c r="C30" s="108">
        <v>6</v>
      </c>
      <c r="D30" s="142" t="s">
        <v>312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631</v>
      </c>
      <c r="J30" s="108" t="s">
        <v>632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633</v>
      </c>
      <c r="C31" s="108">
        <v>7</v>
      </c>
      <c r="D31" s="142" t="s">
        <v>311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631</v>
      </c>
      <c r="J31" s="108" t="s">
        <v>632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633</v>
      </c>
      <c r="C32" s="108">
        <v>8</v>
      </c>
      <c r="D32" s="142" t="s">
        <v>310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631</v>
      </c>
      <c r="J32" s="108" t="s">
        <v>632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633</v>
      </c>
      <c r="C33" s="108">
        <v>9</v>
      </c>
      <c r="D33" s="142" t="s">
        <v>307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631</v>
      </c>
      <c r="J33" s="108" t="s">
        <v>632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633</v>
      </c>
      <c r="C34" s="108">
        <v>10</v>
      </c>
      <c r="D34" s="142" t="s">
        <v>306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631</v>
      </c>
      <c r="J34" s="108" t="s">
        <v>632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633</v>
      </c>
      <c r="C35" s="108">
        <v>11</v>
      </c>
      <c r="D35" s="142" t="s">
        <v>305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631</v>
      </c>
      <c r="J35" s="108" t="s">
        <v>632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633</v>
      </c>
      <c r="C36" s="108">
        <v>12</v>
      </c>
      <c r="D36" s="142" t="s">
        <v>304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631</v>
      </c>
      <c r="J36" s="108" t="s">
        <v>632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633</v>
      </c>
      <c r="C37" s="108">
        <v>13</v>
      </c>
      <c r="D37" s="142" t="s">
        <v>303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631</v>
      </c>
      <c r="J37" s="108" t="s">
        <v>632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633</v>
      </c>
      <c r="C38" s="108">
        <v>14</v>
      </c>
      <c r="D38" s="142" t="s">
        <v>353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631</v>
      </c>
      <c r="J38" s="108" t="s">
        <v>632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633</v>
      </c>
      <c r="C39" s="108">
        <v>15</v>
      </c>
      <c r="D39" s="142" t="s">
        <v>358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631</v>
      </c>
      <c r="J39" s="108" t="s">
        <v>632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633</v>
      </c>
      <c r="C40" s="108">
        <v>16</v>
      </c>
      <c r="D40" s="142" t="s">
        <v>371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631</v>
      </c>
      <c r="J40" s="108" t="s">
        <v>632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633</v>
      </c>
      <c r="C41" s="108">
        <v>17</v>
      </c>
      <c r="D41" s="142" t="s">
        <v>372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631</v>
      </c>
      <c r="J41" s="108" t="s">
        <v>632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633</v>
      </c>
      <c r="C42" s="108">
        <v>18</v>
      </c>
      <c r="D42" s="142" t="s">
        <v>373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631</v>
      </c>
      <c r="J42" s="108" t="s">
        <v>632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633</v>
      </c>
      <c r="C43" s="108">
        <v>19</v>
      </c>
      <c r="D43" s="142" t="s">
        <v>374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631</v>
      </c>
      <c r="J43" s="108" t="s">
        <v>632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633</v>
      </c>
      <c r="C44" s="108">
        <v>20</v>
      </c>
      <c r="D44" s="142" t="s">
        <v>395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631</v>
      </c>
      <c r="J44" s="108" t="s">
        <v>632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633</v>
      </c>
      <c r="C45" s="108">
        <v>21</v>
      </c>
      <c r="D45" s="142" t="s">
        <v>396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631</v>
      </c>
      <c r="J45" s="108" t="s">
        <v>632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633</v>
      </c>
      <c r="C46" s="108">
        <v>22</v>
      </c>
      <c r="D46" s="142" t="s">
        <v>397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631</v>
      </c>
      <c r="J46" s="108" t="s">
        <v>632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633</v>
      </c>
      <c r="C47" s="108">
        <v>23</v>
      </c>
      <c r="D47" s="142" t="s">
        <v>398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631</v>
      </c>
      <c r="J47" s="108" t="s">
        <v>632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633</v>
      </c>
      <c r="C48" s="108">
        <v>24</v>
      </c>
      <c r="D48" s="142" t="s">
        <v>393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631</v>
      </c>
      <c r="J48" s="108" t="s">
        <v>632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633</v>
      </c>
      <c r="C49" s="108">
        <v>25</v>
      </c>
      <c r="D49" s="142" t="s">
        <v>399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631</v>
      </c>
      <c r="J49" s="108" t="s">
        <v>632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633</v>
      </c>
      <c r="C50" s="108">
        <v>26</v>
      </c>
      <c r="D50" s="142" t="s">
        <v>401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631</v>
      </c>
      <c r="J50" s="108" t="s">
        <v>632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633</v>
      </c>
      <c r="C51" s="108">
        <v>27</v>
      </c>
      <c r="D51" s="142" t="s">
        <v>402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631</v>
      </c>
      <c r="J51" s="108" t="s">
        <v>632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633</v>
      </c>
      <c r="C52" s="108">
        <v>28</v>
      </c>
      <c r="D52" s="142" t="s">
        <v>404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631</v>
      </c>
      <c r="J52" s="108" t="s">
        <v>632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633</v>
      </c>
      <c r="C53" s="108">
        <v>29</v>
      </c>
      <c r="D53" s="142" t="s">
        <v>405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631</v>
      </c>
      <c r="J53" s="108" t="s">
        <v>632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633</v>
      </c>
      <c r="C54" s="108">
        <v>30</v>
      </c>
      <c r="D54" s="142" t="s">
        <v>406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631</v>
      </c>
      <c r="J54" s="108" t="s">
        <v>632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633</v>
      </c>
      <c r="C55" s="108">
        <v>31</v>
      </c>
      <c r="D55" s="142" t="s">
        <v>430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631</v>
      </c>
      <c r="J55" s="108" t="s">
        <v>632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633</v>
      </c>
      <c r="C56" s="108">
        <v>32</v>
      </c>
      <c r="D56" s="142" t="s">
        <v>433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631</v>
      </c>
      <c r="J56" s="108" t="s">
        <v>632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633</v>
      </c>
      <c r="C57" s="108">
        <v>33</v>
      </c>
      <c r="D57" s="142" t="s">
        <v>440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631</v>
      </c>
      <c r="J57" s="108" t="s">
        <v>632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633</v>
      </c>
      <c r="C58" s="108">
        <v>34</v>
      </c>
      <c r="D58" s="142" t="s">
        <v>441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631</v>
      </c>
      <c r="J58" s="108" t="s">
        <v>632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633</v>
      </c>
      <c r="C59" s="108">
        <v>35</v>
      </c>
      <c r="D59" s="142" t="s">
        <v>442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631</v>
      </c>
      <c r="J59" s="108" t="s">
        <v>632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633</v>
      </c>
      <c r="C60" s="108">
        <v>36</v>
      </c>
      <c r="D60" s="142" t="s">
        <v>444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631</v>
      </c>
      <c r="J60" s="108" t="s">
        <v>632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633</v>
      </c>
      <c r="C61" s="108">
        <v>37</v>
      </c>
      <c r="D61" s="142" t="s">
        <v>446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631</v>
      </c>
      <c r="J61" s="108" t="s">
        <v>632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633</v>
      </c>
      <c r="C62" s="108">
        <v>38</v>
      </c>
      <c r="D62" s="142" t="s">
        <v>448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631</v>
      </c>
      <c r="J62" s="108" t="s">
        <v>632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633</v>
      </c>
      <c r="C63" s="108">
        <v>39</v>
      </c>
      <c r="D63" s="142" t="s">
        <v>457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631</v>
      </c>
      <c r="J63" s="108" t="s">
        <v>632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633</v>
      </c>
      <c r="C64" s="108">
        <v>40</v>
      </c>
      <c r="D64" s="142" t="s">
        <v>455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631</v>
      </c>
      <c r="J64" s="108" t="s">
        <v>632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633</v>
      </c>
      <c r="C65" s="108">
        <v>41</v>
      </c>
      <c r="D65" s="142" t="s">
        <v>504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631</v>
      </c>
      <c r="J65" s="108" t="s">
        <v>632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633</v>
      </c>
      <c r="C66" s="108">
        <v>42</v>
      </c>
      <c r="D66" s="142" t="s">
        <v>505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631</v>
      </c>
      <c r="J66" s="108" t="s">
        <v>632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633</v>
      </c>
      <c r="C67" s="108">
        <v>43</v>
      </c>
      <c r="D67" s="142" t="s">
        <v>506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631</v>
      </c>
      <c r="J67" s="108" t="s">
        <v>632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633</v>
      </c>
      <c r="C68" s="108">
        <v>44</v>
      </c>
      <c r="D68" s="142" t="s">
        <v>502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631</v>
      </c>
      <c r="J68" s="108" t="s">
        <v>632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633</v>
      </c>
      <c r="C69" s="108">
        <v>45</v>
      </c>
      <c r="D69" s="142" t="s">
        <v>485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631</v>
      </c>
      <c r="J69" s="108" t="s">
        <v>632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633</v>
      </c>
      <c r="C70" s="108">
        <v>46</v>
      </c>
      <c r="D70" s="142" t="s">
        <v>486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631</v>
      </c>
      <c r="J70" s="108" t="s">
        <v>632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633</v>
      </c>
      <c r="C71" s="108">
        <v>47</v>
      </c>
      <c r="D71" s="142" t="s">
        <v>489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631</v>
      </c>
      <c r="J71" s="108" t="s">
        <v>632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633</v>
      </c>
      <c r="C72" s="108">
        <v>48</v>
      </c>
      <c r="D72" s="142" t="s">
        <v>490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631</v>
      </c>
      <c r="J72" s="108" t="s">
        <v>632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633</v>
      </c>
      <c r="C73" s="108">
        <v>49</v>
      </c>
      <c r="D73" s="142" t="s">
        <v>491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631</v>
      </c>
      <c r="J73" s="108" t="s">
        <v>632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633</v>
      </c>
      <c r="C74" s="108">
        <v>50</v>
      </c>
      <c r="D74" s="142" t="s">
        <v>492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631</v>
      </c>
      <c r="J74" s="108" t="s">
        <v>632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633</v>
      </c>
      <c r="C75" s="108">
        <v>51</v>
      </c>
      <c r="D75" s="142" t="s">
        <v>493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631</v>
      </c>
      <c r="J75" s="108" t="s">
        <v>632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633</v>
      </c>
      <c r="C76" s="108">
        <v>52</v>
      </c>
      <c r="D76" s="142" t="s">
        <v>481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631</v>
      </c>
      <c r="J76" s="108" t="s">
        <v>632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633</v>
      </c>
      <c r="C77" s="108">
        <v>53</v>
      </c>
      <c r="D77" s="142" t="s">
        <v>482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631</v>
      </c>
      <c r="J77" s="108" t="s">
        <v>632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633</v>
      </c>
      <c r="C78" s="108">
        <v>54</v>
      </c>
      <c r="D78" s="142" t="s">
        <v>483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631</v>
      </c>
      <c r="J78" s="108" t="s">
        <v>632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633</v>
      </c>
      <c r="C79" s="108">
        <v>55</v>
      </c>
      <c r="D79" s="142" t="s">
        <v>484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631</v>
      </c>
      <c r="J79" s="108" t="s">
        <v>632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633</v>
      </c>
      <c r="C80" s="108">
        <v>56</v>
      </c>
      <c r="D80" s="142" t="s">
        <v>507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631</v>
      </c>
      <c r="J80" s="108" t="s">
        <v>632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633</v>
      </c>
      <c r="C81" s="108">
        <v>57</v>
      </c>
      <c r="D81" s="142" t="s">
        <v>508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631</v>
      </c>
      <c r="J81" s="108" t="s">
        <v>632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633</v>
      </c>
      <c r="C82" s="108">
        <v>58</v>
      </c>
      <c r="D82" s="142" t="s">
        <v>509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631</v>
      </c>
      <c r="J82" s="108" t="s">
        <v>632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633</v>
      </c>
      <c r="C83" s="108">
        <v>59</v>
      </c>
      <c r="D83" s="142" t="s">
        <v>435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631</v>
      </c>
      <c r="J83" s="108" t="s">
        <v>632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633</v>
      </c>
      <c r="C84" s="108">
        <v>60</v>
      </c>
      <c r="D84" s="142" t="s">
        <v>289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631</v>
      </c>
      <c r="J84" s="108" t="s">
        <v>632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633</v>
      </c>
      <c r="C85" s="108">
        <v>61</v>
      </c>
      <c r="D85" s="142" t="s">
        <v>290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631</v>
      </c>
      <c r="J85" s="108" t="s">
        <v>632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633</v>
      </c>
      <c r="C86" s="108">
        <v>62</v>
      </c>
      <c r="D86" s="142" t="s">
        <v>291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631</v>
      </c>
      <c r="J86" s="108" t="s">
        <v>632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633</v>
      </c>
      <c r="C87" s="108">
        <v>63</v>
      </c>
      <c r="D87" s="142" t="s">
        <v>292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631</v>
      </c>
      <c r="J87" s="108" t="s">
        <v>632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633</v>
      </c>
      <c r="C88" s="108">
        <v>64</v>
      </c>
      <c r="D88" s="142" t="s">
        <v>296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631</v>
      </c>
      <c r="J88" s="108" t="s">
        <v>632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633</v>
      </c>
      <c r="C89" s="108">
        <v>65</v>
      </c>
      <c r="D89" s="142" t="s">
        <v>297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631</v>
      </c>
      <c r="J89" s="108" t="s">
        <v>632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633</v>
      </c>
      <c r="C90" s="108">
        <v>66</v>
      </c>
      <c r="D90" s="142" t="s">
        <v>298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631</v>
      </c>
      <c r="J90" s="108" t="s">
        <v>632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633</v>
      </c>
      <c r="C91" s="108">
        <v>67</v>
      </c>
      <c r="D91" s="142" t="s">
        <v>302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631</v>
      </c>
      <c r="J91" s="108" t="s">
        <v>632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633</v>
      </c>
      <c r="C92" s="108">
        <v>68</v>
      </c>
      <c r="D92" s="142" t="s">
        <v>354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631</v>
      </c>
      <c r="J92" s="108" t="s">
        <v>632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633</v>
      </c>
      <c r="C93" s="108">
        <v>69</v>
      </c>
      <c r="D93" s="142" t="s">
        <v>357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631</v>
      </c>
      <c r="J93" s="108" t="s">
        <v>632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633</v>
      </c>
      <c r="C94" s="108">
        <v>70</v>
      </c>
      <c r="D94" s="142" t="s">
        <v>361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631</v>
      </c>
      <c r="J94" s="108" t="s">
        <v>632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633</v>
      </c>
      <c r="C95" s="108">
        <v>71</v>
      </c>
      <c r="D95" s="142" t="s">
        <v>375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631</v>
      </c>
      <c r="J95" s="108" t="s">
        <v>632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633</v>
      </c>
      <c r="C96" s="108">
        <v>72</v>
      </c>
      <c r="D96" s="142" t="s">
        <v>520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631</v>
      </c>
      <c r="J96" s="108" t="s">
        <v>632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633</v>
      </c>
      <c r="C97" s="108">
        <v>73</v>
      </c>
      <c r="D97" s="142" t="s">
        <v>519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631</v>
      </c>
      <c r="J97" s="108" t="s">
        <v>632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633</v>
      </c>
      <c r="C98" s="108">
        <v>74</v>
      </c>
      <c r="D98" s="142" t="s">
        <v>518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631</v>
      </c>
      <c r="J98" s="108" t="s">
        <v>632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633</v>
      </c>
      <c r="C99" s="108">
        <v>75</v>
      </c>
      <c r="D99" s="142" t="s">
        <v>512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631</v>
      </c>
      <c r="J99" s="108" t="s">
        <v>632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633</v>
      </c>
      <c r="C100" s="108">
        <v>76</v>
      </c>
      <c r="D100" s="142" t="s">
        <v>516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631</v>
      </c>
      <c r="J100" s="108" t="s">
        <v>632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633</v>
      </c>
      <c r="C101" s="108">
        <v>77</v>
      </c>
      <c r="D101" s="142" t="s">
        <v>453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631</v>
      </c>
      <c r="J101" s="108" t="s">
        <v>632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633</v>
      </c>
      <c r="C102" s="108">
        <v>78</v>
      </c>
      <c r="D102" s="142" t="s">
        <v>458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631</v>
      </c>
      <c r="J102" s="108" t="s">
        <v>632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633</v>
      </c>
      <c r="C103" s="108">
        <v>79</v>
      </c>
      <c r="D103" s="142" t="s">
        <v>460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631</v>
      </c>
      <c r="J103" s="108" t="s">
        <v>632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633</v>
      </c>
      <c r="C104" s="108">
        <v>80</v>
      </c>
      <c r="D104" s="142" t="s">
        <v>384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631</v>
      </c>
      <c r="J104" s="108" t="s">
        <v>632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633</v>
      </c>
      <c r="C105" s="108">
        <v>81</v>
      </c>
      <c r="D105" s="142" t="s">
        <v>605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631</v>
      </c>
      <c r="J105" s="108" t="s">
        <v>632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633</v>
      </c>
      <c r="C106" s="108">
        <v>82</v>
      </c>
      <c r="D106" s="142" t="s">
        <v>606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631</v>
      </c>
      <c r="J106" s="108" t="s">
        <v>632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633</v>
      </c>
      <c r="C107" s="108">
        <v>83</v>
      </c>
      <c r="D107" s="142" t="s">
        <v>607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631</v>
      </c>
      <c r="J107" s="108" t="s">
        <v>632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633</v>
      </c>
      <c r="C108" s="108">
        <v>84</v>
      </c>
      <c r="D108" s="142" t="s">
        <v>608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631</v>
      </c>
      <c r="J108" s="108" t="s">
        <v>632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633</v>
      </c>
      <c r="C109" s="108">
        <v>85</v>
      </c>
      <c r="D109" s="142" t="s">
        <v>609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631</v>
      </c>
      <c r="J109" s="108" t="s">
        <v>632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633</v>
      </c>
      <c r="C110" s="108">
        <v>86</v>
      </c>
      <c r="D110" s="142" t="s">
        <v>610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631</v>
      </c>
      <c r="J110" s="108" t="s">
        <v>632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633</v>
      </c>
      <c r="C111" s="108">
        <v>87</v>
      </c>
      <c r="D111" s="142" t="s">
        <v>592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631</v>
      </c>
      <c r="J111" s="108" t="s">
        <v>632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633</v>
      </c>
      <c r="C112" s="108">
        <v>88</v>
      </c>
      <c r="D112" s="142" t="s">
        <v>591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631</v>
      </c>
      <c r="J112" s="108" t="s">
        <v>632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633</v>
      </c>
      <c r="C113" s="108">
        <v>89</v>
      </c>
      <c r="D113" s="142" t="s">
        <v>554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631</v>
      </c>
      <c r="J113" s="108" t="s">
        <v>632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633</v>
      </c>
      <c r="C114" s="108">
        <v>90</v>
      </c>
      <c r="D114" s="142" t="s">
        <v>531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631</v>
      </c>
      <c r="J114" s="108" t="s">
        <v>632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633</v>
      </c>
      <c r="C115" s="108">
        <v>91</v>
      </c>
      <c r="D115" s="142" t="s">
        <v>235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631</v>
      </c>
      <c r="J115" s="108" t="s">
        <v>632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633</v>
      </c>
      <c r="C116" s="108">
        <v>92</v>
      </c>
      <c r="D116" s="142" t="s">
        <v>237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631</v>
      </c>
      <c r="J116" s="108" t="s">
        <v>632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633</v>
      </c>
      <c r="C117" s="108">
        <v>93</v>
      </c>
      <c r="D117" s="142" t="s">
        <v>238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631</v>
      </c>
      <c r="J117" s="108" t="s">
        <v>632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633</v>
      </c>
      <c r="C118" s="108">
        <v>94</v>
      </c>
      <c r="D118" s="142" t="s">
        <v>280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631</v>
      </c>
      <c r="J118" s="108" t="s">
        <v>632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</v>
      </c>
      <c r="D119" s="142" t="s">
        <v>341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631</v>
      </c>
      <c r="J119" s="108" t="s">
        <v>635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2</v>
      </c>
      <c r="D120" s="142" t="s">
        <v>342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631</v>
      </c>
      <c r="J120" s="108" t="s">
        <v>635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3</v>
      </c>
      <c r="D121" s="142" t="s">
        <v>345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631</v>
      </c>
      <c r="J121" s="108" t="s">
        <v>635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4</v>
      </c>
      <c r="D122" s="142" t="s">
        <v>462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631</v>
      </c>
      <c r="J122" s="108" t="s">
        <v>635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5</v>
      </c>
      <c r="D123" s="142" t="s">
        <v>464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631</v>
      </c>
      <c r="J123" s="108" t="s">
        <v>635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6</v>
      </c>
      <c r="D124" s="142" t="s">
        <v>465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631</v>
      </c>
      <c r="J124" s="108" t="s">
        <v>635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7</v>
      </c>
      <c r="D125" s="142" t="s">
        <v>468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631</v>
      </c>
      <c r="J125" s="108" t="s">
        <v>635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8</v>
      </c>
      <c r="D126" s="142" t="s">
        <v>469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631</v>
      </c>
      <c r="J126" s="108" t="s">
        <v>635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9</v>
      </c>
      <c r="D127" s="142" t="s">
        <v>471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631</v>
      </c>
      <c r="J127" s="108" t="s">
        <v>635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10</v>
      </c>
      <c r="D128" s="142" t="s">
        <v>472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631</v>
      </c>
      <c r="J128" s="108" t="s">
        <v>635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11</v>
      </c>
      <c r="D129" s="142" t="s">
        <v>473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631</v>
      </c>
      <c r="J129" s="108" t="s">
        <v>635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12</v>
      </c>
      <c r="D130" s="142" t="s">
        <v>474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631</v>
      </c>
      <c r="J130" s="108" t="s">
        <v>635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13</v>
      </c>
      <c r="D131" s="142" t="s">
        <v>475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631</v>
      </c>
      <c r="J131" s="108" t="s">
        <v>635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14</v>
      </c>
      <c r="D132" s="142" t="s">
        <v>477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631</v>
      </c>
      <c r="J132" s="108" t="s">
        <v>635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15</v>
      </c>
      <c r="D133" s="142" t="s">
        <v>479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631</v>
      </c>
      <c r="J133" s="108" t="s">
        <v>635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16</v>
      </c>
      <c r="D134" s="142" t="s">
        <v>497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631</v>
      </c>
      <c r="J134" s="108" t="s">
        <v>635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17</v>
      </c>
      <c r="D135" s="142" t="s">
        <v>499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631</v>
      </c>
      <c r="J135" s="108" t="s">
        <v>635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18</v>
      </c>
      <c r="D136" s="142" t="s">
        <v>503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631</v>
      </c>
      <c r="J136" s="108" t="s">
        <v>635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19</v>
      </c>
      <c r="D137" s="142" t="s">
        <v>510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631</v>
      </c>
      <c r="J137" s="108" t="s">
        <v>635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20</v>
      </c>
      <c r="D138" s="142" t="s">
        <v>511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631</v>
      </c>
      <c r="J138" s="108" t="s">
        <v>635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21</v>
      </c>
      <c r="D139" s="142" t="s">
        <v>517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631</v>
      </c>
      <c r="J139" s="108" t="s">
        <v>635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22</v>
      </c>
      <c r="D140" s="142" t="s">
        <v>521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631</v>
      </c>
      <c r="J140" s="108" t="s">
        <v>635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23</v>
      </c>
      <c r="D141" s="142" t="s">
        <v>522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631</v>
      </c>
      <c r="J141" s="108" t="s">
        <v>635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24</v>
      </c>
      <c r="D142" s="142" t="s">
        <v>523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631</v>
      </c>
      <c r="J142" s="108" t="s">
        <v>635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25</v>
      </c>
      <c r="D143" s="142" t="s">
        <v>524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631</v>
      </c>
      <c r="J143" s="108" t="s">
        <v>635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26</v>
      </c>
      <c r="D144" s="142" t="s">
        <v>525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631</v>
      </c>
      <c r="J144" s="108" t="s">
        <v>635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634</v>
      </c>
      <c r="C145" s="108">
        <v>27</v>
      </c>
      <c r="D145" s="142" t="s">
        <v>527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631</v>
      </c>
      <c r="J145" s="108" t="s">
        <v>635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634</v>
      </c>
      <c r="C146" s="108">
        <v>28</v>
      </c>
      <c r="D146" s="142" t="s">
        <v>528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631</v>
      </c>
      <c r="J146" s="108" t="s">
        <v>635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29</v>
      </c>
      <c r="D147" s="142" t="s">
        <v>529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631</v>
      </c>
      <c r="J147" s="108" t="s">
        <v>635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30</v>
      </c>
      <c r="D148" s="142" t="s">
        <v>530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631</v>
      </c>
      <c r="J148" s="108" t="s">
        <v>635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634</v>
      </c>
      <c r="C149" s="108">
        <v>31</v>
      </c>
      <c r="D149" s="142" t="s">
        <v>561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631</v>
      </c>
      <c r="J149" s="108" t="s">
        <v>635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634</v>
      </c>
      <c r="C150" s="108">
        <v>32</v>
      </c>
      <c r="D150" s="142" t="s">
        <v>562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631</v>
      </c>
      <c r="J150" s="108" t="s">
        <v>635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634</v>
      </c>
      <c r="C151" s="108">
        <v>33</v>
      </c>
      <c r="D151" s="142" t="s">
        <v>563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631</v>
      </c>
      <c r="J151" s="108" t="s">
        <v>635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634</v>
      </c>
      <c r="C152" s="108">
        <v>34</v>
      </c>
      <c r="D152" s="142" t="s">
        <v>574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631</v>
      </c>
      <c r="J152" s="108" t="s">
        <v>635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634</v>
      </c>
      <c r="C153" s="108">
        <v>35</v>
      </c>
      <c r="D153" s="142" t="s">
        <v>589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631</v>
      </c>
      <c r="J153" s="108" t="s">
        <v>635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634</v>
      </c>
      <c r="C154" s="108">
        <v>36</v>
      </c>
      <c r="D154" s="142" t="s">
        <v>596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631</v>
      </c>
      <c r="J154" s="108" t="s">
        <v>635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634</v>
      </c>
      <c r="C155" s="108">
        <v>37</v>
      </c>
      <c r="D155" s="142" t="s">
        <v>598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631</v>
      </c>
      <c r="J155" s="108" t="s">
        <v>635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634</v>
      </c>
      <c r="C156" s="108">
        <v>38</v>
      </c>
      <c r="D156" s="142" t="s">
        <v>377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631</v>
      </c>
      <c r="J156" s="108" t="s">
        <v>635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634</v>
      </c>
      <c r="C157" s="108">
        <v>39</v>
      </c>
      <c r="D157" s="142" t="s">
        <v>383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631</v>
      </c>
      <c r="J157" s="108" t="s">
        <v>635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634</v>
      </c>
      <c r="C158" s="108">
        <v>40</v>
      </c>
      <c r="D158" s="142" t="s">
        <v>389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631</v>
      </c>
      <c r="J158" s="108" t="s">
        <v>635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634</v>
      </c>
      <c r="C159" s="108">
        <v>41</v>
      </c>
      <c r="D159" s="142" t="s">
        <v>391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631</v>
      </c>
      <c r="J159" s="108" t="s">
        <v>635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634</v>
      </c>
      <c r="C160" s="108">
        <v>42</v>
      </c>
      <c r="D160" s="142" t="s">
        <v>392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631</v>
      </c>
      <c r="J160" s="108" t="s">
        <v>635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634</v>
      </c>
      <c r="C161" s="108">
        <v>43</v>
      </c>
      <c r="D161" s="142" t="s">
        <v>408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631</v>
      </c>
      <c r="J161" s="108" t="s">
        <v>635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634</v>
      </c>
      <c r="C162" s="108">
        <v>44</v>
      </c>
      <c r="D162" s="142" t="s">
        <v>410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631</v>
      </c>
      <c r="J162" s="108" t="s">
        <v>635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634</v>
      </c>
      <c r="C163" s="108">
        <v>45</v>
      </c>
      <c r="D163" s="142" t="s">
        <v>420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631</v>
      </c>
      <c r="J163" s="108" t="s">
        <v>635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634</v>
      </c>
      <c r="C164" s="108">
        <v>46</v>
      </c>
      <c r="D164" s="142" t="s">
        <v>394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631</v>
      </c>
      <c r="J164" s="108" t="s">
        <v>635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634</v>
      </c>
      <c r="C165" s="108">
        <v>47</v>
      </c>
      <c r="D165" s="142" t="s">
        <v>283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631</v>
      </c>
      <c r="J165" s="108" t="s">
        <v>635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634</v>
      </c>
      <c r="C166" s="108">
        <v>48</v>
      </c>
      <c r="D166" s="142" t="s">
        <v>286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631</v>
      </c>
      <c r="J166" s="108" t="s">
        <v>635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634</v>
      </c>
      <c r="C167" s="108">
        <v>49</v>
      </c>
      <c r="D167" s="142" t="s">
        <v>287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631</v>
      </c>
      <c r="J167" s="108" t="s">
        <v>635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634</v>
      </c>
      <c r="C168" s="108">
        <v>50</v>
      </c>
      <c r="D168" s="142" t="s">
        <v>288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631</v>
      </c>
      <c r="J168" s="108" t="s">
        <v>635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634</v>
      </c>
      <c r="C169" s="108">
        <v>51</v>
      </c>
      <c r="D169" s="142" t="s">
        <v>268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631</v>
      </c>
      <c r="J169" s="108" t="s">
        <v>635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634</v>
      </c>
      <c r="C170" s="108">
        <v>52</v>
      </c>
      <c r="D170" s="142" t="s">
        <v>273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631</v>
      </c>
      <c r="J170" s="108" t="s">
        <v>635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634</v>
      </c>
      <c r="C171" s="108">
        <v>53</v>
      </c>
      <c r="D171" s="142" t="s">
        <v>274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631</v>
      </c>
      <c r="J171" s="108" t="s">
        <v>635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634</v>
      </c>
      <c r="C172" s="108">
        <v>54</v>
      </c>
      <c r="D172" s="142" t="s">
        <v>275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631</v>
      </c>
      <c r="J172" s="108" t="s">
        <v>635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634</v>
      </c>
      <c r="C173" s="108">
        <v>55</v>
      </c>
      <c r="D173" s="142" t="s">
        <v>276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631</v>
      </c>
      <c r="J173" s="108" t="s">
        <v>635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634</v>
      </c>
      <c r="C174" s="108">
        <v>56</v>
      </c>
      <c r="D174" s="142" t="s">
        <v>250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631</v>
      </c>
      <c r="J174" s="108" t="s">
        <v>635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634</v>
      </c>
      <c r="C175" s="108">
        <v>57</v>
      </c>
      <c r="D175" s="142" t="s">
        <v>249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631</v>
      </c>
      <c r="J175" s="108" t="s">
        <v>635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634</v>
      </c>
      <c r="C176" s="108">
        <v>58</v>
      </c>
      <c r="D176" s="142" t="s">
        <v>246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631</v>
      </c>
      <c r="J176" s="108" t="s">
        <v>635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634</v>
      </c>
      <c r="C177" s="108">
        <v>59</v>
      </c>
      <c r="D177" s="142" t="s">
        <v>244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631</v>
      </c>
      <c r="J177" s="108" t="s">
        <v>635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634</v>
      </c>
      <c r="C178" s="108">
        <v>60</v>
      </c>
      <c r="D178" s="142" t="s">
        <v>271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631</v>
      </c>
      <c r="J178" s="108" t="s">
        <v>635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634</v>
      </c>
      <c r="C179" s="108">
        <v>61</v>
      </c>
      <c r="D179" s="142" t="s">
        <v>269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631</v>
      </c>
      <c r="J179" s="108" t="s">
        <v>635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634</v>
      </c>
      <c r="C180" s="108">
        <v>62</v>
      </c>
      <c r="D180" s="142" t="s">
        <v>270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631</v>
      </c>
      <c r="J180" s="108" t="s">
        <v>635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634</v>
      </c>
      <c r="C181" s="108">
        <v>63</v>
      </c>
      <c r="D181" s="142" t="s">
        <v>407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631</v>
      </c>
      <c r="J181" s="108" t="s">
        <v>635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634</v>
      </c>
      <c r="C182" s="108">
        <v>64</v>
      </c>
      <c r="D182" s="142" t="s">
        <v>400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631</v>
      </c>
      <c r="J182" s="108" t="s">
        <v>635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634</v>
      </c>
      <c r="C183" s="108">
        <v>65</v>
      </c>
      <c r="D183" s="142" t="s">
        <v>365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631</v>
      </c>
      <c r="J183" s="108" t="s">
        <v>635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634</v>
      </c>
      <c r="C184" s="108">
        <v>66</v>
      </c>
      <c r="D184" s="142" t="s">
        <v>368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631</v>
      </c>
      <c r="J184" s="108" t="s">
        <v>635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636</v>
      </c>
      <c r="C185" s="108">
        <v>1</v>
      </c>
      <c r="D185" s="142" t="s">
        <v>379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631</v>
      </c>
      <c r="J185" s="108" t="s">
        <v>632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636</v>
      </c>
      <c r="C186" s="108">
        <v>2</v>
      </c>
      <c r="D186" s="142" t="s">
        <v>388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631</v>
      </c>
      <c r="J186" s="108" t="s">
        <v>632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636</v>
      </c>
      <c r="C187" s="108">
        <v>3</v>
      </c>
      <c r="D187" s="142" t="s">
        <v>346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631</v>
      </c>
      <c r="J187" s="108" t="s">
        <v>632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636</v>
      </c>
      <c r="C188" s="108">
        <v>4</v>
      </c>
      <c r="D188" s="142" t="s">
        <v>411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631</v>
      </c>
      <c r="J188" s="108" t="s">
        <v>632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636</v>
      </c>
      <c r="C189" s="108">
        <v>5</v>
      </c>
      <c r="D189" s="142" t="s">
        <v>413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631</v>
      </c>
      <c r="J189" s="108" t="s">
        <v>632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636</v>
      </c>
      <c r="C190" s="108">
        <v>6</v>
      </c>
      <c r="D190" s="142" t="s">
        <v>415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631</v>
      </c>
      <c r="J190" s="108" t="s">
        <v>632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636</v>
      </c>
      <c r="C191" s="108">
        <v>7</v>
      </c>
      <c r="D191" s="142" t="s">
        <v>417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631</v>
      </c>
      <c r="J191" s="108" t="s">
        <v>632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636</v>
      </c>
      <c r="C192" s="108">
        <v>8</v>
      </c>
      <c r="D192" s="142" t="s">
        <v>419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631</v>
      </c>
      <c r="J192" s="108" t="s">
        <v>632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636</v>
      </c>
      <c r="C193" s="108">
        <v>9</v>
      </c>
      <c r="D193" s="142" t="s">
        <v>278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631</v>
      </c>
      <c r="J193" s="108" t="s">
        <v>632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636</v>
      </c>
      <c r="C194" s="108">
        <v>10</v>
      </c>
      <c r="D194" s="142" t="s">
        <v>279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631</v>
      </c>
      <c r="J194" s="108" t="s">
        <v>632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636</v>
      </c>
      <c r="C195" s="108">
        <v>11</v>
      </c>
      <c r="D195" s="142" t="s">
        <v>281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631</v>
      </c>
      <c r="J195" s="108" t="s">
        <v>632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636</v>
      </c>
      <c r="C196" s="108">
        <v>12</v>
      </c>
      <c r="D196" s="142" t="s">
        <v>282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631</v>
      </c>
      <c r="J196" s="108" t="s">
        <v>632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636</v>
      </c>
      <c r="C197" s="108">
        <v>13</v>
      </c>
      <c r="D197" s="142" t="s">
        <v>284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631</v>
      </c>
      <c r="J197" s="108" t="s">
        <v>632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636</v>
      </c>
      <c r="C198" s="108">
        <v>14</v>
      </c>
      <c r="D198" s="142" t="s">
        <v>248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631</v>
      </c>
      <c r="J198" s="108" t="s">
        <v>632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636</v>
      </c>
      <c r="C199" s="108">
        <v>15</v>
      </c>
      <c r="D199" s="142" t="s">
        <v>252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631</v>
      </c>
      <c r="J199" s="108" t="s">
        <v>632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636</v>
      </c>
      <c r="C200" s="108">
        <v>16</v>
      </c>
      <c r="D200" s="142" t="s">
        <v>253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631</v>
      </c>
      <c r="J200" s="108" t="s">
        <v>632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636</v>
      </c>
      <c r="C201" s="108">
        <v>17</v>
      </c>
      <c r="D201" s="142" t="s">
        <v>255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631</v>
      </c>
      <c r="J201" s="108" t="s">
        <v>632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636</v>
      </c>
      <c r="C202" s="108">
        <v>18</v>
      </c>
      <c r="D202" s="142" t="s">
        <v>256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631</v>
      </c>
      <c r="J202" s="108" t="s">
        <v>632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636</v>
      </c>
      <c r="C203" s="108">
        <v>19</v>
      </c>
      <c r="D203" s="142" t="s">
        <v>257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631</v>
      </c>
      <c r="J203" s="108" t="s">
        <v>632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636</v>
      </c>
      <c r="C204" s="108">
        <v>20</v>
      </c>
      <c r="D204" s="142" t="s">
        <v>259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631</v>
      </c>
      <c r="J204" s="108" t="s">
        <v>632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636</v>
      </c>
      <c r="C205" s="108">
        <v>21</v>
      </c>
      <c r="D205" s="142" t="s">
        <v>260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631</v>
      </c>
      <c r="J205" s="108" t="s">
        <v>632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636</v>
      </c>
      <c r="C206" s="108">
        <v>22</v>
      </c>
      <c r="D206" s="142" t="s">
        <v>261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631</v>
      </c>
      <c r="J206" s="108" t="s">
        <v>632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636</v>
      </c>
      <c r="C207" s="108">
        <v>23</v>
      </c>
      <c r="D207" s="142" t="s">
        <v>263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631</v>
      </c>
      <c r="J207" s="108" t="s">
        <v>632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636</v>
      </c>
      <c r="C208" s="108">
        <v>24</v>
      </c>
      <c r="D208" s="142" t="s">
        <v>265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631</v>
      </c>
      <c r="J208" s="108" t="s">
        <v>632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636</v>
      </c>
      <c r="C209" s="108">
        <v>25</v>
      </c>
      <c r="D209" s="142" t="s">
        <v>266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631</v>
      </c>
      <c r="J209" s="108" t="s">
        <v>632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636</v>
      </c>
      <c r="C210" s="108">
        <v>26</v>
      </c>
      <c r="D210" s="142" t="s">
        <v>267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631</v>
      </c>
      <c r="J210" s="108" t="s">
        <v>632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636</v>
      </c>
      <c r="C211" s="108">
        <v>27</v>
      </c>
      <c r="D211" s="142" t="s">
        <v>293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631</v>
      </c>
      <c r="J211" s="108" t="s">
        <v>632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636</v>
      </c>
      <c r="C212" s="108">
        <v>28</v>
      </c>
      <c r="D212" s="142" t="s">
        <v>294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631</v>
      </c>
      <c r="J212" s="108" t="s">
        <v>632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636</v>
      </c>
      <c r="C213" s="108">
        <v>29</v>
      </c>
      <c r="D213" s="142" t="s">
        <v>295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631</v>
      </c>
      <c r="J213" s="108" t="s">
        <v>632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636</v>
      </c>
      <c r="C214" s="108">
        <v>30</v>
      </c>
      <c r="D214" s="142" t="s">
        <v>299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631</v>
      </c>
      <c r="J214" s="108" t="s">
        <v>632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636</v>
      </c>
      <c r="C215" s="108">
        <v>31</v>
      </c>
      <c r="D215" s="142" t="s">
        <v>300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631</v>
      </c>
      <c r="J215" s="108" t="s">
        <v>632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636</v>
      </c>
      <c r="C216" s="108">
        <v>32</v>
      </c>
      <c r="D216" s="142" t="s">
        <v>331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631</v>
      </c>
      <c r="J216" s="108" t="s">
        <v>632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636</v>
      </c>
      <c r="C217" s="108">
        <v>33</v>
      </c>
      <c r="D217" s="142" t="s">
        <v>352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631</v>
      </c>
      <c r="J217" s="108" t="s">
        <v>632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636</v>
      </c>
      <c r="C218" s="108">
        <v>34</v>
      </c>
      <c r="D218" s="142" t="s">
        <v>421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631</v>
      </c>
      <c r="J218" s="108" t="s">
        <v>632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636</v>
      </c>
      <c r="C219" s="108">
        <v>35</v>
      </c>
      <c r="D219" s="142" t="s">
        <v>429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631</v>
      </c>
      <c r="J219" s="108" t="s">
        <v>632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636</v>
      </c>
      <c r="C220" s="108">
        <v>36</v>
      </c>
      <c r="D220" s="142" t="s">
        <v>434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631</v>
      </c>
      <c r="J220" s="108" t="s">
        <v>632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636</v>
      </c>
      <c r="C221" s="108">
        <v>37</v>
      </c>
      <c r="D221" s="142" t="s">
        <v>436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631</v>
      </c>
      <c r="J221" s="108" t="s">
        <v>632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636</v>
      </c>
      <c r="C222" s="108">
        <v>38</v>
      </c>
      <c r="D222" s="142" t="s">
        <v>437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631</v>
      </c>
      <c r="J222" s="108" t="s">
        <v>632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636</v>
      </c>
      <c r="C223" s="108">
        <v>39</v>
      </c>
      <c r="D223" s="142" t="s">
        <v>445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631</v>
      </c>
      <c r="J223" s="108" t="s">
        <v>632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636</v>
      </c>
      <c r="C224" s="108">
        <v>40</v>
      </c>
      <c r="D224" s="142" t="s">
        <v>450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631</v>
      </c>
      <c r="J224" s="108" t="s">
        <v>632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636</v>
      </c>
      <c r="C225" s="108">
        <v>41</v>
      </c>
      <c r="D225" s="142" t="s">
        <v>470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631</v>
      </c>
      <c r="J225" s="108" t="s">
        <v>632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636</v>
      </c>
      <c r="C226" s="108">
        <v>42</v>
      </c>
      <c r="D226" s="142" t="s">
        <v>476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631</v>
      </c>
      <c r="J226" s="108" t="s">
        <v>632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636</v>
      </c>
      <c r="C227" s="108">
        <v>43</v>
      </c>
      <c r="D227" s="142" t="s">
        <v>478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631</v>
      </c>
      <c r="J227" s="108" t="s">
        <v>632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636</v>
      </c>
      <c r="C228" s="108">
        <v>44</v>
      </c>
      <c r="D228" s="142" t="s">
        <v>480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631</v>
      </c>
      <c r="J228" s="108" t="s">
        <v>632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636</v>
      </c>
      <c r="C229" s="108">
        <v>45</v>
      </c>
      <c r="D229" s="142" t="s">
        <v>532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631</v>
      </c>
      <c r="J229" s="108" t="s">
        <v>632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636</v>
      </c>
      <c r="C230" s="108">
        <v>46</v>
      </c>
      <c r="D230" s="142" t="s">
        <v>533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631</v>
      </c>
      <c r="J230" s="108" t="s">
        <v>632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636</v>
      </c>
      <c r="C231" s="108">
        <v>47</v>
      </c>
      <c r="D231" s="142" t="s">
        <v>534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631</v>
      </c>
      <c r="J231" s="108" t="s">
        <v>632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636</v>
      </c>
      <c r="C232" s="108">
        <v>48</v>
      </c>
      <c r="D232" s="142" t="s">
        <v>536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631</v>
      </c>
      <c r="J232" s="108" t="s">
        <v>632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636</v>
      </c>
      <c r="C233" s="108">
        <v>49</v>
      </c>
      <c r="D233" s="142" t="s">
        <v>538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631</v>
      </c>
      <c r="J233" s="108" t="s">
        <v>632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636</v>
      </c>
      <c r="C234" s="108">
        <v>50</v>
      </c>
      <c r="D234" s="142" t="s">
        <v>539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631</v>
      </c>
      <c r="J234" s="108" t="s">
        <v>632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636</v>
      </c>
      <c r="C235" s="108">
        <v>51</v>
      </c>
      <c r="D235" s="142" t="s">
        <v>540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631</v>
      </c>
      <c r="J235" s="108" t="s">
        <v>632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636</v>
      </c>
      <c r="C236" s="108">
        <v>52</v>
      </c>
      <c r="D236" s="142" t="s">
        <v>546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631</v>
      </c>
      <c r="J236" s="108" t="s">
        <v>632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636</v>
      </c>
      <c r="C237" s="108">
        <v>53</v>
      </c>
      <c r="D237" s="142" t="s">
        <v>547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631</v>
      </c>
      <c r="J237" s="108" t="s">
        <v>632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636</v>
      </c>
      <c r="C238" s="108">
        <v>54</v>
      </c>
      <c r="D238" s="142" t="s">
        <v>549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631</v>
      </c>
      <c r="J238" s="108" t="s">
        <v>632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636</v>
      </c>
      <c r="C239" s="108">
        <v>55</v>
      </c>
      <c r="D239" s="142" t="s">
        <v>548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631</v>
      </c>
      <c r="J239" s="108" t="s">
        <v>632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636</v>
      </c>
      <c r="C240" s="108">
        <v>56</v>
      </c>
      <c r="D240" s="142" t="s">
        <v>550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631</v>
      </c>
      <c r="J240" s="108" t="s">
        <v>632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636</v>
      </c>
      <c r="C241" s="108">
        <v>57</v>
      </c>
      <c r="D241" s="142" t="s">
        <v>552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631</v>
      </c>
      <c r="J241" s="108" t="s">
        <v>632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636</v>
      </c>
      <c r="C242" s="108">
        <v>58</v>
      </c>
      <c r="D242" s="142" t="s">
        <v>553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631</v>
      </c>
      <c r="J242" s="108" t="s">
        <v>632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636</v>
      </c>
      <c r="C243" s="108">
        <v>59</v>
      </c>
      <c r="D243" s="142" t="s">
        <v>556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631</v>
      </c>
      <c r="J243" s="108" t="s">
        <v>632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636</v>
      </c>
      <c r="C244" s="108">
        <v>60</v>
      </c>
      <c r="D244" s="142" t="s">
        <v>557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631</v>
      </c>
      <c r="J244" s="108" t="s">
        <v>632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636</v>
      </c>
      <c r="C245" s="108">
        <v>61</v>
      </c>
      <c r="D245" s="142" t="s">
        <v>558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631</v>
      </c>
      <c r="J245" s="108" t="s">
        <v>632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636</v>
      </c>
      <c r="C246" s="108">
        <v>62</v>
      </c>
      <c r="D246" s="142" t="s">
        <v>559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631</v>
      </c>
      <c r="J246" s="108" t="s">
        <v>632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636</v>
      </c>
      <c r="C247" s="108">
        <v>63</v>
      </c>
      <c r="D247" s="142" t="s">
        <v>560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631</v>
      </c>
      <c r="J247" s="108" t="s">
        <v>632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636</v>
      </c>
      <c r="C248" s="108">
        <v>64</v>
      </c>
      <c r="D248" s="142" t="s">
        <v>565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631</v>
      </c>
      <c r="J248" s="108" t="s">
        <v>632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636</v>
      </c>
      <c r="C249" s="108">
        <v>65</v>
      </c>
      <c r="D249" s="142" t="s">
        <v>567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631</v>
      </c>
      <c r="J249" s="108" t="s">
        <v>632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636</v>
      </c>
      <c r="C250" s="108">
        <v>66</v>
      </c>
      <c r="D250" s="142" t="s">
        <v>578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631</v>
      </c>
      <c r="J250" s="108" t="s">
        <v>632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636</v>
      </c>
      <c r="C251" s="108">
        <v>67</v>
      </c>
      <c r="D251" s="142" t="s">
        <v>579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631</v>
      </c>
      <c r="J251" s="108" t="s">
        <v>632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636</v>
      </c>
      <c r="C252" s="108">
        <v>68</v>
      </c>
      <c r="D252" s="142" t="s">
        <v>580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631</v>
      </c>
      <c r="J252" s="108" t="s">
        <v>632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636</v>
      </c>
      <c r="C253" s="108">
        <v>69</v>
      </c>
      <c r="D253" s="142" t="s">
        <v>568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631</v>
      </c>
      <c r="J253" s="108" t="s">
        <v>637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636</v>
      </c>
      <c r="C254" s="108">
        <v>70</v>
      </c>
      <c r="D254" s="142" t="s">
        <v>569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631</v>
      </c>
      <c r="J254" s="108" t="s">
        <v>637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636</v>
      </c>
      <c r="C255" s="108">
        <v>71</v>
      </c>
      <c r="D255" s="142" t="s">
        <v>570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631</v>
      </c>
      <c r="J255" s="108" t="s">
        <v>637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636</v>
      </c>
      <c r="C256" s="108">
        <v>72</v>
      </c>
      <c r="D256" s="142" t="s">
        <v>571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631</v>
      </c>
      <c r="J256" s="108" t="s">
        <v>637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636</v>
      </c>
      <c r="C257" s="108">
        <v>73</v>
      </c>
      <c r="D257" s="142" t="s">
        <v>573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631</v>
      </c>
      <c r="J257" s="108" t="s">
        <v>637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636</v>
      </c>
      <c r="C258" s="108">
        <v>74</v>
      </c>
      <c r="D258" s="142" t="s">
        <v>600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631</v>
      </c>
      <c r="J258" s="108" t="s">
        <v>637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636</v>
      </c>
      <c r="C259" s="108">
        <v>75</v>
      </c>
      <c r="D259" s="142" t="s">
        <v>601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631</v>
      </c>
      <c r="J259" s="108" t="s">
        <v>637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636</v>
      </c>
      <c r="C260" s="108">
        <v>76</v>
      </c>
      <c r="D260" s="142" t="s">
        <v>594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631</v>
      </c>
      <c r="J260" s="108" t="s">
        <v>637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636</v>
      </c>
      <c r="C261" s="108">
        <v>77</v>
      </c>
      <c r="D261" s="142" t="s">
        <v>595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631</v>
      </c>
      <c r="J261" s="108" t="s">
        <v>637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636</v>
      </c>
      <c r="C262" s="108">
        <v>78</v>
      </c>
      <c r="D262" s="142" t="s">
        <v>585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631</v>
      </c>
      <c r="J262" s="108" t="s">
        <v>637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636</v>
      </c>
      <c r="C263" s="108">
        <v>79</v>
      </c>
      <c r="D263" s="142" t="s">
        <v>586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631</v>
      </c>
      <c r="J263" s="108" t="s">
        <v>637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636</v>
      </c>
      <c r="C264" s="108">
        <v>80</v>
      </c>
      <c r="D264" s="142" t="s">
        <v>588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631</v>
      </c>
      <c r="J264" s="108" t="s">
        <v>637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636</v>
      </c>
      <c r="C265" s="108">
        <v>81</v>
      </c>
      <c r="D265" s="142" t="s">
        <v>590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631</v>
      </c>
      <c r="J265" s="108" t="s">
        <v>637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636</v>
      </c>
      <c r="C266" s="108">
        <v>82</v>
      </c>
      <c r="D266" s="142" t="s">
        <v>593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631</v>
      </c>
      <c r="J266" s="108" t="s">
        <v>637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636</v>
      </c>
      <c r="C267" s="108">
        <v>83</v>
      </c>
      <c r="D267" s="142" t="s">
        <v>582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631</v>
      </c>
      <c r="J267" s="108" t="s">
        <v>637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636</v>
      </c>
      <c r="C268" s="108">
        <v>84</v>
      </c>
      <c r="D268" s="142" t="s">
        <v>583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631</v>
      </c>
      <c r="J268" s="108" t="s">
        <v>637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636</v>
      </c>
      <c r="C269" s="108">
        <v>85</v>
      </c>
      <c r="D269" s="142" t="s">
        <v>584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631</v>
      </c>
      <c r="J269" s="108" t="s">
        <v>637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636</v>
      </c>
      <c r="C270" s="108">
        <v>86</v>
      </c>
      <c r="D270" s="142" t="s">
        <v>587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631</v>
      </c>
      <c r="J270" s="108" t="s">
        <v>637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636</v>
      </c>
      <c r="C271" s="108">
        <v>87</v>
      </c>
      <c r="D271" s="142" t="s">
        <v>581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631</v>
      </c>
      <c r="J271" s="108" t="s">
        <v>637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636</v>
      </c>
      <c r="C272" s="108">
        <v>88</v>
      </c>
      <c r="D272" s="142" t="s">
        <v>611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631</v>
      </c>
      <c r="J272" s="108" t="s">
        <v>637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636</v>
      </c>
      <c r="C273" s="108">
        <v>89</v>
      </c>
      <c r="D273" s="142" t="s">
        <v>612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631</v>
      </c>
      <c r="J273" s="108" t="s">
        <v>637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5" activePane="bottomLeft" state="frozen"/>
      <selection pane="bottomLeft" activeCell="J307" sqref="J307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751" t="str">
        <f>'Summary E'!A1</f>
        <v>KEC International Limited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718"/>
      <c r="U1" s="117"/>
      <c r="V1" s="117"/>
      <c r="W1" s="117"/>
      <c r="X1" s="117"/>
      <c r="Y1" s="117"/>
      <c r="Z1" s="117"/>
    </row>
    <row r="2" spans="1:26" ht="15.75">
      <c r="A2" s="751" t="str">
        <f>'DPR Sheet '!D3</f>
        <v>765 kV D/C Bikaner IV PS to Siwani II (Part-01) TL</v>
      </c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686"/>
      <c r="T2" s="718"/>
      <c r="U2" s="117"/>
      <c r="V2" s="117"/>
      <c r="W2" s="117"/>
      <c r="X2" s="117"/>
      <c r="Y2" s="117"/>
      <c r="Z2" s="117"/>
    </row>
    <row r="3" spans="1:26" ht="15.75">
      <c r="A3" s="730" t="s">
        <v>638</v>
      </c>
      <c r="B3" s="686"/>
      <c r="C3" s="686"/>
      <c r="D3" s="686"/>
      <c r="E3" s="686"/>
      <c r="F3" s="686"/>
      <c r="G3" s="686"/>
      <c r="H3" s="686"/>
      <c r="I3" s="686"/>
      <c r="J3" s="731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46127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236</v>
      </c>
      <c r="I4" s="130" t="s">
        <v>627</v>
      </c>
      <c r="J4" s="130" t="s">
        <v>628</v>
      </c>
      <c r="K4" s="130" t="s">
        <v>639</v>
      </c>
      <c r="L4" s="130" t="s">
        <v>640</v>
      </c>
      <c r="M4" s="130" t="s">
        <v>641</v>
      </c>
      <c r="N4" s="130" t="s">
        <v>642</v>
      </c>
      <c r="O4" s="130" t="s">
        <v>643</v>
      </c>
      <c r="P4" s="130" t="s">
        <v>644</v>
      </c>
      <c r="Q4" s="130" t="s">
        <v>219</v>
      </c>
      <c r="R4" s="130" t="s">
        <v>220</v>
      </c>
      <c r="S4" s="130" t="s">
        <v>629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645</v>
      </c>
      <c r="C5" s="136">
        <v>1</v>
      </c>
      <c r="D5" s="136" t="s">
        <v>333</v>
      </c>
      <c r="E5" s="136" t="str">
        <f>VLOOKUP(D5,'TS Gantry - AP44'!$C$8:$D$638,2,0)</f>
        <v>DA-1.5</v>
      </c>
      <c r="F5" s="136" t="s">
        <v>646</v>
      </c>
      <c r="G5" s="161">
        <v>45700</v>
      </c>
      <c r="H5" s="161">
        <v>45711</v>
      </c>
      <c r="I5" s="162" t="s">
        <v>647</v>
      </c>
      <c r="J5" s="139" t="s">
        <v>648</v>
      </c>
      <c r="K5" s="139" t="s">
        <v>649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645</v>
      </c>
      <c r="C6" s="108">
        <v>2</v>
      </c>
      <c r="D6" s="108" t="s">
        <v>335</v>
      </c>
      <c r="E6" s="108" t="str">
        <f>VLOOKUP(D6,'TS Gantry - AP44'!$C$8:$D$638,2,0)</f>
        <v>DA+6</v>
      </c>
      <c r="F6" s="108" t="s">
        <v>646</v>
      </c>
      <c r="G6" s="103">
        <v>45705</v>
      </c>
      <c r="H6" s="103">
        <v>45714</v>
      </c>
      <c r="I6" s="125" t="s">
        <v>647</v>
      </c>
      <c r="J6" s="125" t="s">
        <v>648</v>
      </c>
      <c r="K6" s="125" t="s">
        <v>649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645</v>
      </c>
      <c r="C7" s="112">
        <v>3</v>
      </c>
      <c r="D7" s="112" t="s">
        <v>338</v>
      </c>
      <c r="E7" s="112" t="str">
        <f>VLOOKUP(D7,'TS Gantry - AP44'!$C$8:$D$638,2,0)</f>
        <v>DA+0</v>
      </c>
      <c r="F7" s="112" t="s">
        <v>646</v>
      </c>
      <c r="G7" s="165">
        <v>45708</v>
      </c>
      <c r="H7" s="165">
        <v>45716</v>
      </c>
      <c r="I7" s="148" t="s">
        <v>650</v>
      </c>
      <c r="J7" s="148" t="s">
        <v>651</v>
      </c>
      <c r="K7" s="148" t="s">
        <v>649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652</v>
      </c>
      <c r="C8" s="136">
        <v>1</v>
      </c>
      <c r="D8" s="136" t="s">
        <v>337</v>
      </c>
      <c r="E8" s="136" t="str">
        <f>VLOOKUP(D8,'TS Gantry - AP44'!$C$8:$D$638,2,0)</f>
        <v>DA+0</v>
      </c>
      <c r="F8" s="136" t="s">
        <v>646</v>
      </c>
      <c r="G8" s="161">
        <v>45715</v>
      </c>
      <c r="H8" s="161">
        <v>45721</v>
      </c>
      <c r="I8" s="139" t="s">
        <v>650</v>
      </c>
      <c r="J8" s="139" t="s">
        <v>651</v>
      </c>
      <c r="K8" s="139" t="s">
        <v>649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652</v>
      </c>
      <c r="C9" s="108">
        <v>2</v>
      </c>
      <c r="D9" s="108" t="s">
        <v>334</v>
      </c>
      <c r="E9" s="108" t="str">
        <f>VLOOKUP(D9,'TS Gantry - AP44'!$C$8:$D$638,2,0)</f>
        <v>DA+3</v>
      </c>
      <c r="F9" s="108" t="s">
        <v>646</v>
      </c>
      <c r="G9" s="103">
        <v>45717</v>
      </c>
      <c r="H9" s="103">
        <v>45721</v>
      </c>
      <c r="I9" s="167" t="s">
        <v>647</v>
      </c>
      <c r="J9" s="125" t="s">
        <v>648</v>
      </c>
      <c r="K9" s="125" t="s">
        <v>649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652</v>
      </c>
      <c r="C10" s="108">
        <v>3</v>
      </c>
      <c r="D10" s="157" t="s">
        <v>371</v>
      </c>
      <c r="E10" s="108" t="str">
        <f>VLOOKUP(D10,'TS Gantry - AP44'!$C$8:$D$638,2,0)</f>
        <v>DA+3</v>
      </c>
      <c r="F10" s="108" t="s">
        <v>646</v>
      </c>
      <c r="G10" s="103">
        <v>45717</v>
      </c>
      <c r="H10" s="103">
        <v>45723</v>
      </c>
      <c r="I10" s="167" t="s">
        <v>653</v>
      </c>
      <c r="J10" s="125" t="s">
        <v>654</v>
      </c>
      <c r="K10" s="125" t="s">
        <v>649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652</v>
      </c>
      <c r="C11" s="108">
        <v>4</v>
      </c>
      <c r="D11" s="142" t="s">
        <v>336</v>
      </c>
      <c r="E11" s="108" t="str">
        <f>VLOOKUP(D11,'TS Gantry - AP44'!$C$8:$D$638,2,0)</f>
        <v>DA+3</v>
      </c>
      <c r="F11" s="108" t="s">
        <v>646</v>
      </c>
      <c r="G11" s="103">
        <v>45721</v>
      </c>
      <c r="H11" s="103">
        <v>45726</v>
      </c>
      <c r="I11" s="125" t="s">
        <v>647</v>
      </c>
      <c r="J11" s="125" t="s">
        <v>651</v>
      </c>
      <c r="K11" s="125" t="s">
        <v>649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652</v>
      </c>
      <c r="C12" s="108">
        <v>5</v>
      </c>
      <c r="D12" s="142" t="s">
        <v>372</v>
      </c>
      <c r="E12" s="108" t="str">
        <f>VLOOKUP(D12,'TS Gantry - AP44'!$C$8:$D$638,2,0)</f>
        <v>DA-1.5</v>
      </c>
      <c r="F12" s="108" t="s">
        <v>646</v>
      </c>
      <c r="G12" s="103">
        <v>45721</v>
      </c>
      <c r="H12" s="103">
        <v>45726</v>
      </c>
      <c r="I12" s="125" t="s">
        <v>653</v>
      </c>
      <c r="J12" s="125" t="s">
        <v>654</v>
      </c>
      <c r="K12" s="125" t="s">
        <v>649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652</v>
      </c>
      <c r="C13" s="108">
        <v>6</v>
      </c>
      <c r="D13" s="108" t="s">
        <v>340</v>
      </c>
      <c r="E13" s="108" t="str">
        <f>VLOOKUP(D13,'TS Gantry - AP44'!$C$8:$D$638,2,0)</f>
        <v>DA+0</v>
      </c>
      <c r="F13" s="108" t="s">
        <v>646</v>
      </c>
      <c r="G13" s="103">
        <v>45721</v>
      </c>
      <c r="H13" s="103">
        <v>45726</v>
      </c>
      <c r="I13" s="125" t="s">
        <v>650</v>
      </c>
      <c r="J13" s="125" t="s">
        <v>651</v>
      </c>
      <c r="K13" s="125" t="s">
        <v>649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652</v>
      </c>
      <c r="C14" s="108">
        <v>7</v>
      </c>
      <c r="D14" s="108" t="s">
        <v>373</v>
      </c>
      <c r="E14" s="108" t="str">
        <f>VLOOKUP(D14,'TS Gantry - AP44'!$C$8:$D$638,2,0)</f>
        <v>DA+9</v>
      </c>
      <c r="F14" s="108" t="s">
        <v>646</v>
      </c>
      <c r="G14" s="103">
        <v>45721</v>
      </c>
      <c r="H14" s="103">
        <v>45726</v>
      </c>
      <c r="I14" s="167" t="s">
        <v>653</v>
      </c>
      <c r="J14" s="125" t="s">
        <v>655</v>
      </c>
      <c r="K14" s="125" t="s">
        <v>649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652</v>
      </c>
      <c r="C15" s="108">
        <v>8</v>
      </c>
      <c r="D15" s="108" t="s">
        <v>315</v>
      </c>
      <c r="E15" s="108" t="str">
        <f>VLOOKUP(D15,'TS Gantry - AP44'!$C$8:$D$638,2,0)</f>
        <v>DA+0</v>
      </c>
      <c r="F15" s="108" t="s">
        <v>646</v>
      </c>
      <c r="G15" s="103">
        <v>45724</v>
      </c>
      <c r="H15" s="103">
        <v>45731</v>
      </c>
      <c r="I15" s="125" t="s">
        <v>656</v>
      </c>
      <c r="J15" s="125" t="s">
        <v>651</v>
      </c>
      <c r="K15" s="125" t="s">
        <v>649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652</v>
      </c>
      <c r="C16" s="108">
        <v>9</v>
      </c>
      <c r="D16" s="108" t="s">
        <v>325</v>
      </c>
      <c r="E16" s="108" t="str">
        <f>VLOOKUP(D16,'TS Gantry - AP44'!$C$8:$D$638,2,0)</f>
        <v>DA+0</v>
      </c>
      <c r="F16" s="108" t="s">
        <v>646</v>
      </c>
      <c r="G16" s="103">
        <v>45726</v>
      </c>
      <c r="H16" s="103">
        <v>45733</v>
      </c>
      <c r="I16" s="125" t="s">
        <v>647</v>
      </c>
      <c r="J16" s="125" t="s">
        <v>657</v>
      </c>
      <c r="K16" s="125" t="s">
        <v>649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652</v>
      </c>
      <c r="C17" s="108">
        <v>10</v>
      </c>
      <c r="D17" s="108" t="s">
        <v>374</v>
      </c>
      <c r="E17" s="108" t="str">
        <f>VLOOKUP(D17,'TS Gantry - AP44'!$C$8:$D$638,2,0)</f>
        <v>DA+9</v>
      </c>
      <c r="F17" s="108" t="s">
        <v>646</v>
      </c>
      <c r="G17" s="103">
        <v>45725</v>
      </c>
      <c r="H17" s="103">
        <v>45729</v>
      </c>
      <c r="I17" s="167" t="s">
        <v>653</v>
      </c>
      <c r="J17" s="125" t="s">
        <v>654</v>
      </c>
      <c r="K17" s="125" t="s">
        <v>649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652</v>
      </c>
      <c r="C18" s="108">
        <v>11</v>
      </c>
      <c r="D18" s="108" t="s">
        <v>393</v>
      </c>
      <c r="E18" s="108" t="str">
        <f>VLOOKUP(D18,'TS Gantry - AP44'!$C$8:$D$638,2,0)</f>
        <v>DA+0</v>
      </c>
      <c r="F18" s="108" t="s">
        <v>646</v>
      </c>
      <c r="G18" s="103">
        <v>45727</v>
      </c>
      <c r="H18" s="103">
        <v>45733</v>
      </c>
      <c r="I18" s="125" t="s">
        <v>653</v>
      </c>
      <c r="J18" s="125" t="s">
        <v>655</v>
      </c>
      <c r="K18" s="125" t="s">
        <v>649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652</v>
      </c>
      <c r="C19" s="108">
        <v>12</v>
      </c>
      <c r="D19" s="108" t="s">
        <v>339</v>
      </c>
      <c r="E19" s="108" t="str">
        <f>VLOOKUP(D19,'TS Gantry - AP44'!$C$8:$D$638,2,0)</f>
        <v>DA+3</v>
      </c>
      <c r="F19" s="108" t="s">
        <v>646</v>
      </c>
      <c r="G19" s="103">
        <v>45733</v>
      </c>
      <c r="H19" s="103">
        <v>45740</v>
      </c>
      <c r="I19" s="125" t="s">
        <v>650</v>
      </c>
      <c r="J19" s="125" t="s">
        <v>658</v>
      </c>
      <c r="K19" s="125" t="s">
        <v>649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652</v>
      </c>
      <c r="C20" s="108">
        <v>13</v>
      </c>
      <c r="D20" s="108" t="s">
        <v>316</v>
      </c>
      <c r="E20" s="108" t="str">
        <f>VLOOKUP(D20,'TS Gantry - AP44'!$C$8:$D$638,2,0)</f>
        <v>DA+6</v>
      </c>
      <c r="F20" s="108" t="s">
        <v>646</v>
      </c>
      <c r="G20" s="103">
        <v>45730</v>
      </c>
      <c r="H20" s="103">
        <v>45736</v>
      </c>
      <c r="I20" s="125" t="s">
        <v>656</v>
      </c>
      <c r="J20" s="125" t="s">
        <v>651</v>
      </c>
      <c r="K20" s="125" t="s">
        <v>649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652</v>
      </c>
      <c r="C21" s="108">
        <v>14</v>
      </c>
      <c r="D21" s="142" t="s">
        <v>392</v>
      </c>
      <c r="E21" s="108" t="str">
        <f>VLOOKUP(D21,'TS Gantry - AP44'!$C$8:$D$638,2,0)</f>
        <v>DA+6</v>
      </c>
      <c r="F21" s="108" t="s">
        <v>646</v>
      </c>
      <c r="G21" s="103">
        <v>45730</v>
      </c>
      <c r="H21" s="103">
        <v>45734</v>
      </c>
      <c r="I21" s="125" t="s">
        <v>653</v>
      </c>
      <c r="J21" s="125" t="s">
        <v>654</v>
      </c>
      <c r="K21" s="125" t="s">
        <v>649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652</v>
      </c>
      <c r="C22" s="108">
        <v>15</v>
      </c>
      <c r="D22" s="108" t="s">
        <v>391</v>
      </c>
      <c r="E22" s="108" t="str">
        <f>VLOOKUP(D22,'TS Gantry - AP44'!$C$8:$D$638,2,0)</f>
        <v>DA+6</v>
      </c>
      <c r="F22" s="108" t="s">
        <v>646</v>
      </c>
      <c r="G22" s="103">
        <v>45732</v>
      </c>
      <c r="H22" s="103">
        <v>45737</v>
      </c>
      <c r="I22" s="125" t="s">
        <v>653</v>
      </c>
      <c r="J22" s="125" t="s">
        <v>655</v>
      </c>
      <c r="K22" s="125" t="s">
        <v>649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652</v>
      </c>
      <c r="C23" s="108">
        <v>16</v>
      </c>
      <c r="D23" s="108" t="s">
        <v>324</v>
      </c>
      <c r="E23" s="108" t="str">
        <f>VLOOKUP(D23,'TS Gantry - AP44'!$C$8:$D$638,2,0)</f>
        <v>DA-1.5</v>
      </c>
      <c r="F23" s="108" t="s">
        <v>646</v>
      </c>
      <c r="G23" s="103">
        <v>45732</v>
      </c>
      <c r="H23" s="103">
        <v>45737</v>
      </c>
      <c r="I23" s="125" t="s">
        <v>647</v>
      </c>
      <c r="J23" s="125" t="s">
        <v>657</v>
      </c>
      <c r="K23" s="125" t="s">
        <v>649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652</v>
      </c>
      <c r="C24" s="108">
        <v>17</v>
      </c>
      <c r="D24" s="168" t="s">
        <v>395</v>
      </c>
      <c r="E24" s="108" t="str">
        <f>VLOOKUP(D24,'TS Gantry - AP44'!$C$8:$D$638,2,0)</f>
        <v>DA+3</v>
      </c>
      <c r="F24" s="108" t="s">
        <v>646</v>
      </c>
      <c r="G24" s="103">
        <v>45734</v>
      </c>
      <c r="H24" s="103">
        <v>45739</v>
      </c>
      <c r="I24" s="125" t="s">
        <v>653</v>
      </c>
      <c r="J24" s="125" t="s">
        <v>651</v>
      </c>
      <c r="K24" s="125" t="s">
        <v>649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652</v>
      </c>
      <c r="C25" s="108">
        <v>18</v>
      </c>
      <c r="D25" s="108" t="s">
        <v>396</v>
      </c>
      <c r="E25" s="108" t="str">
        <f>VLOOKUP(D25,'TS Gantry - AP44'!$C$8:$D$638,2,0)</f>
        <v>DA+6</v>
      </c>
      <c r="F25" s="108" t="s">
        <v>646</v>
      </c>
      <c r="G25" s="103">
        <v>45736</v>
      </c>
      <c r="H25" s="103">
        <v>45740</v>
      </c>
      <c r="I25" s="167" t="s">
        <v>653</v>
      </c>
      <c r="J25" s="125" t="s">
        <v>654</v>
      </c>
      <c r="K25" s="125" t="s">
        <v>649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652</v>
      </c>
      <c r="C26" s="108">
        <v>19</v>
      </c>
      <c r="D26" s="108" t="s">
        <v>397</v>
      </c>
      <c r="E26" s="108" t="str">
        <f>VLOOKUP(D26,'TS Gantry - AP44'!$C$8:$D$638,2,0)</f>
        <v>DA-1.5</v>
      </c>
      <c r="F26" s="108" t="s">
        <v>646</v>
      </c>
      <c r="G26" s="103">
        <v>45737</v>
      </c>
      <c r="H26" s="103">
        <v>45741</v>
      </c>
      <c r="I26" s="125" t="s">
        <v>653</v>
      </c>
      <c r="J26" s="125" t="s">
        <v>655</v>
      </c>
      <c r="K26" s="125" t="s">
        <v>649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652</v>
      </c>
      <c r="C27" s="108">
        <v>20</v>
      </c>
      <c r="D27" s="108" t="s">
        <v>326</v>
      </c>
      <c r="E27" s="108" t="str">
        <f>VLOOKUP(D27,'TS Gantry - AP44'!$C$8:$D$638,2,0)</f>
        <v>DA-1.5</v>
      </c>
      <c r="F27" s="108" t="s">
        <v>646</v>
      </c>
      <c r="G27" s="103">
        <v>45736</v>
      </c>
      <c r="H27" s="103">
        <v>45742</v>
      </c>
      <c r="I27" s="125" t="s">
        <v>647</v>
      </c>
      <c r="J27" s="125" t="s">
        <v>657</v>
      </c>
      <c r="K27" s="125" t="s">
        <v>649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652</v>
      </c>
      <c r="C28" s="108">
        <v>21</v>
      </c>
      <c r="D28" s="108" t="s">
        <v>318</v>
      </c>
      <c r="E28" s="108" t="str">
        <f>VLOOKUP(D28,'TS Gantry - AP44'!$C$8:$D$638,2,0)</f>
        <v>DA+6</v>
      </c>
      <c r="F28" s="108" t="s">
        <v>646</v>
      </c>
      <c r="G28" s="103">
        <v>45737</v>
      </c>
      <c r="H28" s="103">
        <v>45742</v>
      </c>
      <c r="I28" s="125" t="s">
        <v>656</v>
      </c>
      <c r="J28" s="125" t="s">
        <v>651</v>
      </c>
      <c r="K28" s="125" t="s">
        <v>649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652</v>
      </c>
      <c r="C29" s="108">
        <v>22</v>
      </c>
      <c r="D29" s="108" t="s">
        <v>400</v>
      </c>
      <c r="E29" s="108" t="str">
        <f>VLOOKUP(D29,'TS Gantry - AP44'!$C$8:$D$638,2,0)</f>
        <v>DA+3</v>
      </c>
      <c r="F29" s="108" t="s">
        <v>646</v>
      </c>
      <c r="G29" s="103">
        <v>45739</v>
      </c>
      <c r="H29" s="103">
        <v>45743</v>
      </c>
      <c r="I29" s="125" t="s">
        <v>653</v>
      </c>
      <c r="J29" s="125" t="s">
        <v>654</v>
      </c>
      <c r="K29" s="125" t="s">
        <v>649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652</v>
      </c>
      <c r="C30" s="108">
        <v>23</v>
      </c>
      <c r="D30" s="108" t="s">
        <v>345</v>
      </c>
      <c r="E30" s="108" t="str">
        <f>VLOOKUP(D30,'TS Gantry - AP44'!$C$8:$D$638,2,0)</f>
        <v>DA+6</v>
      </c>
      <c r="F30" s="108" t="s">
        <v>646</v>
      </c>
      <c r="G30" s="103">
        <v>45740</v>
      </c>
      <c r="H30" s="103">
        <v>45746</v>
      </c>
      <c r="I30" s="125" t="s">
        <v>650</v>
      </c>
      <c r="J30" s="125" t="s">
        <v>658</v>
      </c>
      <c r="K30" s="125" t="s">
        <v>649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652</v>
      </c>
      <c r="C31" s="108">
        <v>24</v>
      </c>
      <c r="D31" s="108" t="s">
        <v>398</v>
      </c>
      <c r="E31" s="108" t="str">
        <f>VLOOKUP(D31,'TS Gantry - AP44'!$C$8:$D$638,2,0)</f>
        <v>DA+9</v>
      </c>
      <c r="F31" s="108" t="s">
        <v>646</v>
      </c>
      <c r="G31" s="85">
        <v>45739</v>
      </c>
      <c r="H31" s="103">
        <v>45744</v>
      </c>
      <c r="I31" s="125" t="s">
        <v>653</v>
      </c>
      <c r="J31" s="125" t="s">
        <v>651</v>
      </c>
      <c r="K31" s="125" t="s">
        <v>649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652</v>
      </c>
      <c r="C32" s="108">
        <v>25</v>
      </c>
      <c r="D32" s="142" t="s">
        <v>401</v>
      </c>
      <c r="E32" s="108" t="str">
        <f>VLOOKUP(D32,'TS Gantry - AP44'!$C$8:$D$638,2,0)</f>
        <v>DA+6</v>
      </c>
      <c r="F32" s="108" t="s">
        <v>646</v>
      </c>
      <c r="G32" s="85">
        <v>45742</v>
      </c>
      <c r="H32" s="103">
        <v>45746</v>
      </c>
      <c r="I32" s="125" t="s">
        <v>653</v>
      </c>
      <c r="J32" s="125" t="s">
        <v>654</v>
      </c>
      <c r="K32" s="125" t="s">
        <v>649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652</v>
      </c>
      <c r="C33" s="112">
        <v>26</v>
      </c>
      <c r="D33" s="112" t="s">
        <v>404</v>
      </c>
      <c r="E33" s="112" t="str">
        <f>VLOOKUP(D33,'TS Gantry - AP44'!$C$8:$D$638,2,0)</f>
        <v>DA+6</v>
      </c>
      <c r="F33" s="112" t="s">
        <v>646</v>
      </c>
      <c r="G33" s="169">
        <v>45743</v>
      </c>
      <c r="H33" s="170">
        <v>45747</v>
      </c>
      <c r="I33" s="148" t="s">
        <v>653</v>
      </c>
      <c r="J33" s="148" t="s">
        <v>651</v>
      </c>
      <c r="K33" s="148" t="s">
        <v>649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659</v>
      </c>
      <c r="C34" s="136">
        <v>1</v>
      </c>
      <c r="D34" s="137" t="s">
        <v>327</v>
      </c>
      <c r="E34" s="136" t="str">
        <f>VLOOKUP(D34,'TS Gantry - AP44'!$C$8:$D$638,2,0)</f>
        <v>DA+3</v>
      </c>
      <c r="F34" s="136" t="s">
        <v>646</v>
      </c>
      <c r="G34" s="172">
        <v>45742</v>
      </c>
      <c r="H34" s="173">
        <v>45748</v>
      </c>
      <c r="I34" s="139" t="s">
        <v>647</v>
      </c>
      <c r="J34" s="139" t="s">
        <v>657</v>
      </c>
      <c r="K34" s="139" t="s">
        <v>649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659</v>
      </c>
      <c r="C35" s="108">
        <v>2</v>
      </c>
      <c r="D35" s="142" t="s">
        <v>317</v>
      </c>
      <c r="E35" s="108" t="str">
        <f>VLOOKUP(D35,'TS Gantry - AP44'!$C$8:$D$638,2,0)</f>
        <v>DA+3</v>
      </c>
      <c r="F35" s="108" t="s">
        <v>646</v>
      </c>
      <c r="G35" s="85">
        <v>45741</v>
      </c>
      <c r="H35" s="175">
        <v>45749</v>
      </c>
      <c r="I35" s="125" t="s">
        <v>656</v>
      </c>
      <c r="J35" s="125" t="s">
        <v>655</v>
      </c>
      <c r="K35" s="125" t="s">
        <v>649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659</v>
      </c>
      <c r="C36" s="108">
        <v>3</v>
      </c>
      <c r="D36" s="176" t="s">
        <v>346</v>
      </c>
      <c r="E36" s="108" t="str">
        <f>VLOOKUP(D36,'TS Gantry - AP44'!$C$8:$D$638,2,0)</f>
        <v>DA+0</v>
      </c>
      <c r="F36" s="85" t="s">
        <v>646</v>
      </c>
      <c r="G36" s="85">
        <v>45745</v>
      </c>
      <c r="H36" s="175">
        <v>45750</v>
      </c>
      <c r="I36" s="125" t="s">
        <v>653</v>
      </c>
      <c r="J36" s="125" t="s">
        <v>654</v>
      </c>
      <c r="K36" s="125" t="s">
        <v>649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659</v>
      </c>
      <c r="C37" s="108">
        <v>4</v>
      </c>
      <c r="D37" s="142" t="s">
        <v>408</v>
      </c>
      <c r="E37" s="108" t="str">
        <f>VLOOKUP(D37,'TS Gantry - AP44'!$C$8:$D$638,2,0)</f>
        <v>DA+0</v>
      </c>
      <c r="F37" s="108" t="s">
        <v>646</v>
      </c>
      <c r="G37" s="103">
        <v>45747</v>
      </c>
      <c r="H37" s="175">
        <v>45751</v>
      </c>
      <c r="I37" s="125" t="s">
        <v>653</v>
      </c>
      <c r="J37" s="125" t="s">
        <v>651</v>
      </c>
      <c r="K37" s="125" t="s">
        <v>649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659</v>
      </c>
      <c r="C38" s="108">
        <v>5</v>
      </c>
      <c r="D38" s="142" t="s">
        <v>328</v>
      </c>
      <c r="E38" s="108" t="str">
        <f>VLOOKUP(D38,'TS Gantry - AP44'!$C$8:$D$638,2,0)</f>
        <v>DA+3</v>
      </c>
      <c r="F38" s="108" t="s">
        <v>646</v>
      </c>
      <c r="G38" s="85">
        <v>45748</v>
      </c>
      <c r="H38" s="175">
        <v>45753</v>
      </c>
      <c r="I38" s="125" t="s">
        <v>647</v>
      </c>
      <c r="J38" s="125" t="s">
        <v>657</v>
      </c>
      <c r="K38" s="125" t="s">
        <v>649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659</v>
      </c>
      <c r="C39" s="108">
        <v>6</v>
      </c>
      <c r="D39" s="142" t="s">
        <v>483</v>
      </c>
      <c r="E39" s="108" t="str">
        <f>VLOOKUP(D39,'TS Gantry - AP44'!$C$8:$D$638,2,0)</f>
        <v>DA+0</v>
      </c>
      <c r="F39" s="108" t="s">
        <v>646</v>
      </c>
      <c r="G39" s="85">
        <v>45750</v>
      </c>
      <c r="H39" s="175">
        <v>45754</v>
      </c>
      <c r="I39" s="125" t="s">
        <v>653</v>
      </c>
      <c r="J39" s="125" t="s">
        <v>655</v>
      </c>
      <c r="K39" s="125" t="s">
        <v>649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659</v>
      </c>
      <c r="C40" s="108">
        <v>7</v>
      </c>
      <c r="D40" s="142" t="s">
        <v>405</v>
      </c>
      <c r="E40" s="108" t="str">
        <f>VLOOKUP(D40,'TS Gantry - AP44'!$C$8:$D$638,2,0)</f>
        <v>DA+6</v>
      </c>
      <c r="F40" s="108" t="s">
        <v>646</v>
      </c>
      <c r="G40" s="85">
        <v>45751</v>
      </c>
      <c r="H40" s="175">
        <v>45757</v>
      </c>
      <c r="I40" s="125" t="s">
        <v>653</v>
      </c>
      <c r="J40" s="125" t="s">
        <v>651</v>
      </c>
      <c r="K40" s="125" t="s">
        <v>649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659</v>
      </c>
      <c r="C41" s="108">
        <v>8</v>
      </c>
      <c r="D41" s="142" t="s">
        <v>330</v>
      </c>
      <c r="E41" s="108" t="str">
        <f>VLOOKUP(D41,'TS Gantry - AP44'!$C$8:$D$638,2,0)</f>
        <v>DA+3</v>
      </c>
      <c r="F41" s="108" t="s">
        <v>646</v>
      </c>
      <c r="G41" s="85">
        <v>45752</v>
      </c>
      <c r="H41" s="175">
        <v>45758</v>
      </c>
      <c r="I41" s="125" t="s">
        <v>647</v>
      </c>
      <c r="J41" s="125" t="s">
        <v>657</v>
      </c>
      <c r="K41" s="125" t="s">
        <v>649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659</v>
      </c>
      <c r="C42" s="108">
        <v>9</v>
      </c>
      <c r="D42" s="142" t="s">
        <v>482</v>
      </c>
      <c r="E42" s="108" t="str">
        <f>VLOOKUP(D42,'TS Gantry - AP44'!$C$8:$D$638,2,0)</f>
        <v>DA+3</v>
      </c>
      <c r="F42" s="108" t="s">
        <v>646</v>
      </c>
      <c r="G42" s="85">
        <v>45754</v>
      </c>
      <c r="H42" s="175">
        <v>45760</v>
      </c>
      <c r="I42" s="125" t="s">
        <v>653</v>
      </c>
      <c r="J42" s="125" t="s">
        <v>660</v>
      </c>
      <c r="K42" s="125" t="s">
        <v>649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659</v>
      </c>
      <c r="C43" s="108">
        <v>10</v>
      </c>
      <c r="D43" s="142" t="s">
        <v>312</v>
      </c>
      <c r="E43" s="108" t="str">
        <f>VLOOKUP(D43,'TS Gantry - AP44'!$C$8:$D$638,2,0)</f>
        <v>DA+3</v>
      </c>
      <c r="F43" s="108" t="s">
        <v>646</v>
      </c>
      <c r="G43" s="85">
        <v>45753</v>
      </c>
      <c r="H43" s="175">
        <v>45760</v>
      </c>
      <c r="I43" s="125" t="s">
        <v>650</v>
      </c>
      <c r="J43" s="125" t="s">
        <v>654</v>
      </c>
      <c r="K43" s="125" t="s">
        <v>649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659</v>
      </c>
      <c r="C44" s="108">
        <v>11</v>
      </c>
      <c r="D44" s="142" t="s">
        <v>406</v>
      </c>
      <c r="E44" s="108" t="str">
        <f>VLOOKUP(D44,'TS Gantry - AP44'!$C$8:$D$638,2,0)</f>
        <v>DA-3</v>
      </c>
      <c r="F44" s="108" t="s">
        <v>646</v>
      </c>
      <c r="G44" s="85">
        <v>45756</v>
      </c>
      <c r="H44" s="175">
        <v>45762</v>
      </c>
      <c r="I44" s="125" t="s">
        <v>653</v>
      </c>
      <c r="J44" s="125" t="s">
        <v>651</v>
      </c>
      <c r="K44" s="125" t="s">
        <v>649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659</v>
      </c>
      <c r="C45" s="108">
        <v>12</v>
      </c>
      <c r="D45" s="142" t="s">
        <v>481</v>
      </c>
      <c r="E45" s="108" t="str">
        <f>VLOOKUP(D45,'TS Gantry - AP44'!$C$8:$D$638,2,0)</f>
        <v>DA+3</v>
      </c>
      <c r="F45" s="108" t="s">
        <v>646</v>
      </c>
      <c r="G45" s="85">
        <v>45758</v>
      </c>
      <c r="H45" s="175">
        <v>45762</v>
      </c>
      <c r="I45" s="125" t="s">
        <v>653</v>
      </c>
      <c r="J45" s="125" t="s">
        <v>660</v>
      </c>
      <c r="K45" s="125" t="s">
        <v>649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659</v>
      </c>
      <c r="C46" s="108">
        <v>13</v>
      </c>
      <c r="D46" s="142" t="s">
        <v>329</v>
      </c>
      <c r="E46" s="108" t="str">
        <f>VLOOKUP(D46,'TS Gantry - AP44'!$C$8:$D$638,2,0)</f>
        <v>DA+0</v>
      </c>
      <c r="F46" s="108" t="s">
        <v>646</v>
      </c>
      <c r="G46" s="85">
        <v>45757</v>
      </c>
      <c r="H46" s="175">
        <v>45763</v>
      </c>
      <c r="I46" s="125" t="s">
        <v>647</v>
      </c>
      <c r="J46" s="125" t="s">
        <v>657</v>
      </c>
      <c r="K46" s="125" t="s">
        <v>649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659</v>
      </c>
      <c r="C47" s="108">
        <v>14</v>
      </c>
      <c r="D47" s="142" t="s">
        <v>399</v>
      </c>
      <c r="E47" s="108" t="str">
        <f>VLOOKUP(D47,'TS Gantry - AP44'!$C$8:$D$638,2,0)</f>
        <v>DA+3</v>
      </c>
      <c r="F47" s="108" t="s">
        <v>646</v>
      </c>
      <c r="G47" s="85">
        <v>45761</v>
      </c>
      <c r="H47" s="175">
        <v>45766</v>
      </c>
      <c r="I47" s="125" t="s">
        <v>653</v>
      </c>
      <c r="J47" s="125" t="s">
        <v>651</v>
      </c>
      <c r="K47" s="125" t="s">
        <v>649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659</v>
      </c>
      <c r="C48" s="108">
        <v>15</v>
      </c>
      <c r="D48" s="142" t="s">
        <v>484</v>
      </c>
      <c r="E48" s="108" t="str">
        <f>VLOOKUP(D48,'TS Gantry - AP44'!$C$8:$D$638,2,0)</f>
        <v>DA+3</v>
      </c>
      <c r="F48" s="108" t="s">
        <v>646</v>
      </c>
      <c r="G48" s="85">
        <v>45761</v>
      </c>
      <c r="H48" s="175">
        <v>45766</v>
      </c>
      <c r="I48" s="125" t="s">
        <v>653</v>
      </c>
      <c r="J48" s="125" t="s">
        <v>660</v>
      </c>
      <c r="K48" s="125" t="s">
        <v>649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659</v>
      </c>
      <c r="C49" s="108">
        <v>16</v>
      </c>
      <c r="D49" s="142" t="s">
        <v>323</v>
      </c>
      <c r="E49" s="108" t="str">
        <f>VLOOKUP(D49,'TS Gantry - AP44'!$C$8:$D$638,2,0)</f>
        <v>DA+0</v>
      </c>
      <c r="F49" s="108" t="s">
        <v>646</v>
      </c>
      <c r="G49" s="85">
        <v>45763</v>
      </c>
      <c r="H49" s="175">
        <v>45768</v>
      </c>
      <c r="I49" s="125" t="s">
        <v>647</v>
      </c>
      <c r="J49" s="125" t="s">
        <v>657</v>
      </c>
      <c r="K49" s="125" t="s">
        <v>649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659</v>
      </c>
      <c r="C50" s="108">
        <v>17</v>
      </c>
      <c r="D50" s="176" t="s">
        <v>485</v>
      </c>
      <c r="E50" s="108" t="str">
        <f>VLOOKUP(D50,'TS Gantry - AP44'!$C$8:$D$638,2,0)</f>
        <v>DA+3</v>
      </c>
      <c r="F50" s="108" t="s">
        <v>646</v>
      </c>
      <c r="G50" s="85">
        <v>45766</v>
      </c>
      <c r="H50" s="177">
        <v>45770</v>
      </c>
      <c r="I50" s="125" t="s">
        <v>653</v>
      </c>
      <c r="J50" s="125" t="s">
        <v>655</v>
      </c>
      <c r="K50" s="125" t="s">
        <v>649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659</v>
      </c>
      <c r="C51" s="108">
        <v>18</v>
      </c>
      <c r="D51" s="176" t="s">
        <v>436</v>
      </c>
      <c r="E51" s="108" t="str">
        <f>VLOOKUP(D51,'TS Gantry - AP44'!$C$8:$D$638,2,0)</f>
        <v>DA+3</v>
      </c>
      <c r="F51" s="108" t="s">
        <v>646</v>
      </c>
      <c r="G51" s="85">
        <v>45765</v>
      </c>
      <c r="H51" s="175">
        <v>45771</v>
      </c>
      <c r="I51" s="125" t="s">
        <v>661</v>
      </c>
      <c r="J51" s="125" t="s">
        <v>662</v>
      </c>
      <c r="K51" s="125" t="s">
        <v>649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659</v>
      </c>
      <c r="C52" s="108">
        <v>19</v>
      </c>
      <c r="D52" s="142" t="s">
        <v>409</v>
      </c>
      <c r="E52" s="108" t="str">
        <f>VLOOKUP(D52,'TS Gantry - AP44'!$C$8:$D$638,2,0)</f>
        <v>DA+9</v>
      </c>
      <c r="F52" s="108" t="s">
        <v>646</v>
      </c>
      <c r="G52" s="85">
        <v>45767</v>
      </c>
      <c r="H52" s="175">
        <v>45772</v>
      </c>
      <c r="I52" s="125" t="s">
        <v>653</v>
      </c>
      <c r="J52" s="125" t="s">
        <v>651</v>
      </c>
      <c r="K52" s="125" t="s">
        <v>649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659</v>
      </c>
      <c r="C53" s="108">
        <v>20</v>
      </c>
      <c r="D53" s="142" t="s">
        <v>489</v>
      </c>
      <c r="E53" s="108" t="str">
        <f>VLOOKUP(D53,'TS Gantry - AP44'!$C$8:$D$638,2,0)</f>
        <v>DA+3</v>
      </c>
      <c r="F53" s="108" t="s">
        <v>646</v>
      </c>
      <c r="G53" s="85">
        <v>45769</v>
      </c>
      <c r="H53" s="175">
        <v>45773</v>
      </c>
      <c r="I53" s="125" t="s">
        <v>653</v>
      </c>
      <c r="J53" s="125" t="s">
        <v>660</v>
      </c>
      <c r="K53" s="125" t="s">
        <v>649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659</v>
      </c>
      <c r="C54" s="108">
        <v>21</v>
      </c>
      <c r="D54" s="142" t="s">
        <v>322</v>
      </c>
      <c r="E54" s="108" t="str">
        <f>VLOOKUP(D54,'TS Gantry - AP44'!$C$8:$D$638,2,0)</f>
        <v>DA+0</v>
      </c>
      <c r="F54" s="108" t="s">
        <v>646</v>
      </c>
      <c r="G54" s="85">
        <v>45768</v>
      </c>
      <c r="H54" s="175">
        <v>45775</v>
      </c>
      <c r="I54" s="125" t="s">
        <v>647</v>
      </c>
      <c r="J54" s="125" t="s">
        <v>654</v>
      </c>
      <c r="K54" s="125" t="s">
        <v>649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659</v>
      </c>
      <c r="C55" s="108">
        <v>22</v>
      </c>
      <c r="D55" s="142" t="s">
        <v>435</v>
      </c>
      <c r="E55" s="108" t="str">
        <f>VLOOKUP(D55,'TS Gantry - AP44'!$C$8:$D$638,2,0)</f>
        <v>DA+6</v>
      </c>
      <c r="F55" s="108" t="s">
        <v>646</v>
      </c>
      <c r="G55" s="85">
        <v>45769</v>
      </c>
      <c r="H55" s="175">
        <v>45775</v>
      </c>
      <c r="I55" s="125" t="s">
        <v>661</v>
      </c>
      <c r="J55" s="125" t="s">
        <v>663</v>
      </c>
      <c r="K55" s="125" t="s">
        <v>649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659</v>
      </c>
      <c r="C56" s="108">
        <v>23</v>
      </c>
      <c r="D56" s="181" t="s">
        <v>421</v>
      </c>
      <c r="E56" s="108" t="str">
        <f>VLOOKUP(D56,'TS Gantry - AP44'!$C$8:$D$638,2,0)</f>
        <v>DA+0</v>
      </c>
      <c r="F56" s="108" t="s">
        <v>646</v>
      </c>
      <c r="G56" s="85">
        <v>45772</v>
      </c>
      <c r="H56" s="175">
        <v>45777</v>
      </c>
      <c r="I56" s="125" t="s">
        <v>653</v>
      </c>
      <c r="J56" s="125" t="s">
        <v>651</v>
      </c>
      <c r="K56" s="125" t="s">
        <v>649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659</v>
      </c>
      <c r="C57" s="112">
        <v>24</v>
      </c>
      <c r="D57" s="146" t="s">
        <v>491</v>
      </c>
      <c r="E57" s="112" t="str">
        <f>VLOOKUP(D57,'TS Gantry - AP44'!$C$8:$D$638,2,0)</f>
        <v>DA+6</v>
      </c>
      <c r="F57" s="112" t="s">
        <v>646</v>
      </c>
      <c r="G57" s="169">
        <v>45773</v>
      </c>
      <c r="H57" s="170">
        <v>45777</v>
      </c>
      <c r="I57" s="148" t="s">
        <v>653</v>
      </c>
      <c r="J57" s="148" t="s">
        <v>664</v>
      </c>
      <c r="K57" s="148" t="s">
        <v>649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665</v>
      </c>
      <c r="C58" s="136">
        <v>1</v>
      </c>
      <c r="D58" s="137" t="s">
        <v>321</v>
      </c>
      <c r="E58" s="136" t="str">
        <f>VLOOKUP(D58,'TS Gantry - AP44'!$C$8:$D$638,2,0)</f>
        <v>DA-1.5</v>
      </c>
      <c r="F58" s="136" t="s">
        <v>646</v>
      </c>
      <c r="G58" s="172">
        <v>45775</v>
      </c>
      <c r="H58" s="173">
        <v>45781</v>
      </c>
      <c r="I58" s="139" t="s">
        <v>647</v>
      </c>
      <c r="J58" s="139" t="s">
        <v>658</v>
      </c>
      <c r="K58" s="139" t="s">
        <v>649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665</v>
      </c>
      <c r="C59" s="108">
        <v>2</v>
      </c>
      <c r="D59" s="142" t="s">
        <v>420</v>
      </c>
      <c r="E59" s="108" t="str">
        <f>VLOOKUP(D59,'TS Gantry - AP44'!$C$8:$D$638,2,0)</f>
        <v>DA+3</v>
      </c>
      <c r="F59" s="108" t="s">
        <v>646</v>
      </c>
      <c r="G59" s="85">
        <v>45772</v>
      </c>
      <c r="H59" s="175">
        <v>45781</v>
      </c>
      <c r="I59" s="125" t="s">
        <v>653</v>
      </c>
      <c r="J59" s="125" t="s">
        <v>657</v>
      </c>
      <c r="K59" s="125" t="s">
        <v>649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665</v>
      </c>
      <c r="C60" s="108">
        <v>3</v>
      </c>
      <c r="D60" s="142" t="s">
        <v>490</v>
      </c>
      <c r="E60" s="108" t="str">
        <f>VLOOKUP(D60,'TS Gantry - AP44'!$C$8:$D$638,2,0)</f>
        <v>DA+0</v>
      </c>
      <c r="F60" s="108" t="s">
        <v>646</v>
      </c>
      <c r="G60" s="85">
        <v>45776</v>
      </c>
      <c r="H60" s="175">
        <v>45781</v>
      </c>
      <c r="I60" s="125" t="s">
        <v>653</v>
      </c>
      <c r="J60" s="125" t="s">
        <v>664</v>
      </c>
      <c r="K60" s="125" t="s">
        <v>649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665</v>
      </c>
      <c r="C61" s="108">
        <v>4</v>
      </c>
      <c r="D61" s="142" t="s">
        <v>492</v>
      </c>
      <c r="E61" s="108" t="str">
        <f>VLOOKUP(D61,'TS Gantry - AP44'!$C$8:$D$638,2,0)</f>
        <v>DA+6</v>
      </c>
      <c r="F61" s="108" t="s">
        <v>646</v>
      </c>
      <c r="G61" s="85">
        <v>45779</v>
      </c>
      <c r="H61" s="175">
        <v>45784</v>
      </c>
      <c r="I61" s="125" t="s">
        <v>653</v>
      </c>
      <c r="J61" s="125" t="s">
        <v>664</v>
      </c>
      <c r="K61" s="125" t="s">
        <v>649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665</v>
      </c>
      <c r="C62" s="108">
        <v>5</v>
      </c>
      <c r="D62" s="142" t="s">
        <v>493</v>
      </c>
      <c r="E62" s="108" t="str">
        <f>VLOOKUP(D62,'TS Gantry - AP44'!$C$8:$D$638,2,0)</f>
        <v>DA+3</v>
      </c>
      <c r="F62" s="108" t="s">
        <v>646</v>
      </c>
      <c r="G62" s="85">
        <v>45781</v>
      </c>
      <c r="H62" s="175">
        <v>45786</v>
      </c>
      <c r="I62" s="125" t="s">
        <v>653</v>
      </c>
      <c r="J62" s="125" t="s">
        <v>664</v>
      </c>
      <c r="K62" s="125" t="s">
        <v>649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665</v>
      </c>
      <c r="C63" s="108">
        <v>6</v>
      </c>
      <c r="D63" s="142" t="s">
        <v>320</v>
      </c>
      <c r="E63" s="108" t="str">
        <f>VLOOKUP(D63,'TS Gantry - AP44'!$C$8:$D$638,2,0)</f>
        <v>DA+6</v>
      </c>
      <c r="F63" s="108" t="s">
        <v>646</v>
      </c>
      <c r="G63" s="85">
        <v>45782</v>
      </c>
      <c r="H63" s="175">
        <v>45787</v>
      </c>
      <c r="I63" s="125" t="s">
        <v>647</v>
      </c>
      <c r="J63" s="125" t="s">
        <v>658</v>
      </c>
      <c r="K63" s="125" t="s">
        <v>649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665</v>
      </c>
      <c r="C64" s="108">
        <v>7</v>
      </c>
      <c r="D64" s="142" t="s">
        <v>502</v>
      </c>
      <c r="E64" s="108" t="str">
        <f>VLOOKUP(D64,'TS Gantry - AP44'!$C$8:$D$638,2,0)</f>
        <v>DA+0</v>
      </c>
      <c r="F64" s="108" t="s">
        <v>646</v>
      </c>
      <c r="G64" s="85">
        <v>45783</v>
      </c>
      <c r="H64" s="175">
        <v>45788</v>
      </c>
      <c r="I64" s="125" t="s">
        <v>653</v>
      </c>
      <c r="J64" s="125" t="s">
        <v>666</v>
      </c>
      <c r="K64" s="125" t="s">
        <v>649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665</v>
      </c>
      <c r="C65" s="108">
        <v>8</v>
      </c>
      <c r="D65" s="142" t="s">
        <v>357</v>
      </c>
      <c r="E65" s="108" t="str">
        <f>VLOOKUP(D65,'TS Gantry - AP44'!$C$8:$D$638,2,0)</f>
        <v>DA+3</v>
      </c>
      <c r="F65" s="108" t="s">
        <v>646</v>
      </c>
      <c r="G65" s="85">
        <v>45782</v>
      </c>
      <c r="H65" s="175">
        <v>45789</v>
      </c>
      <c r="I65" s="125" t="s">
        <v>656</v>
      </c>
      <c r="J65" s="125" t="s">
        <v>657</v>
      </c>
      <c r="K65" s="125" t="s">
        <v>649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665</v>
      </c>
      <c r="C66" s="108">
        <v>9</v>
      </c>
      <c r="D66" s="176" t="s">
        <v>504</v>
      </c>
      <c r="E66" s="108" t="str">
        <f>VLOOKUP(D66,'TS Gantry - AP44'!$C$8:$D$638,2,0)</f>
        <v>DA+3</v>
      </c>
      <c r="F66" s="108" t="s">
        <v>646</v>
      </c>
      <c r="G66" s="85">
        <v>45787</v>
      </c>
      <c r="H66" s="175">
        <v>45791</v>
      </c>
      <c r="I66" s="125" t="s">
        <v>653</v>
      </c>
      <c r="J66" s="125" t="s">
        <v>666</v>
      </c>
      <c r="K66" s="125" t="s">
        <v>649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665</v>
      </c>
      <c r="C67" s="108">
        <v>10</v>
      </c>
      <c r="D67" s="176" t="s">
        <v>505</v>
      </c>
      <c r="E67" s="108" t="str">
        <f>VLOOKUP(D67,'TS Gantry - AP44'!$C$8:$D$638,2,0)</f>
        <v>DA+3</v>
      </c>
      <c r="F67" s="108" t="s">
        <v>646</v>
      </c>
      <c r="G67" s="85">
        <v>45788</v>
      </c>
      <c r="H67" s="175">
        <v>45792</v>
      </c>
      <c r="I67" s="125" t="s">
        <v>653</v>
      </c>
      <c r="J67" s="125" t="s">
        <v>667</v>
      </c>
      <c r="K67" s="125" t="s">
        <v>649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665</v>
      </c>
      <c r="C68" s="108">
        <v>11</v>
      </c>
      <c r="D68" s="176" t="s">
        <v>506</v>
      </c>
      <c r="E68" s="108" t="str">
        <f>VLOOKUP(D68,'TS Gantry - AP44'!$C$8:$D$638,2,0)</f>
        <v>DA-3</v>
      </c>
      <c r="F68" s="108" t="s">
        <v>646</v>
      </c>
      <c r="G68" s="85">
        <v>45789</v>
      </c>
      <c r="H68" s="175">
        <v>45794</v>
      </c>
      <c r="I68" s="125" t="s">
        <v>653</v>
      </c>
      <c r="J68" s="125" t="s">
        <v>667</v>
      </c>
      <c r="K68" s="125" t="s">
        <v>649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665</v>
      </c>
      <c r="C69" s="108">
        <v>12</v>
      </c>
      <c r="D69" s="176" t="s">
        <v>307</v>
      </c>
      <c r="E69" s="108" t="str">
        <f>VLOOKUP(D69,'TS Gantry - AP44'!$C$8:$D$638,2,0)</f>
        <v>DA+3</v>
      </c>
      <c r="F69" s="108" t="s">
        <v>646</v>
      </c>
      <c r="G69" s="85">
        <v>45786</v>
      </c>
      <c r="H69" s="175">
        <v>45794</v>
      </c>
      <c r="I69" s="125" t="s">
        <v>647</v>
      </c>
      <c r="J69" s="125" t="s">
        <v>658</v>
      </c>
      <c r="K69" s="125" t="s">
        <v>649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665</v>
      </c>
      <c r="C70" s="108">
        <v>13</v>
      </c>
      <c r="D70" s="176" t="s">
        <v>507</v>
      </c>
      <c r="E70" s="108" t="str">
        <f>VLOOKUP(D70,'TS Gantry - AP44'!$C$8:$D$638,2,0)</f>
        <v>DA+0</v>
      </c>
      <c r="F70" s="108" t="s">
        <v>646</v>
      </c>
      <c r="G70" s="85">
        <v>45791</v>
      </c>
      <c r="H70" s="175">
        <v>45795</v>
      </c>
      <c r="I70" s="125" t="s">
        <v>653</v>
      </c>
      <c r="J70" s="125" t="s">
        <v>668</v>
      </c>
      <c r="K70" s="125" t="s">
        <v>649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665</v>
      </c>
      <c r="C71" s="108">
        <v>14</v>
      </c>
      <c r="D71" s="176" t="s">
        <v>302</v>
      </c>
      <c r="E71" s="108" t="str">
        <f>VLOOKUP(D71,'TS Gantry - AP44'!$C$8:$D$638,2,0)</f>
        <v>DA+6</v>
      </c>
      <c r="F71" s="108" t="s">
        <v>646</v>
      </c>
      <c r="G71" s="85">
        <v>45791</v>
      </c>
      <c r="H71" s="175">
        <v>45796</v>
      </c>
      <c r="I71" s="125" t="s">
        <v>669</v>
      </c>
      <c r="J71" s="125" t="s">
        <v>651</v>
      </c>
      <c r="K71" s="125" t="s">
        <v>649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665</v>
      </c>
      <c r="C72" s="108">
        <v>15</v>
      </c>
      <c r="D72" s="168" t="s">
        <v>440</v>
      </c>
      <c r="E72" s="108" t="str">
        <f>VLOOKUP(D72,'TS Gantry - AP44'!$C$8:$D$638,2,0)</f>
        <v>DA+0</v>
      </c>
      <c r="F72" s="108" t="s">
        <v>646</v>
      </c>
      <c r="G72" s="85">
        <v>45743</v>
      </c>
      <c r="H72" s="175">
        <v>45796</v>
      </c>
      <c r="I72" s="125" t="s">
        <v>670</v>
      </c>
      <c r="J72" s="125" t="s">
        <v>666</v>
      </c>
      <c r="K72" s="125" t="s">
        <v>649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665</v>
      </c>
      <c r="C73" s="108">
        <v>16</v>
      </c>
      <c r="D73" s="142" t="s">
        <v>508</v>
      </c>
      <c r="E73" s="108" t="str">
        <f>VLOOKUP(D73,'TS Gantry - AP44'!$C$8:$D$638,2,0)</f>
        <v>DA+6</v>
      </c>
      <c r="F73" s="108" t="s">
        <v>646</v>
      </c>
      <c r="G73" s="85">
        <v>45793</v>
      </c>
      <c r="H73" s="175">
        <v>45797</v>
      </c>
      <c r="I73" s="125" t="s">
        <v>653</v>
      </c>
      <c r="J73" s="125" t="s">
        <v>668</v>
      </c>
      <c r="K73" s="125" t="s">
        <v>649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665</v>
      </c>
      <c r="C74" s="108">
        <v>17</v>
      </c>
      <c r="D74" s="176" t="s">
        <v>353</v>
      </c>
      <c r="E74" s="108" t="str">
        <f>VLOOKUP(D74,'TS Gantry - AP44'!$C$8:$D$638,2,0)</f>
        <v>DA+3</v>
      </c>
      <c r="F74" s="108" t="s">
        <v>646</v>
      </c>
      <c r="G74" s="85">
        <v>45785</v>
      </c>
      <c r="H74" s="175">
        <v>45798</v>
      </c>
      <c r="I74" s="125" t="s">
        <v>656</v>
      </c>
      <c r="J74" s="125" t="s">
        <v>658</v>
      </c>
      <c r="K74" s="125" t="s">
        <v>649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665</v>
      </c>
      <c r="C75" s="108">
        <v>18</v>
      </c>
      <c r="D75" s="176" t="s">
        <v>304</v>
      </c>
      <c r="E75" s="108" t="str">
        <f>VLOOKUP(D75,'TS Gantry - AP44'!$C$8:$D$638,2,0)</f>
        <v>DA+3</v>
      </c>
      <c r="F75" s="108" t="s">
        <v>646</v>
      </c>
      <c r="G75" s="103">
        <v>45794</v>
      </c>
      <c r="H75" s="175">
        <v>45800</v>
      </c>
      <c r="I75" s="125" t="s">
        <v>669</v>
      </c>
      <c r="J75" s="125" t="s">
        <v>651</v>
      </c>
      <c r="K75" s="125" t="s">
        <v>649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665</v>
      </c>
      <c r="C76" s="108">
        <v>19</v>
      </c>
      <c r="D76" s="142" t="s">
        <v>509</v>
      </c>
      <c r="E76" s="108" t="str">
        <f>VLOOKUP(D76,'TS Gantry - AP44'!$C$8:$D$638,2,0)</f>
        <v>DA+6</v>
      </c>
      <c r="F76" s="108" t="s">
        <v>646</v>
      </c>
      <c r="G76" s="103">
        <v>45797</v>
      </c>
      <c r="H76" s="175">
        <v>45800</v>
      </c>
      <c r="I76" s="125" t="s">
        <v>653</v>
      </c>
      <c r="J76" s="125" t="s">
        <v>668</v>
      </c>
      <c r="K76" s="125" t="s">
        <v>649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665</v>
      </c>
      <c r="C77" s="108">
        <v>20</v>
      </c>
      <c r="D77" s="168" t="s">
        <v>310</v>
      </c>
      <c r="E77" s="108" t="str">
        <f>VLOOKUP(D77,'TS Gantry - AP44'!$C$8:$D$638,2,0)</f>
        <v>DA+3</v>
      </c>
      <c r="F77" s="108" t="s">
        <v>646</v>
      </c>
      <c r="G77" s="103">
        <v>45793</v>
      </c>
      <c r="H77" s="175">
        <v>45802</v>
      </c>
      <c r="I77" s="125" t="s">
        <v>647</v>
      </c>
      <c r="J77" s="125" t="s">
        <v>651</v>
      </c>
      <c r="K77" s="125" t="s">
        <v>649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665</v>
      </c>
      <c r="C78" s="108">
        <v>21</v>
      </c>
      <c r="D78" s="176" t="s">
        <v>354</v>
      </c>
      <c r="E78" s="108" t="str">
        <f>VLOOKUP(D78,'TS Gantry - AP44'!$C$8:$D$638,2,0)</f>
        <v>DA+0</v>
      </c>
      <c r="F78" s="108" t="s">
        <v>646</v>
      </c>
      <c r="G78" s="103">
        <v>45795</v>
      </c>
      <c r="H78" s="175">
        <v>45803</v>
      </c>
      <c r="I78" s="125" t="s">
        <v>671</v>
      </c>
      <c r="J78" s="125" t="s">
        <v>657</v>
      </c>
      <c r="K78" s="125" t="s">
        <v>649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665</v>
      </c>
      <c r="C79" s="108">
        <v>22</v>
      </c>
      <c r="D79" s="142" t="s">
        <v>510</v>
      </c>
      <c r="E79" s="108" t="str">
        <f>VLOOKUP(D79,'TS Gantry - AP44'!$C$8:$D$638,2,0)</f>
        <v>DA+0</v>
      </c>
      <c r="F79" s="108" t="s">
        <v>646</v>
      </c>
      <c r="G79" s="103">
        <v>45799</v>
      </c>
      <c r="H79" s="175">
        <v>45803</v>
      </c>
      <c r="I79" s="125" t="s">
        <v>653</v>
      </c>
      <c r="J79" s="125" t="s">
        <v>668</v>
      </c>
      <c r="K79" s="125" t="s">
        <v>649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665</v>
      </c>
      <c r="C80" s="112">
        <v>23</v>
      </c>
      <c r="D80" s="146" t="s">
        <v>444</v>
      </c>
      <c r="E80" s="112" t="str">
        <f>VLOOKUP(D80,'TS Gantry - AP44'!$C$8:$D$638,2,0)</f>
        <v>DA+6</v>
      </c>
      <c r="F80" s="112" t="s">
        <v>646</v>
      </c>
      <c r="G80" s="165">
        <v>45796</v>
      </c>
      <c r="H80" s="170">
        <v>45804</v>
      </c>
      <c r="I80" s="182" t="s">
        <v>670</v>
      </c>
      <c r="J80" s="148" t="s">
        <v>666</v>
      </c>
      <c r="K80" s="148" t="s">
        <v>649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630</v>
      </c>
      <c r="C81" s="136">
        <v>1</v>
      </c>
      <c r="D81" s="137" t="s">
        <v>442</v>
      </c>
      <c r="E81" s="136" t="str">
        <f>VLOOKUP(D81,'TS Gantry - AP44'!$C$8:$D$638,2,0)</f>
        <v>DA+0</v>
      </c>
      <c r="F81" s="136" t="s">
        <v>646</v>
      </c>
      <c r="G81" s="161">
        <v>45804</v>
      </c>
      <c r="H81" s="173">
        <v>45809</v>
      </c>
      <c r="I81" s="139" t="s">
        <v>670</v>
      </c>
      <c r="J81" s="139" t="s">
        <v>668</v>
      </c>
      <c r="K81" s="139" t="s">
        <v>649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630</v>
      </c>
      <c r="C82" s="108">
        <v>2</v>
      </c>
      <c r="D82" s="176" t="s">
        <v>311</v>
      </c>
      <c r="E82" s="108" t="str">
        <f>VLOOKUP(D82,'TS Gantry - AP44'!$C$8:$D$638,2,0)</f>
        <v>DA+6</v>
      </c>
      <c r="F82" s="108" t="s">
        <v>646</v>
      </c>
      <c r="G82" s="103">
        <v>45802</v>
      </c>
      <c r="H82" s="183">
        <v>45809</v>
      </c>
      <c r="I82" s="125" t="s">
        <v>647</v>
      </c>
      <c r="J82" s="125" t="s">
        <v>667</v>
      </c>
      <c r="K82" s="125" t="s">
        <v>649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630</v>
      </c>
      <c r="C83" s="108">
        <v>3</v>
      </c>
      <c r="D83" s="176" t="s">
        <v>358</v>
      </c>
      <c r="E83" s="108" t="str">
        <f>VLOOKUP(D83,'TS Gantry - AP44'!$C$8:$D$638,2,0)</f>
        <v>DA-1.5</v>
      </c>
      <c r="F83" s="108" t="s">
        <v>672</v>
      </c>
      <c r="G83" s="103">
        <v>45799</v>
      </c>
      <c r="H83" s="183">
        <v>45812</v>
      </c>
      <c r="I83" s="125" t="s">
        <v>656</v>
      </c>
      <c r="J83" s="125" t="s">
        <v>664</v>
      </c>
      <c r="K83" s="125" t="s">
        <v>649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630</v>
      </c>
      <c r="C84" s="108">
        <v>4</v>
      </c>
      <c r="D84" s="176" t="s">
        <v>511</v>
      </c>
      <c r="E84" s="108" t="str">
        <f>VLOOKUP(D84,'TS Gantry - AP44'!$C$8:$D$638,2,0)</f>
        <v>DA+6</v>
      </c>
      <c r="F84" s="108" t="s">
        <v>646</v>
      </c>
      <c r="G84" s="85">
        <v>45808</v>
      </c>
      <c r="H84" s="183">
        <v>45812</v>
      </c>
      <c r="I84" s="125" t="s">
        <v>653</v>
      </c>
      <c r="J84" s="125" t="s">
        <v>666</v>
      </c>
      <c r="K84" s="125" t="s">
        <v>649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630</v>
      </c>
      <c r="C85" s="108">
        <v>5</v>
      </c>
      <c r="D85" s="176" t="s">
        <v>437</v>
      </c>
      <c r="E85" s="108" t="str">
        <f>VLOOKUP(D85,'TS Gantry - AP44'!$C$8:$D$638,2,0)</f>
        <v>DA+0</v>
      </c>
      <c r="F85" s="108" t="s">
        <v>646</v>
      </c>
      <c r="G85" s="85">
        <v>45809</v>
      </c>
      <c r="H85" s="183">
        <v>45814</v>
      </c>
      <c r="I85" s="125" t="s">
        <v>670</v>
      </c>
      <c r="J85" s="125" t="s">
        <v>668</v>
      </c>
      <c r="K85" s="125" t="s">
        <v>649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630</v>
      </c>
      <c r="C86" s="108">
        <v>6</v>
      </c>
      <c r="D86" s="168" t="s">
        <v>517</v>
      </c>
      <c r="E86" s="108" t="str">
        <f>VLOOKUP(D86,'TS Gantry - AP44'!$C$8:$D$638,2,0)</f>
        <v>DA+6</v>
      </c>
      <c r="F86" s="108" t="s">
        <v>646</v>
      </c>
      <c r="G86" s="85">
        <v>45811</v>
      </c>
      <c r="H86" s="183">
        <v>45815</v>
      </c>
      <c r="I86" s="125" t="s">
        <v>653</v>
      </c>
      <c r="J86" s="125" t="s">
        <v>666</v>
      </c>
      <c r="K86" s="125" t="s">
        <v>649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630</v>
      </c>
      <c r="C87" s="108">
        <v>7</v>
      </c>
      <c r="D87" s="176" t="s">
        <v>303</v>
      </c>
      <c r="E87" s="108" t="str">
        <f>VLOOKUP(D87,'TS Gantry - AP44'!$C$8:$D$638,2,0)</f>
        <v>DA+3</v>
      </c>
      <c r="F87" s="108" t="s">
        <v>646</v>
      </c>
      <c r="G87" s="103">
        <v>45798</v>
      </c>
      <c r="H87" s="183">
        <v>45816</v>
      </c>
      <c r="I87" s="125" t="s">
        <v>669</v>
      </c>
      <c r="J87" s="125" t="s">
        <v>651</v>
      </c>
      <c r="K87" s="125" t="s">
        <v>649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630</v>
      </c>
      <c r="C88" s="108">
        <v>8</v>
      </c>
      <c r="D88" s="176" t="s">
        <v>516</v>
      </c>
      <c r="E88" s="108" t="str">
        <f>VLOOKUP(D88,'TS Gantry - AP44'!$C$8:$D$638,2,0)</f>
        <v>DA+6</v>
      </c>
      <c r="F88" s="108" t="s">
        <v>646</v>
      </c>
      <c r="G88" s="85">
        <v>45809</v>
      </c>
      <c r="H88" s="183">
        <v>45818</v>
      </c>
      <c r="I88" s="125" t="s">
        <v>653</v>
      </c>
      <c r="J88" s="125" t="s">
        <v>666</v>
      </c>
      <c r="K88" s="125" t="s">
        <v>649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630</v>
      </c>
      <c r="C89" s="108">
        <v>9</v>
      </c>
      <c r="D89" s="176" t="s">
        <v>314</v>
      </c>
      <c r="E89" s="108" t="str">
        <f>VLOOKUP(D89,'TS Gantry - AP44'!$C$8:$D$638,2,0)</f>
        <v>DB1+3</v>
      </c>
      <c r="F89" s="108" t="s">
        <v>646</v>
      </c>
      <c r="G89" s="85">
        <v>45809</v>
      </c>
      <c r="H89" s="183">
        <v>45819</v>
      </c>
      <c r="I89" s="125" t="s">
        <v>647</v>
      </c>
      <c r="J89" s="125" t="s">
        <v>664</v>
      </c>
      <c r="K89" s="125" t="s">
        <v>649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630</v>
      </c>
      <c r="C90" s="108">
        <v>10</v>
      </c>
      <c r="D90" s="168" t="s">
        <v>518</v>
      </c>
      <c r="E90" s="108" t="str">
        <f>VLOOKUP(D90,'TS Gantry - AP44'!$C$8:$D$638,2,0)</f>
        <v>DA+0</v>
      </c>
      <c r="F90" s="108" t="s">
        <v>646</v>
      </c>
      <c r="G90" s="85">
        <v>45813</v>
      </c>
      <c r="H90" s="183">
        <v>45819</v>
      </c>
      <c r="I90" s="125" t="s">
        <v>653</v>
      </c>
      <c r="J90" s="125" t="s">
        <v>666</v>
      </c>
      <c r="K90" s="125" t="s">
        <v>649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630</v>
      </c>
      <c r="C91" s="108">
        <v>11</v>
      </c>
      <c r="D91" s="168" t="s">
        <v>441</v>
      </c>
      <c r="E91" s="108" t="str">
        <f>VLOOKUP(D91,'TS Gantry - AP44'!$C$8:$D$638,2,0)</f>
        <v>DA+0</v>
      </c>
      <c r="F91" s="108" t="s">
        <v>646</v>
      </c>
      <c r="G91" s="85">
        <v>45813</v>
      </c>
      <c r="H91" s="183">
        <v>45819</v>
      </c>
      <c r="I91" s="125" t="s">
        <v>670</v>
      </c>
      <c r="J91" s="125" t="s">
        <v>668</v>
      </c>
      <c r="K91" s="125" t="s">
        <v>649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630</v>
      </c>
      <c r="C92" s="108">
        <v>12</v>
      </c>
      <c r="D92" s="176" t="s">
        <v>305</v>
      </c>
      <c r="E92" s="108" t="str">
        <f>VLOOKUP(D92,'TS Gantry - AP44'!$C$8:$D$638,2,0)</f>
        <v>DA+9</v>
      </c>
      <c r="F92" s="108" t="s">
        <v>646</v>
      </c>
      <c r="G92" s="85">
        <v>45816</v>
      </c>
      <c r="H92" s="183">
        <v>45819</v>
      </c>
      <c r="I92" s="125" t="s">
        <v>669</v>
      </c>
      <c r="J92" s="125" t="s">
        <v>673</v>
      </c>
      <c r="K92" s="125" t="s">
        <v>649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630</v>
      </c>
      <c r="C93" s="108">
        <v>13</v>
      </c>
      <c r="D93" s="176" t="s">
        <v>298</v>
      </c>
      <c r="E93" s="108" t="str">
        <f>VLOOKUP(D93,'TS Gantry - AP44'!$C$8:$D$638,2,0)</f>
        <v>DA+6</v>
      </c>
      <c r="F93" s="108" t="s">
        <v>646</v>
      </c>
      <c r="G93" s="85">
        <v>45819</v>
      </c>
      <c r="H93" s="183">
        <v>45824</v>
      </c>
      <c r="I93" s="125" t="s">
        <v>669</v>
      </c>
      <c r="J93" s="125" t="s">
        <v>666</v>
      </c>
      <c r="K93" s="125" t="s">
        <v>649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630</v>
      </c>
      <c r="C94" s="108">
        <v>14</v>
      </c>
      <c r="D94" s="142" t="s">
        <v>313</v>
      </c>
      <c r="E94" s="108" t="str">
        <f>VLOOKUP(D94,'TS Gantry - AP44'!$C$8:$D$638,2,0)</f>
        <v>DA+9</v>
      </c>
      <c r="F94" s="108" t="s">
        <v>646</v>
      </c>
      <c r="G94" s="85">
        <v>45819</v>
      </c>
      <c r="H94" s="183">
        <v>45824</v>
      </c>
      <c r="I94" s="125" t="s">
        <v>647</v>
      </c>
      <c r="J94" s="125" t="s">
        <v>664</v>
      </c>
      <c r="K94" s="125" t="s">
        <v>649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630</v>
      </c>
      <c r="C95" s="108">
        <v>15</v>
      </c>
      <c r="D95" s="151" t="s">
        <v>512</v>
      </c>
      <c r="E95" s="150" t="str">
        <f>VLOOKUP(D95,'TS Gantry - AP44'!$C$8:$D$638,2,0)</f>
        <v>DB1+0</v>
      </c>
      <c r="F95" s="108" t="s">
        <v>646</v>
      </c>
      <c r="G95" s="85">
        <v>45818</v>
      </c>
      <c r="H95" s="183">
        <v>45825</v>
      </c>
      <c r="I95" s="153" t="s">
        <v>653</v>
      </c>
      <c r="J95" s="125" t="s">
        <v>667</v>
      </c>
      <c r="K95" s="125" t="s">
        <v>649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630</v>
      </c>
      <c r="C96" s="108">
        <v>16</v>
      </c>
      <c r="D96" s="142" t="s">
        <v>430</v>
      </c>
      <c r="E96" s="108" t="str">
        <f>VLOOKUP(D96,'TS Gantry - AP44'!$C$8:$D$638,2,0)</f>
        <v>DA-1.5</v>
      </c>
      <c r="F96" s="108" t="s">
        <v>646</v>
      </c>
      <c r="G96" s="85">
        <v>45819</v>
      </c>
      <c r="H96" s="183">
        <v>45825</v>
      </c>
      <c r="I96" s="125" t="s">
        <v>670</v>
      </c>
      <c r="J96" s="125" t="s">
        <v>673</v>
      </c>
      <c r="K96" s="125" t="s">
        <v>649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630</v>
      </c>
      <c r="C97" s="108">
        <v>17</v>
      </c>
      <c r="D97" s="151" t="s">
        <v>486</v>
      </c>
      <c r="E97" s="108" t="str">
        <f>VLOOKUP(D97,'TS Gantry - AP44'!$C$8:$D$638,2,0)</f>
        <v>DB1+0</v>
      </c>
      <c r="F97" s="108" t="s">
        <v>646</v>
      </c>
      <c r="G97" s="85">
        <v>45819</v>
      </c>
      <c r="H97" s="183">
        <v>45826</v>
      </c>
      <c r="I97" s="153" t="s">
        <v>653</v>
      </c>
      <c r="J97" s="125" t="s">
        <v>667</v>
      </c>
      <c r="K97" s="125" t="s">
        <v>649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630</v>
      </c>
      <c r="C98" s="108">
        <v>18</v>
      </c>
      <c r="D98" s="142" t="s">
        <v>297</v>
      </c>
      <c r="E98" s="108" t="str">
        <f>VLOOKUP(D98,'TS Gantry - AP44'!$C$8:$D$638,2,0)</f>
        <v>DA+3</v>
      </c>
      <c r="F98" s="108" t="s">
        <v>646</v>
      </c>
      <c r="G98" s="103">
        <v>45823</v>
      </c>
      <c r="H98" s="183">
        <v>45826</v>
      </c>
      <c r="I98" s="125" t="s">
        <v>669</v>
      </c>
      <c r="J98" s="125" t="s">
        <v>666</v>
      </c>
      <c r="K98" s="125" t="s">
        <v>649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630</v>
      </c>
      <c r="C99" s="108">
        <v>19</v>
      </c>
      <c r="D99" s="142" t="s">
        <v>433</v>
      </c>
      <c r="E99" s="108" t="str">
        <f>VLOOKUP(D99,'TS Gantry - AP44'!$C$8:$D$638,2,0)</f>
        <v>DA-3</v>
      </c>
      <c r="F99" s="108" t="s">
        <v>646</v>
      </c>
      <c r="G99" s="103">
        <v>45824</v>
      </c>
      <c r="H99" s="183">
        <v>45828</v>
      </c>
      <c r="I99" s="125" t="s">
        <v>670</v>
      </c>
      <c r="J99" s="125" t="s">
        <v>673</v>
      </c>
      <c r="K99" s="125" t="s">
        <v>649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630</v>
      </c>
      <c r="C100" s="108">
        <v>20</v>
      </c>
      <c r="D100" s="151" t="s">
        <v>306</v>
      </c>
      <c r="E100" s="108" t="str">
        <f>VLOOKUP(D100,'TS Gantry - AP44'!$C$8:$D$638,2,0)</f>
        <v>DB1+0</v>
      </c>
      <c r="F100" s="108" t="s">
        <v>646</v>
      </c>
      <c r="G100" s="103">
        <v>45823</v>
      </c>
      <c r="H100" s="183">
        <v>45830</v>
      </c>
      <c r="I100" s="153" t="s">
        <v>647</v>
      </c>
      <c r="J100" s="125" t="s">
        <v>664</v>
      </c>
      <c r="K100" s="125" t="s">
        <v>649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630</v>
      </c>
      <c r="C101" s="108">
        <v>21</v>
      </c>
      <c r="D101" s="142" t="s">
        <v>296</v>
      </c>
      <c r="E101" s="108" t="str">
        <f>VLOOKUP(D101,'TS Gantry - AP44'!$C$8:$D$638,2,0)</f>
        <v>DA+3</v>
      </c>
      <c r="F101" s="108" t="s">
        <v>646</v>
      </c>
      <c r="G101" s="103">
        <v>45824</v>
      </c>
      <c r="H101" s="183">
        <v>45831</v>
      </c>
      <c r="I101" s="125" t="s">
        <v>669</v>
      </c>
      <c r="J101" s="125" t="s">
        <v>657</v>
      </c>
      <c r="K101" s="125" t="s">
        <v>649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630</v>
      </c>
      <c r="C102" s="108">
        <v>22</v>
      </c>
      <c r="D102" s="142" t="s">
        <v>394</v>
      </c>
      <c r="E102" s="108" t="str">
        <f>VLOOKUP(D102,'TS Gantry - AP44'!$C$8:$D$638,2,0)</f>
        <v>DC2+0</v>
      </c>
      <c r="F102" s="108" t="s">
        <v>646</v>
      </c>
      <c r="G102" s="103">
        <v>45823</v>
      </c>
      <c r="H102" s="183">
        <v>45834</v>
      </c>
      <c r="I102" s="125" t="s">
        <v>653</v>
      </c>
      <c r="J102" s="125" t="s">
        <v>666</v>
      </c>
      <c r="K102" s="125" t="s">
        <v>649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630</v>
      </c>
      <c r="C103" s="108">
        <v>23</v>
      </c>
      <c r="D103" s="176" t="s">
        <v>446</v>
      </c>
      <c r="E103" s="108" t="str">
        <f>VLOOKUP(D103,'TS Gantry - AP44'!$C$8:$D$638,2,0)</f>
        <v>DA+6</v>
      </c>
      <c r="F103" s="108" t="s">
        <v>646</v>
      </c>
      <c r="G103" s="103">
        <v>45826</v>
      </c>
      <c r="H103" s="183">
        <v>45834</v>
      </c>
      <c r="I103" s="125" t="s">
        <v>674</v>
      </c>
      <c r="J103" s="125" t="s">
        <v>673</v>
      </c>
      <c r="K103" s="125" t="s">
        <v>649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630</v>
      </c>
      <c r="C104" s="108">
        <v>24</v>
      </c>
      <c r="D104" s="176" t="s">
        <v>292</v>
      </c>
      <c r="E104" s="108" t="str">
        <f>VLOOKUP(D104,'TS Gantry - AP44'!$C$8:$D$638,2,0)</f>
        <v>DA+3</v>
      </c>
      <c r="F104" s="108" t="s">
        <v>646</v>
      </c>
      <c r="G104" s="103">
        <v>45831</v>
      </c>
      <c r="H104" s="183">
        <v>45834</v>
      </c>
      <c r="I104" s="125" t="s">
        <v>647</v>
      </c>
      <c r="J104" s="125" t="s">
        <v>658</v>
      </c>
      <c r="K104" s="125" t="s">
        <v>649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630</v>
      </c>
      <c r="C105" s="108">
        <v>25</v>
      </c>
      <c r="D105" s="142" t="s">
        <v>295</v>
      </c>
      <c r="E105" s="108" t="str">
        <f>VLOOKUP(D105,'TS Gantry - AP44'!$C$8:$D$638,2,0)</f>
        <v>DA+0</v>
      </c>
      <c r="F105" s="108" t="s">
        <v>646</v>
      </c>
      <c r="G105" s="103">
        <v>45831</v>
      </c>
      <c r="H105" s="183">
        <v>45834</v>
      </c>
      <c r="I105" s="125" t="s">
        <v>669</v>
      </c>
      <c r="J105" s="125" t="s">
        <v>657</v>
      </c>
      <c r="K105" s="125" t="s">
        <v>649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630</v>
      </c>
      <c r="C106" s="108">
        <v>26</v>
      </c>
      <c r="D106" s="142" t="s">
        <v>402</v>
      </c>
      <c r="E106" s="108" t="str">
        <f>VLOOKUP(D106,'TS Gantry - AP44'!$C$8:$D$638,2,0)</f>
        <v>DC1+6</v>
      </c>
      <c r="F106" s="108" t="s">
        <v>646</v>
      </c>
      <c r="G106" s="103">
        <v>45830</v>
      </c>
      <c r="H106" s="183">
        <v>45838</v>
      </c>
      <c r="I106" s="125" t="s">
        <v>653</v>
      </c>
      <c r="J106" s="125" t="s">
        <v>657</v>
      </c>
      <c r="K106" s="125" t="s">
        <v>649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630</v>
      </c>
      <c r="C107" s="112">
        <v>27</v>
      </c>
      <c r="D107" s="185" t="s">
        <v>554</v>
      </c>
      <c r="E107" s="112" t="str">
        <f>VLOOKUP(D107,'TS Gantry - AP44'!$C$8:$D$638,2,0)</f>
        <v>DA+9</v>
      </c>
      <c r="F107" s="112" t="s">
        <v>646</v>
      </c>
      <c r="G107" s="165">
        <v>45830</v>
      </c>
      <c r="H107" s="186">
        <v>45838</v>
      </c>
      <c r="I107" s="148" t="s">
        <v>670</v>
      </c>
      <c r="J107" s="148" t="s">
        <v>664</v>
      </c>
      <c r="K107" s="148" t="s">
        <v>649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633</v>
      </c>
      <c r="C108" s="136">
        <v>1</v>
      </c>
      <c r="D108" s="137" t="s">
        <v>610</v>
      </c>
      <c r="E108" s="136" t="str">
        <f>VLOOKUP(D108,'TS Gantry - AP44'!$C$8:$D$638,2,0)</f>
        <v>DA+3</v>
      </c>
      <c r="F108" s="136" t="s">
        <v>646</v>
      </c>
      <c r="G108" s="161">
        <v>45835</v>
      </c>
      <c r="H108" s="161">
        <v>45839</v>
      </c>
      <c r="I108" s="139" t="s">
        <v>669</v>
      </c>
      <c r="J108" s="187" t="s">
        <v>667</v>
      </c>
      <c r="K108" s="187" t="s">
        <v>649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633</v>
      </c>
      <c r="C109" s="108">
        <v>2</v>
      </c>
      <c r="D109" s="151" t="s">
        <v>448</v>
      </c>
      <c r="E109" s="150" t="str">
        <f>VLOOKUP(D109,'TS Gantry - AP44'!$C$8:$D$638,2,0)</f>
        <v>DA+3</v>
      </c>
      <c r="F109" s="150" t="s">
        <v>646</v>
      </c>
      <c r="G109" s="188">
        <v>45829</v>
      </c>
      <c r="H109" s="188">
        <v>45841</v>
      </c>
      <c r="I109" s="153" t="s">
        <v>674</v>
      </c>
      <c r="J109" s="189" t="s">
        <v>673</v>
      </c>
      <c r="K109" s="189" t="s">
        <v>649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633</v>
      </c>
      <c r="C110" s="108">
        <v>3</v>
      </c>
      <c r="D110" s="176" t="s">
        <v>294</v>
      </c>
      <c r="E110" s="108" t="str">
        <f>VLOOKUP(D110,'TS Gantry - AP44'!$C$8:$D$638,2,0)</f>
        <v>DA+6</v>
      </c>
      <c r="F110" s="108" t="s">
        <v>646</v>
      </c>
      <c r="G110" s="103">
        <v>45834</v>
      </c>
      <c r="H110" s="188">
        <v>45841</v>
      </c>
      <c r="I110" s="125" t="s">
        <v>647</v>
      </c>
      <c r="J110" s="189" t="s">
        <v>657</v>
      </c>
      <c r="K110" s="189" t="s">
        <v>649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633</v>
      </c>
      <c r="C111" s="108">
        <v>4</v>
      </c>
      <c r="D111" s="142" t="s">
        <v>457</v>
      </c>
      <c r="E111" s="108" t="str">
        <f>VLOOKUP(D111,'TS Gantry - AP44'!$C$8:$D$638,2,0)</f>
        <v>DA+6</v>
      </c>
      <c r="F111" s="108" t="s">
        <v>646</v>
      </c>
      <c r="G111" s="103">
        <v>45835</v>
      </c>
      <c r="H111" s="188">
        <v>45842</v>
      </c>
      <c r="I111" s="125" t="s">
        <v>675</v>
      </c>
      <c r="J111" s="189" t="s">
        <v>668</v>
      </c>
      <c r="K111" s="189" t="s">
        <v>649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633</v>
      </c>
      <c r="C112" s="108">
        <v>5</v>
      </c>
      <c r="D112" s="142" t="s">
        <v>375</v>
      </c>
      <c r="E112" s="108" t="str">
        <f>VLOOKUP(D112,'TS Gantry - AP44'!$C$8:$D$638,2,0)</f>
        <v>DA+9</v>
      </c>
      <c r="F112" s="108" t="s">
        <v>646</v>
      </c>
      <c r="G112" s="85">
        <v>45838</v>
      </c>
      <c r="H112" s="188">
        <v>45842</v>
      </c>
      <c r="I112" s="125" t="s">
        <v>653</v>
      </c>
      <c r="J112" s="189" t="s">
        <v>658</v>
      </c>
      <c r="K112" s="189" t="s">
        <v>649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633</v>
      </c>
      <c r="C113" s="108">
        <v>6</v>
      </c>
      <c r="D113" s="142" t="s">
        <v>291</v>
      </c>
      <c r="E113" s="108" t="str">
        <f>VLOOKUP(D113,'TS Gantry - AP44'!$C$8:$D$638,2,0)</f>
        <v>DA+0</v>
      </c>
      <c r="F113" s="108" t="s">
        <v>646</v>
      </c>
      <c r="G113" s="85">
        <v>45837</v>
      </c>
      <c r="H113" s="188">
        <v>45843</v>
      </c>
      <c r="I113" s="125" t="s">
        <v>647</v>
      </c>
      <c r="J113" s="189" t="s">
        <v>658</v>
      </c>
      <c r="K113" s="189" t="s">
        <v>649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633</v>
      </c>
      <c r="C114" s="108">
        <v>7</v>
      </c>
      <c r="D114" s="142" t="s">
        <v>609</v>
      </c>
      <c r="E114" s="108" t="str">
        <f>VLOOKUP(D114,'TS Gantry - AP44'!$C$8:$D$638,2,0)</f>
        <v>DA+3</v>
      </c>
      <c r="F114" s="108" t="s">
        <v>646</v>
      </c>
      <c r="G114" s="85">
        <v>45840</v>
      </c>
      <c r="H114" s="188">
        <v>45843</v>
      </c>
      <c r="I114" s="125" t="s">
        <v>669</v>
      </c>
      <c r="J114" s="189" t="s">
        <v>667</v>
      </c>
      <c r="K114" s="189" t="s">
        <v>649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633</v>
      </c>
      <c r="C115" s="108">
        <v>8</v>
      </c>
      <c r="D115" s="142" t="s">
        <v>361</v>
      </c>
      <c r="E115" s="108" t="str">
        <f>VLOOKUP(D115,'TS Gantry - AP44'!$C$8:$D$638,2,0)</f>
        <v>DA+3</v>
      </c>
      <c r="F115" s="108" t="s">
        <v>646</v>
      </c>
      <c r="G115" s="85">
        <v>45838</v>
      </c>
      <c r="H115" s="188">
        <v>45845</v>
      </c>
      <c r="I115" s="125" t="s">
        <v>653</v>
      </c>
      <c r="J115" s="189" t="s">
        <v>657</v>
      </c>
      <c r="K115" s="189" t="s">
        <v>649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633</v>
      </c>
      <c r="C116" s="108">
        <v>9</v>
      </c>
      <c r="D116" s="142" t="s">
        <v>449</v>
      </c>
      <c r="E116" s="108" t="str">
        <f>VLOOKUP(D116,'TS Gantry - AP44'!$C$8:$D$638,2,0)</f>
        <v>DA+6</v>
      </c>
      <c r="F116" s="108" t="s">
        <v>646</v>
      </c>
      <c r="G116" s="103">
        <v>45834</v>
      </c>
      <c r="H116" s="188">
        <v>45847</v>
      </c>
      <c r="I116" s="125" t="s">
        <v>674</v>
      </c>
      <c r="J116" s="189" t="s">
        <v>673</v>
      </c>
      <c r="K116" s="189" t="s">
        <v>649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633</v>
      </c>
      <c r="C117" s="108">
        <v>10</v>
      </c>
      <c r="D117" s="142" t="s">
        <v>608</v>
      </c>
      <c r="E117" s="108" t="str">
        <f>VLOOKUP(D117,'TS Gantry - AP44'!$C$8:$D$638,2,0)</f>
        <v>DA+6</v>
      </c>
      <c r="F117" s="108" t="s">
        <v>646</v>
      </c>
      <c r="G117" s="85">
        <v>45844</v>
      </c>
      <c r="H117" s="188">
        <v>45847</v>
      </c>
      <c r="I117" s="125" t="s">
        <v>669</v>
      </c>
      <c r="J117" s="189" t="s">
        <v>667</v>
      </c>
      <c r="K117" s="189" t="s">
        <v>649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633</v>
      </c>
      <c r="C118" s="108">
        <v>11</v>
      </c>
      <c r="D118" s="142" t="s">
        <v>289</v>
      </c>
      <c r="E118" s="108" t="str">
        <f>VLOOKUP(D118,'TS Gantry - AP44'!$C$8:$D$638,2,0)</f>
        <v>DA+0</v>
      </c>
      <c r="F118" s="108" t="s">
        <v>646</v>
      </c>
      <c r="G118" s="103">
        <v>45844</v>
      </c>
      <c r="H118" s="188">
        <v>45847</v>
      </c>
      <c r="I118" s="125" t="s">
        <v>647</v>
      </c>
      <c r="J118" s="189" t="s">
        <v>658</v>
      </c>
      <c r="K118" s="189" t="s">
        <v>649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12</v>
      </c>
      <c r="D119" s="142" t="s">
        <v>384</v>
      </c>
      <c r="E119" s="108" t="str">
        <f>VLOOKUP(D119,'TS Gantry - AP44'!$C$8:$D$638,2,0)</f>
        <v>DA+0</v>
      </c>
      <c r="F119" s="108" t="s">
        <v>646</v>
      </c>
      <c r="G119" s="103">
        <v>45844</v>
      </c>
      <c r="H119" s="188">
        <v>45848</v>
      </c>
      <c r="I119" s="125" t="s">
        <v>653</v>
      </c>
      <c r="J119" s="189" t="s">
        <v>657</v>
      </c>
      <c r="K119" s="189" t="s">
        <v>649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13</v>
      </c>
      <c r="D120" s="142" t="s">
        <v>455</v>
      </c>
      <c r="E120" s="108" t="str">
        <f>VLOOKUP(D120,'TS Gantry - AP44'!$C$8:$D$638,2,0)</f>
        <v>DA+0</v>
      </c>
      <c r="F120" s="108" t="s">
        <v>646</v>
      </c>
      <c r="G120" s="85">
        <v>45837</v>
      </c>
      <c r="H120" s="188">
        <v>45848</v>
      </c>
      <c r="I120" s="125" t="s">
        <v>675</v>
      </c>
      <c r="J120" s="189" t="s">
        <v>676</v>
      </c>
      <c r="K120" s="189" t="s">
        <v>649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14</v>
      </c>
      <c r="D121" s="142" t="s">
        <v>450</v>
      </c>
      <c r="E121" s="108" t="str">
        <f>VLOOKUP(D121,'TS Gantry - AP44'!$C$8:$D$638,2,0)</f>
        <v>DA+0</v>
      </c>
      <c r="F121" s="108" t="s">
        <v>646</v>
      </c>
      <c r="G121" s="85">
        <v>45838</v>
      </c>
      <c r="H121" s="188">
        <v>45850</v>
      </c>
      <c r="I121" s="125" t="s">
        <v>674</v>
      </c>
      <c r="J121" s="189" t="s">
        <v>673</v>
      </c>
      <c r="K121" s="189" t="s">
        <v>649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15</v>
      </c>
      <c r="D122" s="176" t="s">
        <v>290</v>
      </c>
      <c r="E122" s="108" t="str">
        <f>VLOOKUP(D122,'TS Gantry - AP44'!$C$8:$D$638,2,0)</f>
        <v>DA+3</v>
      </c>
      <c r="F122" s="108" t="s">
        <v>646</v>
      </c>
      <c r="G122" s="103">
        <v>45846</v>
      </c>
      <c r="H122" s="188">
        <v>45851</v>
      </c>
      <c r="I122" s="125" t="s">
        <v>647</v>
      </c>
      <c r="J122" s="189" t="s">
        <v>658</v>
      </c>
      <c r="K122" s="189" t="s">
        <v>649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16</v>
      </c>
      <c r="D123" s="142" t="s">
        <v>607</v>
      </c>
      <c r="E123" s="108" t="str">
        <f>VLOOKUP(D123,'TS Gantry - AP44'!$C$8:$D$638,2,0)</f>
        <v>DA+6</v>
      </c>
      <c r="F123" s="108" t="s">
        <v>646</v>
      </c>
      <c r="G123" s="103">
        <v>45847</v>
      </c>
      <c r="H123" s="188">
        <v>45852</v>
      </c>
      <c r="I123" s="125" t="s">
        <v>669</v>
      </c>
      <c r="J123" s="189" t="s">
        <v>667</v>
      </c>
      <c r="K123" s="189" t="s">
        <v>649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17</v>
      </c>
      <c r="D124" s="176" t="s">
        <v>458</v>
      </c>
      <c r="E124" s="108" t="str">
        <f>VLOOKUP(D124,'TS Gantry - AP44'!$C$8:$D$638,2,0)</f>
        <v>DA+0</v>
      </c>
      <c r="F124" s="108" t="s">
        <v>646</v>
      </c>
      <c r="G124" s="103">
        <v>45845</v>
      </c>
      <c r="H124" s="188">
        <v>45853</v>
      </c>
      <c r="I124" s="125" t="s">
        <v>675</v>
      </c>
      <c r="J124" s="189" t="s">
        <v>676</v>
      </c>
      <c r="K124" s="189" t="s">
        <v>649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18</v>
      </c>
      <c r="D125" s="176" t="s">
        <v>235</v>
      </c>
      <c r="E125" s="108" t="str">
        <f>VLOOKUP(D125,'TS Gantry - AP44'!$C$8:$D$638,2,0)</f>
        <v>DA-1.5</v>
      </c>
      <c r="F125" s="108" t="s">
        <v>646</v>
      </c>
      <c r="G125" s="103">
        <v>45844</v>
      </c>
      <c r="H125" s="188">
        <v>45853</v>
      </c>
      <c r="I125" s="125" t="s">
        <v>677</v>
      </c>
      <c r="J125" s="189" t="s">
        <v>657</v>
      </c>
      <c r="K125" s="189" t="s">
        <v>649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19</v>
      </c>
      <c r="D126" s="142" t="s">
        <v>592</v>
      </c>
      <c r="E126" s="108" t="str">
        <f>VLOOKUP(D126,'TS Gantry - AP44'!$C$8:$D$638,2,0)</f>
        <v>DA+6</v>
      </c>
      <c r="F126" s="108" t="s">
        <v>646</v>
      </c>
      <c r="G126" s="103">
        <v>45844</v>
      </c>
      <c r="H126" s="188">
        <v>45854</v>
      </c>
      <c r="I126" s="125" t="s">
        <v>670</v>
      </c>
      <c r="J126" s="189" t="s">
        <v>664</v>
      </c>
      <c r="K126" s="189" t="s">
        <v>649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20</v>
      </c>
      <c r="D127" s="142" t="s">
        <v>280</v>
      </c>
      <c r="E127" s="108" t="str">
        <f>VLOOKUP(D127,'TS Gantry - AP44'!$C$8:$D$638,2,0)</f>
        <v>DA-3</v>
      </c>
      <c r="F127" s="108" t="s">
        <v>646</v>
      </c>
      <c r="G127" s="103">
        <v>45851</v>
      </c>
      <c r="H127" s="188">
        <v>45855</v>
      </c>
      <c r="I127" s="125" t="s">
        <v>647</v>
      </c>
      <c r="J127" s="189" t="s">
        <v>651</v>
      </c>
      <c r="K127" s="189" t="s">
        <v>649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21</v>
      </c>
      <c r="D128" s="176" t="s">
        <v>531</v>
      </c>
      <c r="E128" s="108" t="str">
        <f>VLOOKUP(D128,'TS Gantry - AP44'!$C$8:$D$638,2,0)</f>
        <v>DA+3</v>
      </c>
      <c r="F128" s="108" t="s">
        <v>646</v>
      </c>
      <c r="G128" s="85">
        <v>45842</v>
      </c>
      <c r="H128" s="188">
        <v>45855</v>
      </c>
      <c r="I128" s="125" t="s">
        <v>678</v>
      </c>
      <c r="J128" s="189" t="s">
        <v>666</v>
      </c>
      <c r="K128" s="189" t="s">
        <v>649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22</v>
      </c>
      <c r="D129" s="142" t="s">
        <v>591</v>
      </c>
      <c r="E129" s="108" t="str">
        <f>VLOOKUP(D129,'TS Gantry - AP44'!$C$8:$D$638,2,0)</f>
        <v>DA-3</v>
      </c>
      <c r="F129" s="108" t="s">
        <v>646</v>
      </c>
      <c r="G129" s="103">
        <v>45849</v>
      </c>
      <c r="H129" s="188">
        <v>45856</v>
      </c>
      <c r="I129" s="125" t="s">
        <v>670</v>
      </c>
      <c r="J129" s="189" t="s">
        <v>664</v>
      </c>
      <c r="K129" s="189" t="s">
        <v>649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23</v>
      </c>
      <c r="D130" s="142" t="s">
        <v>605</v>
      </c>
      <c r="E130" s="108" t="str">
        <f>VLOOKUP(D130,'TS Gantry - AP44'!$C$8:$D$638,2,0)</f>
        <v>DA+0</v>
      </c>
      <c r="F130" s="108" t="s">
        <v>646</v>
      </c>
      <c r="G130" s="103">
        <v>45853</v>
      </c>
      <c r="H130" s="188">
        <v>45856</v>
      </c>
      <c r="I130" s="125" t="s">
        <v>669</v>
      </c>
      <c r="J130" s="189" t="s">
        <v>667</v>
      </c>
      <c r="K130" s="189" t="s">
        <v>649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24</v>
      </c>
      <c r="D131" s="142" t="s">
        <v>453</v>
      </c>
      <c r="E131" s="108" t="str">
        <f>VLOOKUP(D131,'TS Gantry - AP44'!$C$8:$D$638,2,0)</f>
        <v>DA+3</v>
      </c>
      <c r="F131" s="108" t="s">
        <v>646</v>
      </c>
      <c r="G131" s="103">
        <v>45849</v>
      </c>
      <c r="H131" s="188">
        <v>45857</v>
      </c>
      <c r="I131" s="125" t="s">
        <v>674</v>
      </c>
      <c r="J131" s="189" t="s">
        <v>648</v>
      </c>
      <c r="K131" s="189" t="s">
        <v>649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25</v>
      </c>
      <c r="D132" s="142" t="s">
        <v>606</v>
      </c>
      <c r="E132" s="108" t="str">
        <f>VLOOKUP(D132,'TS Gantry - AP44'!$C$8:$D$638,2,0)</f>
        <v>DA+0</v>
      </c>
      <c r="F132" s="108" t="s">
        <v>646</v>
      </c>
      <c r="G132" s="103">
        <v>45852</v>
      </c>
      <c r="H132" s="188">
        <v>45858</v>
      </c>
      <c r="I132" s="125" t="s">
        <v>669</v>
      </c>
      <c r="J132" s="189" t="s">
        <v>667</v>
      </c>
      <c r="K132" s="189" t="s">
        <v>649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26</v>
      </c>
      <c r="D133" s="142" t="s">
        <v>238</v>
      </c>
      <c r="E133" s="108" t="str">
        <f>VLOOKUP(D133,'TS Gantry - AP44'!$C$8:$D$638,2,0)</f>
        <v>DA-3</v>
      </c>
      <c r="F133" s="108" t="s">
        <v>646</v>
      </c>
      <c r="G133" s="103">
        <v>45853</v>
      </c>
      <c r="H133" s="188">
        <v>45858</v>
      </c>
      <c r="I133" s="125" t="s">
        <v>677</v>
      </c>
      <c r="J133" s="189" t="s">
        <v>651</v>
      </c>
      <c r="K133" s="189" t="s">
        <v>649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27</v>
      </c>
      <c r="D134" s="142" t="s">
        <v>460</v>
      </c>
      <c r="E134" s="108" t="str">
        <f>VLOOKUP(D134,'TS Gantry - AP44'!$C$8:$D$638,2,0)</f>
        <v>DA+0</v>
      </c>
      <c r="F134" s="108" t="s">
        <v>646</v>
      </c>
      <c r="G134" s="103">
        <v>45853</v>
      </c>
      <c r="H134" s="188">
        <v>45858</v>
      </c>
      <c r="I134" s="125" t="s">
        <v>675</v>
      </c>
      <c r="J134" s="189" t="s">
        <v>648</v>
      </c>
      <c r="K134" s="189" t="s">
        <v>649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28</v>
      </c>
      <c r="D135" s="176" t="s">
        <v>519</v>
      </c>
      <c r="E135" s="108" t="str">
        <f>VLOOKUP(D135,'TS Gantry - AP44'!$C$8:$D$638,2,0)</f>
        <v>DA+3</v>
      </c>
      <c r="F135" s="108" t="s">
        <v>646</v>
      </c>
      <c r="G135" s="85">
        <v>45842</v>
      </c>
      <c r="H135" s="188">
        <v>45859</v>
      </c>
      <c r="I135" s="125" t="s">
        <v>679</v>
      </c>
      <c r="J135" s="189" t="s">
        <v>673</v>
      </c>
      <c r="K135" s="189" t="s">
        <v>649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29</v>
      </c>
      <c r="D136" s="176" t="s">
        <v>237</v>
      </c>
      <c r="E136" s="108" t="str">
        <f>VLOOKUP(D136,'TS Gantry - AP44'!$C$8:$D$638,2,0)</f>
        <v>DA-1.5</v>
      </c>
      <c r="F136" s="108" t="s">
        <v>646</v>
      </c>
      <c r="G136" s="103">
        <v>45853</v>
      </c>
      <c r="H136" s="188">
        <v>45860</v>
      </c>
      <c r="I136" s="125" t="s">
        <v>677</v>
      </c>
      <c r="J136" s="189" t="s">
        <v>651</v>
      </c>
      <c r="K136" s="189" t="s">
        <v>649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30</v>
      </c>
      <c r="D137" s="142" t="s">
        <v>520</v>
      </c>
      <c r="E137" s="108" t="str">
        <f>VLOOKUP(D137,'TS Gantry - AP44'!$C$8:$D$638,2,0)</f>
        <v>DA+9</v>
      </c>
      <c r="F137" s="108" t="s">
        <v>646</v>
      </c>
      <c r="G137" s="85">
        <v>45837</v>
      </c>
      <c r="H137" s="188">
        <v>45861</v>
      </c>
      <c r="I137" s="125" t="s">
        <v>679</v>
      </c>
      <c r="J137" s="189" t="s">
        <v>673</v>
      </c>
      <c r="K137" s="189" t="s">
        <v>649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31</v>
      </c>
      <c r="D138" s="142" t="s">
        <v>462</v>
      </c>
      <c r="E138" s="108" t="str">
        <f>VLOOKUP(D138,'TS Gantry - AP44'!$C$8:$D$638,2,0)</f>
        <v>DA+0</v>
      </c>
      <c r="F138" s="108" t="s">
        <v>646</v>
      </c>
      <c r="G138" s="103">
        <v>45856</v>
      </c>
      <c r="H138" s="188">
        <v>45863</v>
      </c>
      <c r="I138" s="125" t="s">
        <v>675</v>
      </c>
      <c r="J138" s="189" t="s">
        <v>648</v>
      </c>
      <c r="K138" s="189" t="s">
        <v>649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32</v>
      </c>
      <c r="D139" s="142" t="s">
        <v>464</v>
      </c>
      <c r="E139" s="108" t="str">
        <f>VLOOKUP(D139,'TS Gantry - AP44'!$C$8:$D$638,2,0)</f>
        <v>DA+0</v>
      </c>
      <c r="F139" s="108" t="s">
        <v>646</v>
      </c>
      <c r="G139" s="103">
        <v>45857</v>
      </c>
      <c r="H139" s="188">
        <v>45863</v>
      </c>
      <c r="I139" s="125" t="s">
        <v>674</v>
      </c>
      <c r="J139" s="189" t="s">
        <v>657</v>
      </c>
      <c r="K139" s="189" t="s">
        <v>649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33</v>
      </c>
      <c r="D140" s="142" t="s">
        <v>601</v>
      </c>
      <c r="E140" s="108" t="str">
        <f>VLOOKUP(D140,'TS Gantry - AP44'!$C$8:$D$638,2,0)</f>
        <v>DA+9</v>
      </c>
      <c r="F140" s="108" t="s">
        <v>646</v>
      </c>
      <c r="G140" s="103">
        <v>45859</v>
      </c>
      <c r="H140" s="188">
        <v>45863</v>
      </c>
      <c r="I140" s="125" t="s">
        <v>669</v>
      </c>
      <c r="J140" s="189" t="s">
        <v>667</v>
      </c>
      <c r="K140" s="189" t="s">
        <v>649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34</v>
      </c>
      <c r="D141" s="142" t="s">
        <v>590</v>
      </c>
      <c r="E141" s="108" t="str">
        <f>VLOOKUP(D141,'TS Gantry - AP44'!$C$8:$D$638,2,0)</f>
        <v>DA+9</v>
      </c>
      <c r="F141" s="108" t="s">
        <v>646</v>
      </c>
      <c r="G141" s="103">
        <v>45855</v>
      </c>
      <c r="H141" s="188">
        <v>45864</v>
      </c>
      <c r="I141" s="125" t="s">
        <v>670</v>
      </c>
      <c r="J141" s="189" t="s">
        <v>664</v>
      </c>
      <c r="K141" s="189" t="s">
        <v>649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35</v>
      </c>
      <c r="D142" s="142" t="s">
        <v>529</v>
      </c>
      <c r="E142" s="108" t="str">
        <f>VLOOKUP(D142,'TS Gantry - AP44'!$C$8:$D$638,2,0)</f>
        <v>DA+9</v>
      </c>
      <c r="F142" s="108" t="s">
        <v>646</v>
      </c>
      <c r="G142" s="103">
        <v>45856</v>
      </c>
      <c r="H142" s="188">
        <v>45867</v>
      </c>
      <c r="I142" s="125" t="s">
        <v>678</v>
      </c>
      <c r="J142" s="189" t="s">
        <v>673</v>
      </c>
      <c r="K142" s="189" t="s">
        <v>649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36</v>
      </c>
      <c r="D143" s="142" t="s">
        <v>246</v>
      </c>
      <c r="E143" s="108" t="str">
        <f>VLOOKUP(D143,'TS Gantry - AP44'!$C$8:$D$638,2,0)</f>
        <v>DA+9</v>
      </c>
      <c r="F143" s="108" t="s">
        <v>646</v>
      </c>
      <c r="G143" s="103">
        <v>45861</v>
      </c>
      <c r="H143" s="188">
        <v>45867</v>
      </c>
      <c r="I143" s="125" t="s">
        <v>677</v>
      </c>
      <c r="J143" s="189" t="s">
        <v>658</v>
      </c>
      <c r="K143" s="189" t="s">
        <v>649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37</v>
      </c>
      <c r="D144" s="142" t="s">
        <v>602</v>
      </c>
      <c r="E144" s="108" t="str">
        <f>VLOOKUP(D144,'TS Gantry - AP44'!$C$8:$D$638,2,0)</f>
        <v>DA+3</v>
      </c>
      <c r="F144" s="108" t="s">
        <v>646</v>
      </c>
      <c r="G144" s="103">
        <v>45863</v>
      </c>
      <c r="H144" s="188">
        <v>45867</v>
      </c>
      <c r="I144" s="125" t="s">
        <v>669</v>
      </c>
      <c r="J144" s="189" t="s">
        <v>667</v>
      </c>
      <c r="K144" s="189" t="s">
        <v>649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633</v>
      </c>
      <c r="C145" s="108">
        <v>38</v>
      </c>
      <c r="D145" s="142" t="s">
        <v>276</v>
      </c>
      <c r="E145" s="108" t="str">
        <f>VLOOKUP(D145,'TS Gantry - AP44'!$C$8:$D$638,2,0)</f>
        <v>DB2+0</v>
      </c>
      <c r="F145" s="108" t="s">
        <v>646</v>
      </c>
      <c r="G145" s="103">
        <v>45858</v>
      </c>
      <c r="H145" s="103">
        <v>45868</v>
      </c>
      <c r="I145" s="125" t="s">
        <v>647</v>
      </c>
      <c r="J145" s="189" t="s">
        <v>651</v>
      </c>
      <c r="K145" s="189" t="s">
        <v>649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633</v>
      </c>
      <c r="C146" s="108">
        <v>39</v>
      </c>
      <c r="D146" s="142" t="s">
        <v>525</v>
      </c>
      <c r="E146" s="108" t="str">
        <f>VLOOKUP(D146,'TS Gantry - AP44'!$C$8:$D$638,2,0)</f>
        <v>DA-1.5</v>
      </c>
      <c r="F146" s="108" t="s">
        <v>646</v>
      </c>
      <c r="G146" s="103">
        <v>45856</v>
      </c>
      <c r="H146" s="103">
        <v>45869</v>
      </c>
      <c r="I146" s="125" t="s">
        <v>680</v>
      </c>
      <c r="J146" s="189" t="s">
        <v>673</v>
      </c>
      <c r="K146" s="189" t="s">
        <v>649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40</v>
      </c>
      <c r="D147" s="142" t="s">
        <v>445</v>
      </c>
      <c r="E147" s="108" t="str">
        <f>VLOOKUP(D147,'TS Gantry - AP44'!$C$8:$D$638,2,0)</f>
        <v>DB2+0</v>
      </c>
      <c r="F147" s="108" t="s">
        <v>646</v>
      </c>
      <c r="G147" s="103">
        <v>45863</v>
      </c>
      <c r="H147" s="188">
        <v>45870</v>
      </c>
      <c r="I147" s="125" t="s">
        <v>675</v>
      </c>
      <c r="J147" s="189" t="s">
        <v>648</v>
      </c>
      <c r="K147" s="189" t="s">
        <v>649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41</v>
      </c>
      <c r="D148" s="142" t="s">
        <v>465</v>
      </c>
      <c r="E148" s="108" t="str">
        <f>VLOOKUP(D148,'TS Gantry - AP44'!$C$8:$D$638,2,0)</f>
        <v>DB1+0</v>
      </c>
      <c r="F148" s="108" t="s">
        <v>646</v>
      </c>
      <c r="G148" s="103">
        <v>45863</v>
      </c>
      <c r="H148" s="103">
        <v>45870</v>
      </c>
      <c r="I148" s="125" t="s">
        <v>674</v>
      </c>
      <c r="J148" s="189" t="s">
        <v>676</v>
      </c>
      <c r="K148" s="189" t="s">
        <v>649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633</v>
      </c>
      <c r="C149" s="112">
        <v>42</v>
      </c>
      <c r="D149" s="146" t="s">
        <v>524</v>
      </c>
      <c r="E149" s="112" t="str">
        <f>VLOOKUP(D149,'TS Gantry - AP44'!$C$8:$D$638,2,0)</f>
        <v>DA+3</v>
      </c>
      <c r="F149" s="112" t="s">
        <v>646</v>
      </c>
      <c r="G149" s="165">
        <v>45863</v>
      </c>
      <c r="H149" s="165">
        <v>45870</v>
      </c>
      <c r="I149" s="148" t="s">
        <v>679</v>
      </c>
      <c r="J149" s="190" t="s">
        <v>681</v>
      </c>
      <c r="K149" s="190" t="s">
        <v>649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682</v>
      </c>
      <c r="C150" s="136">
        <v>1</v>
      </c>
      <c r="D150" s="137" t="s">
        <v>589</v>
      </c>
      <c r="E150" s="136" t="str">
        <f>VLOOKUP(D150,'TS Gantry - AP44'!$C$8:$D$638,2,0)</f>
        <v>DA-3</v>
      </c>
      <c r="F150" s="136" t="s">
        <v>646</v>
      </c>
      <c r="G150" s="161">
        <v>45863</v>
      </c>
      <c r="H150" s="161">
        <v>45871</v>
      </c>
      <c r="I150" s="139" t="s">
        <v>670</v>
      </c>
      <c r="J150" s="187" t="s">
        <v>664</v>
      </c>
      <c r="K150" s="187" t="s">
        <v>649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682</v>
      </c>
      <c r="C151" s="108">
        <v>2</v>
      </c>
      <c r="D151" s="142" t="s">
        <v>603</v>
      </c>
      <c r="E151" s="108" t="str">
        <f>VLOOKUP(D151,'TS Gantry - AP44'!$C$8:$D$638,2,0)</f>
        <v>DA+6</v>
      </c>
      <c r="F151" s="108" t="s">
        <v>646</v>
      </c>
      <c r="G151" s="103">
        <v>45865</v>
      </c>
      <c r="H151" s="103">
        <v>45872</v>
      </c>
      <c r="I151" s="125" t="s">
        <v>669</v>
      </c>
      <c r="J151" s="189" t="s">
        <v>667</v>
      </c>
      <c r="K151" s="189" t="s">
        <v>649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682</v>
      </c>
      <c r="C152" s="108">
        <v>3</v>
      </c>
      <c r="D152" s="142" t="s">
        <v>275</v>
      </c>
      <c r="E152" s="108" t="str">
        <f>VLOOKUP(D152,'TS Gantry - AP44'!$C$8:$D$638,2,0)</f>
        <v>DA-1.5</v>
      </c>
      <c r="F152" s="108" t="s">
        <v>646</v>
      </c>
      <c r="G152" s="103">
        <v>45865</v>
      </c>
      <c r="H152" s="103">
        <v>45872</v>
      </c>
      <c r="I152" s="125" t="s">
        <v>647</v>
      </c>
      <c r="J152" s="189" t="s">
        <v>651</v>
      </c>
      <c r="K152" s="189" t="s">
        <v>649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682</v>
      </c>
      <c r="C153" s="108">
        <v>4</v>
      </c>
      <c r="D153" s="142" t="s">
        <v>249</v>
      </c>
      <c r="E153" s="108" t="str">
        <f>VLOOKUP(D153,'TS Gantry - AP44'!$C$8:$D$638,2,0)</f>
        <v>DA+9</v>
      </c>
      <c r="F153" s="108" t="s">
        <v>646</v>
      </c>
      <c r="G153" s="103">
        <v>45869</v>
      </c>
      <c r="H153" s="103">
        <v>45872</v>
      </c>
      <c r="I153" s="125" t="s">
        <v>677</v>
      </c>
      <c r="J153" s="189" t="s">
        <v>658</v>
      </c>
      <c r="K153" s="189" t="s">
        <v>649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682</v>
      </c>
      <c r="C154" s="108">
        <v>5</v>
      </c>
      <c r="D154" s="142" t="s">
        <v>474</v>
      </c>
      <c r="E154" s="108" t="str">
        <f>VLOOKUP(D154,'TS Gantry - AP44'!$C$8:$D$638,2,0)</f>
        <v>DA+0</v>
      </c>
      <c r="F154" s="108" t="s">
        <v>646</v>
      </c>
      <c r="G154" s="103">
        <v>45869</v>
      </c>
      <c r="H154" s="103">
        <v>45874</v>
      </c>
      <c r="I154" s="125" t="s">
        <v>675</v>
      </c>
      <c r="J154" s="189" t="s">
        <v>648</v>
      </c>
      <c r="K154" s="189" t="s">
        <v>649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682</v>
      </c>
      <c r="C155" s="108">
        <v>6</v>
      </c>
      <c r="D155" s="142" t="s">
        <v>521</v>
      </c>
      <c r="E155" s="108" t="str">
        <f>VLOOKUP(D155,'TS Gantry - AP44'!$C$8:$D$638,2,0)</f>
        <v>DA+6</v>
      </c>
      <c r="F155" s="108" t="s">
        <v>646</v>
      </c>
      <c r="G155" s="103">
        <v>45869</v>
      </c>
      <c r="H155" s="103">
        <v>45874</v>
      </c>
      <c r="I155" s="125" t="s">
        <v>679</v>
      </c>
      <c r="J155" s="189" t="s">
        <v>673</v>
      </c>
      <c r="K155" s="189" t="s">
        <v>649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682</v>
      </c>
      <c r="C156" s="108">
        <v>7</v>
      </c>
      <c r="D156" s="142" t="s">
        <v>556</v>
      </c>
      <c r="E156" s="108" t="str">
        <f>VLOOKUP(D156,'TS Gantry - AP44'!$C$8:$D$638,2,0)</f>
        <v>DA-3</v>
      </c>
      <c r="F156" s="108" t="s">
        <v>646</v>
      </c>
      <c r="G156" s="103">
        <v>45859</v>
      </c>
      <c r="H156" s="103">
        <v>45875</v>
      </c>
      <c r="I156" s="125" t="s">
        <v>683</v>
      </c>
      <c r="J156" s="189" t="s">
        <v>657</v>
      </c>
      <c r="K156" s="189" t="s">
        <v>649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682</v>
      </c>
      <c r="C157" s="108">
        <v>8</v>
      </c>
      <c r="D157" s="142" t="s">
        <v>469</v>
      </c>
      <c r="E157" s="108" t="str">
        <f>VLOOKUP(D157,'TS Gantry - AP44'!$C$8:$D$638,2,0)</f>
        <v>DA+0</v>
      </c>
      <c r="F157" s="108" t="s">
        <v>646</v>
      </c>
      <c r="G157" s="103">
        <v>45869</v>
      </c>
      <c r="H157" s="103">
        <v>45876</v>
      </c>
      <c r="I157" s="125" t="s">
        <v>674</v>
      </c>
      <c r="J157" s="189" t="s">
        <v>648</v>
      </c>
      <c r="K157" s="189" t="s">
        <v>649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682</v>
      </c>
      <c r="C158" s="108">
        <v>9</v>
      </c>
      <c r="D158" s="142" t="s">
        <v>526</v>
      </c>
      <c r="E158" s="108" t="str">
        <f>VLOOKUP(D158,'TS Gantry - AP44'!$C$8:$D$638,2,0)</f>
        <v>DA+3</v>
      </c>
      <c r="F158" s="108" t="s">
        <v>646</v>
      </c>
      <c r="G158" s="103">
        <v>45865</v>
      </c>
      <c r="H158" s="103">
        <v>45876</v>
      </c>
      <c r="I158" s="125" t="s">
        <v>680</v>
      </c>
      <c r="J158" s="189" t="s">
        <v>676</v>
      </c>
      <c r="K158" s="189" t="s">
        <v>649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682</v>
      </c>
      <c r="C159" s="108">
        <v>10</v>
      </c>
      <c r="D159" s="142" t="s">
        <v>528</v>
      </c>
      <c r="E159" s="108" t="str">
        <f>VLOOKUP(D159,'TS Gantry - AP44'!$C$8:$D$638,2,0)</f>
        <v>DA+6</v>
      </c>
      <c r="F159" s="108" t="s">
        <v>646</v>
      </c>
      <c r="G159" s="103">
        <v>45865</v>
      </c>
      <c r="H159" s="103">
        <v>45876</v>
      </c>
      <c r="I159" s="125" t="s">
        <v>678</v>
      </c>
      <c r="J159" s="189" t="s">
        <v>673</v>
      </c>
      <c r="K159" s="189" t="s">
        <v>649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682</v>
      </c>
      <c r="C160" s="108">
        <v>11</v>
      </c>
      <c r="D160" s="142" t="s">
        <v>274</v>
      </c>
      <c r="E160" s="108" t="str">
        <f>VLOOKUP(D160,'TS Gantry - AP44'!$C$8:$D$638,2,0)</f>
        <v>DA-1.5</v>
      </c>
      <c r="F160" s="108" t="s">
        <v>646</v>
      </c>
      <c r="G160" s="103">
        <v>45872</v>
      </c>
      <c r="H160" s="103">
        <v>45876</v>
      </c>
      <c r="I160" s="125" t="s">
        <v>647</v>
      </c>
      <c r="J160" s="189" t="s">
        <v>651</v>
      </c>
      <c r="K160" s="189" t="s">
        <v>649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682</v>
      </c>
      <c r="C161" s="108">
        <v>12</v>
      </c>
      <c r="D161" s="142" t="s">
        <v>250</v>
      </c>
      <c r="E161" s="108" t="str">
        <f>VLOOKUP(D161,'TS Gantry - AP44'!$C$8:$D$638,2,0)</f>
        <v>DA+0</v>
      </c>
      <c r="F161" s="108" t="s">
        <v>646</v>
      </c>
      <c r="G161" s="103">
        <v>45872</v>
      </c>
      <c r="H161" s="103">
        <v>45877</v>
      </c>
      <c r="I161" s="125" t="s">
        <v>677</v>
      </c>
      <c r="J161" s="189" t="s">
        <v>658</v>
      </c>
      <c r="K161" s="189" t="s">
        <v>649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682</v>
      </c>
      <c r="C162" s="108">
        <v>13</v>
      </c>
      <c r="D162" s="142" t="s">
        <v>479</v>
      </c>
      <c r="E162" s="108" t="str">
        <f>VLOOKUP(D162,'TS Gantry - AP44'!$C$8:$D$638,2,0)</f>
        <v>DA+6</v>
      </c>
      <c r="F162" s="108" t="s">
        <v>646</v>
      </c>
      <c r="G162" s="103">
        <v>45874</v>
      </c>
      <c r="H162" s="103">
        <v>45882</v>
      </c>
      <c r="I162" s="125" t="s">
        <v>675</v>
      </c>
      <c r="J162" s="189" t="s">
        <v>673</v>
      </c>
      <c r="K162" s="189" t="s">
        <v>649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682</v>
      </c>
      <c r="C163" s="108">
        <v>14</v>
      </c>
      <c r="D163" s="142" t="s">
        <v>244</v>
      </c>
      <c r="E163" s="108" t="str">
        <f>VLOOKUP(D163,'TS Gantry - AP44'!$C$8:$D$638,2,0)</f>
        <v>DA+6</v>
      </c>
      <c r="F163" s="108" t="s">
        <v>646</v>
      </c>
      <c r="G163" s="103">
        <v>45860</v>
      </c>
      <c r="H163" s="103">
        <v>45882</v>
      </c>
      <c r="I163" s="125" t="s">
        <v>677</v>
      </c>
      <c r="J163" s="189" t="s">
        <v>658</v>
      </c>
      <c r="K163" s="189" t="s">
        <v>649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682</v>
      </c>
      <c r="C164" s="108">
        <v>15</v>
      </c>
      <c r="D164" s="142" t="s">
        <v>273</v>
      </c>
      <c r="E164" s="108" t="str">
        <f>VLOOKUP(D164,'TS Gantry - AP44'!$C$8:$D$638,2,0)</f>
        <v>DA+0</v>
      </c>
      <c r="F164" s="108" t="s">
        <v>646</v>
      </c>
      <c r="G164" s="103">
        <v>45876</v>
      </c>
      <c r="H164" s="103">
        <v>45883</v>
      </c>
      <c r="I164" s="125" t="s">
        <v>647</v>
      </c>
      <c r="J164" s="189" t="s">
        <v>651</v>
      </c>
      <c r="K164" s="189" t="s">
        <v>649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682</v>
      </c>
      <c r="C165" s="108">
        <v>16</v>
      </c>
      <c r="D165" s="142" t="s">
        <v>555</v>
      </c>
      <c r="E165" s="108" t="str">
        <f>VLOOKUP(D165,'TS Gantry - AP44'!$C$8:$D$638,2,0)</f>
        <v>DA+6</v>
      </c>
      <c r="F165" s="108" t="s">
        <v>646</v>
      </c>
      <c r="G165" s="103">
        <v>45877</v>
      </c>
      <c r="H165" s="103">
        <v>45883</v>
      </c>
      <c r="I165" s="125" t="s">
        <v>683</v>
      </c>
      <c r="J165" s="189" t="s">
        <v>657</v>
      </c>
      <c r="K165" s="189" t="s">
        <v>649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682</v>
      </c>
      <c r="C166" s="108">
        <v>17</v>
      </c>
      <c r="D166" s="142" t="s">
        <v>342</v>
      </c>
      <c r="E166" s="108" t="str">
        <f>VLOOKUP(D166,'TS Gantry - AP44'!$C$8:$D$638,2,0)</f>
        <v>DA+0</v>
      </c>
      <c r="F166" s="108" t="s">
        <v>646</v>
      </c>
      <c r="G166" s="103">
        <v>45886</v>
      </c>
      <c r="H166" s="103">
        <v>45890</v>
      </c>
      <c r="I166" s="125" t="s">
        <v>647</v>
      </c>
      <c r="J166" s="189" t="s">
        <v>658</v>
      </c>
      <c r="K166" s="189" t="s">
        <v>649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682</v>
      </c>
      <c r="C167" s="108">
        <v>18</v>
      </c>
      <c r="D167" s="142" t="s">
        <v>497</v>
      </c>
      <c r="E167" s="108" t="str">
        <f>VLOOKUP(D167,'TS Gantry - AP44'!$C$8:$D$638,2,0)</f>
        <v>DA+6</v>
      </c>
      <c r="F167" s="108" t="s">
        <v>646</v>
      </c>
      <c r="G167" s="103">
        <v>45883</v>
      </c>
      <c r="H167" s="103">
        <v>45891</v>
      </c>
      <c r="I167" s="189" t="s">
        <v>653</v>
      </c>
      <c r="J167" s="189" t="s">
        <v>676</v>
      </c>
      <c r="K167" s="189" t="s">
        <v>649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682</v>
      </c>
      <c r="C168" s="108">
        <v>19</v>
      </c>
      <c r="D168" s="142" t="s">
        <v>527</v>
      </c>
      <c r="E168" s="108" t="str">
        <f>VLOOKUP(D168,'TS Gantry - AP44'!$C$8:$D$638,2,0)</f>
        <v>DA+6</v>
      </c>
      <c r="F168" s="108" t="s">
        <v>646</v>
      </c>
      <c r="G168" s="103">
        <v>45877</v>
      </c>
      <c r="H168" s="103">
        <v>45891</v>
      </c>
      <c r="I168" s="189" t="s">
        <v>678</v>
      </c>
      <c r="J168" s="189" t="s">
        <v>673</v>
      </c>
      <c r="K168" s="189" t="s">
        <v>649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682</v>
      </c>
      <c r="C169" s="108">
        <v>20</v>
      </c>
      <c r="D169" s="142" t="s">
        <v>553</v>
      </c>
      <c r="E169" s="108" t="str">
        <f>VLOOKUP(D169,'TS Gantry - AP44'!$C$8:$D$638,2,0)</f>
        <v>DA+0</v>
      </c>
      <c r="F169" s="108" t="s">
        <v>646</v>
      </c>
      <c r="G169" s="103">
        <v>45880</v>
      </c>
      <c r="H169" s="103">
        <v>45892</v>
      </c>
      <c r="I169" s="189" t="s">
        <v>680</v>
      </c>
      <c r="J169" s="189" t="s">
        <v>657</v>
      </c>
      <c r="K169" s="189" t="s">
        <v>649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682</v>
      </c>
      <c r="C170" s="108">
        <v>21</v>
      </c>
      <c r="D170" s="142" t="s">
        <v>341</v>
      </c>
      <c r="E170" s="108" t="str">
        <f>VLOOKUP(D170,'TS Gantry - AP44'!$C$8:$D$638,2,0)</f>
        <v>DB1+0</v>
      </c>
      <c r="F170" s="108" t="s">
        <v>646</v>
      </c>
      <c r="G170" s="103">
        <v>45891</v>
      </c>
      <c r="H170" s="103">
        <v>45897</v>
      </c>
      <c r="I170" s="125" t="s">
        <v>647</v>
      </c>
      <c r="J170" s="189" t="s">
        <v>681</v>
      </c>
      <c r="K170" s="189" t="s">
        <v>649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682</v>
      </c>
      <c r="C171" s="108">
        <v>22</v>
      </c>
      <c r="D171" s="142" t="s">
        <v>604</v>
      </c>
      <c r="E171" s="108" t="str">
        <f>VLOOKUP(D171,'TS Gantry - AP44'!$C$8:$D$638,2,0)</f>
        <v>DC1+0</v>
      </c>
      <c r="F171" s="108" t="s">
        <v>646</v>
      </c>
      <c r="G171" s="103">
        <v>45872</v>
      </c>
      <c r="H171" s="103">
        <v>45897</v>
      </c>
      <c r="I171" s="189" t="s">
        <v>669</v>
      </c>
      <c r="J171" s="189" t="s">
        <v>667</v>
      </c>
      <c r="K171" s="189" t="s">
        <v>649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682</v>
      </c>
      <c r="C172" s="112">
        <v>23</v>
      </c>
      <c r="D172" s="146" t="s">
        <v>557</v>
      </c>
      <c r="E172" s="112" t="str">
        <f>VLOOKUP(D172,'TS Gantry - AP44'!$C$8:$D$638,2,0)</f>
        <v>DA+6</v>
      </c>
      <c r="F172" s="112" t="s">
        <v>646</v>
      </c>
      <c r="G172" s="165">
        <v>45885</v>
      </c>
      <c r="H172" s="165">
        <v>45898</v>
      </c>
      <c r="I172" s="148" t="s">
        <v>683</v>
      </c>
      <c r="J172" s="190" t="s">
        <v>657</v>
      </c>
      <c r="K172" s="148" t="s">
        <v>649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684</v>
      </c>
      <c r="C173" s="136">
        <v>1</v>
      </c>
      <c r="D173" s="137" t="s">
        <v>282</v>
      </c>
      <c r="E173" s="136" t="str">
        <f>VLOOKUP(D173,'TS Gantry - AP44'!$C$8:$D$638,2,0)</f>
        <v>DA+9</v>
      </c>
      <c r="F173" s="136" t="s">
        <v>646</v>
      </c>
      <c r="G173" s="161">
        <v>45891</v>
      </c>
      <c r="H173" s="161">
        <v>45903</v>
      </c>
      <c r="I173" s="139" t="s">
        <v>677</v>
      </c>
      <c r="J173" s="187" t="s">
        <v>681</v>
      </c>
      <c r="K173" s="139" t="s">
        <v>649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684</v>
      </c>
      <c r="C174" s="108">
        <v>2</v>
      </c>
      <c r="D174" s="142" t="s">
        <v>472</v>
      </c>
      <c r="E174" s="150" t="str">
        <f>VLOOKUP(D174,'TS Gantry - AP44'!$C$8:$D$638,2,0)</f>
        <v>DA+3</v>
      </c>
      <c r="F174" s="108" t="s">
        <v>646</v>
      </c>
      <c r="G174" s="103">
        <v>45896</v>
      </c>
      <c r="H174" s="103">
        <v>45903</v>
      </c>
      <c r="I174" s="125" t="s">
        <v>675</v>
      </c>
      <c r="J174" s="189" t="s">
        <v>676</v>
      </c>
      <c r="K174" s="153" t="s">
        <v>649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684</v>
      </c>
      <c r="C175" s="108">
        <v>3</v>
      </c>
      <c r="D175" s="142" t="s">
        <v>581</v>
      </c>
      <c r="E175" s="150" t="str">
        <f>VLOOKUP(D175,'TS Gantry - AP44'!$C$8:$D$638,2,0)</f>
        <v>DA+6</v>
      </c>
      <c r="F175" s="108" t="s">
        <v>646</v>
      </c>
      <c r="G175" s="103">
        <v>45898</v>
      </c>
      <c r="H175" s="103">
        <v>45903</v>
      </c>
      <c r="I175" s="125" t="s">
        <v>669</v>
      </c>
      <c r="J175" s="189" t="s">
        <v>667</v>
      </c>
      <c r="K175" s="153" t="s">
        <v>649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684</v>
      </c>
      <c r="C176" s="108">
        <v>4</v>
      </c>
      <c r="D176" s="142" t="s">
        <v>588</v>
      </c>
      <c r="E176" s="150" t="str">
        <f>VLOOKUP(D176,'TS Gantry - AP44'!$C$8:$D$638,2,0)</f>
        <v>DA+6</v>
      </c>
      <c r="F176" s="108" t="s">
        <v>646</v>
      </c>
      <c r="G176" s="103">
        <v>45896</v>
      </c>
      <c r="H176" s="103">
        <v>45906</v>
      </c>
      <c r="I176" s="125" t="s">
        <v>670</v>
      </c>
      <c r="J176" s="189" t="s">
        <v>673</v>
      </c>
      <c r="K176" s="153" t="s">
        <v>649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684</v>
      </c>
      <c r="C177" s="108">
        <v>5</v>
      </c>
      <c r="D177" s="142" t="s">
        <v>331</v>
      </c>
      <c r="E177" s="150" t="str">
        <f>VLOOKUP(D177,'TS Gantry - AP44'!$C$8:$D$638,2,0)</f>
        <v>DC1+0</v>
      </c>
      <c r="F177" s="108" t="s">
        <v>646</v>
      </c>
      <c r="G177" s="103">
        <v>45898</v>
      </c>
      <c r="H177" s="103">
        <v>45906</v>
      </c>
      <c r="I177" s="125" t="s">
        <v>647</v>
      </c>
      <c r="J177" s="189" t="s">
        <v>681</v>
      </c>
      <c r="K177" s="153" t="s">
        <v>649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684</v>
      </c>
      <c r="C178" s="108">
        <v>6</v>
      </c>
      <c r="D178" s="142" t="s">
        <v>580</v>
      </c>
      <c r="E178" s="150" t="str">
        <f>VLOOKUP(D178,'TS Gantry - AP44'!$C$8:$D$638,2,0)</f>
        <v>DA+3</v>
      </c>
      <c r="F178" s="108" t="s">
        <v>646</v>
      </c>
      <c r="G178" s="103">
        <v>45904</v>
      </c>
      <c r="H178" s="103">
        <v>45906</v>
      </c>
      <c r="I178" s="125" t="s">
        <v>669</v>
      </c>
      <c r="J178" s="189" t="s">
        <v>667</v>
      </c>
      <c r="K178" s="153" t="s">
        <v>649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684</v>
      </c>
      <c r="C179" s="108">
        <v>7</v>
      </c>
      <c r="D179" s="142" t="s">
        <v>552</v>
      </c>
      <c r="E179" s="150" t="str">
        <f>VLOOKUP(D179,'TS Gantry - AP44'!$C$8:$D$638,2,0)</f>
        <v>DA+6</v>
      </c>
      <c r="F179" s="108" t="s">
        <v>646</v>
      </c>
      <c r="G179" s="103">
        <v>45894</v>
      </c>
      <c r="H179" s="103">
        <v>45909</v>
      </c>
      <c r="I179" s="125" t="s">
        <v>680</v>
      </c>
      <c r="J179" s="189" t="s">
        <v>673</v>
      </c>
      <c r="K179" s="153" t="s">
        <v>649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684</v>
      </c>
      <c r="C180" s="108">
        <v>8</v>
      </c>
      <c r="D180" s="142" t="s">
        <v>468</v>
      </c>
      <c r="E180" s="150" t="str">
        <f>VLOOKUP(D180,'TS Gantry - AP44'!$C$8:$D$638,2,0)</f>
        <v>DA+0</v>
      </c>
      <c r="F180" s="108" t="s">
        <v>646</v>
      </c>
      <c r="G180" s="103">
        <v>45904</v>
      </c>
      <c r="H180" s="103">
        <v>45911</v>
      </c>
      <c r="I180" s="125" t="s">
        <v>675</v>
      </c>
      <c r="J180" s="189" t="s">
        <v>676</v>
      </c>
      <c r="K180" s="125" t="s">
        <v>649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684</v>
      </c>
      <c r="C181" s="108">
        <v>9</v>
      </c>
      <c r="D181" s="142" t="s">
        <v>579</v>
      </c>
      <c r="E181" s="150" t="str">
        <f>VLOOKUP(D181,'TS Gantry - AP44'!$C$8:$D$638,2,0)</f>
        <v>DA+3</v>
      </c>
      <c r="F181" s="108" t="s">
        <v>646</v>
      </c>
      <c r="G181" s="103">
        <v>45907</v>
      </c>
      <c r="H181" s="103">
        <v>45911</v>
      </c>
      <c r="I181" s="125" t="s">
        <v>669</v>
      </c>
      <c r="J181" s="189" t="s">
        <v>667</v>
      </c>
      <c r="K181" s="125" t="s">
        <v>649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684</v>
      </c>
      <c r="C182" s="108">
        <v>10</v>
      </c>
      <c r="D182" s="142" t="s">
        <v>587</v>
      </c>
      <c r="E182" s="150" t="str">
        <f>VLOOKUP(D182,'TS Gantry - AP44'!$C$8:$D$638,2,0)</f>
        <v>DA+6</v>
      </c>
      <c r="F182" s="108" t="s">
        <v>646</v>
      </c>
      <c r="G182" s="103">
        <v>45907</v>
      </c>
      <c r="H182" s="103">
        <v>45916</v>
      </c>
      <c r="I182" s="125" t="s">
        <v>670</v>
      </c>
      <c r="J182" s="189" t="s">
        <v>673</v>
      </c>
      <c r="K182" s="125" t="s">
        <v>649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684</v>
      </c>
      <c r="C183" s="108">
        <v>11</v>
      </c>
      <c r="D183" s="142" t="s">
        <v>319</v>
      </c>
      <c r="E183" s="150" t="str">
        <f>VLOOKUP(D183,'TS Gantry - AP44'!$C$8:$D$638,2,0)</f>
        <v>DB1+3</v>
      </c>
      <c r="F183" s="108" t="s">
        <v>646</v>
      </c>
      <c r="G183" s="103">
        <v>45907</v>
      </c>
      <c r="H183" s="103">
        <v>45916</v>
      </c>
      <c r="I183" s="125" t="s">
        <v>647</v>
      </c>
      <c r="J183" s="189" t="s">
        <v>681</v>
      </c>
      <c r="K183" s="125" t="s">
        <v>649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684</v>
      </c>
      <c r="C184" s="108">
        <v>12</v>
      </c>
      <c r="D184" s="142" t="s">
        <v>283</v>
      </c>
      <c r="E184" s="150" t="str">
        <f>VLOOKUP(D184,'TS Gantry - AP44'!$C$8:$D$638,2,0)</f>
        <v>DA+3</v>
      </c>
      <c r="F184" s="108" t="s">
        <v>646</v>
      </c>
      <c r="G184" s="103">
        <v>45911</v>
      </c>
      <c r="H184" s="103">
        <v>45916</v>
      </c>
      <c r="I184" s="125" t="s">
        <v>677</v>
      </c>
      <c r="J184" s="189" t="s">
        <v>658</v>
      </c>
      <c r="K184" s="125" t="s">
        <v>649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684</v>
      </c>
      <c r="C185" s="108">
        <v>13</v>
      </c>
      <c r="D185" s="142" t="s">
        <v>578</v>
      </c>
      <c r="E185" s="150" t="str">
        <f>VLOOKUP(D185,'TS Gantry - AP44'!$C$8:$D$638,2,0)</f>
        <v>DA+9</v>
      </c>
      <c r="F185" s="108" t="s">
        <v>646</v>
      </c>
      <c r="G185" s="103">
        <v>45912</v>
      </c>
      <c r="H185" s="103">
        <v>45916</v>
      </c>
      <c r="I185" s="125" t="s">
        <v>669</v>
      </c>
      <c r="J185" s="189" t="s">
        <v>667</v>
      </c>
      <c r="K185" s="125" t="s">
        <v>649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684</v>
      </c>
      <c r="C186" s="108">
        <v>14</v>
      </c>
      <c r="D186" s="142" t="s">
        <v>577</v>
      </c>
      <c r="E186" s="150" t="str">
        <f>VLOOKUP(D186,'TS Gantry - AP44'!$C$8:$D$638,2,0)</f>
        <v>DA+6</v>
      </c>
      <c r="F186" s="108" t="s">
        <v>646</v>
      </c>
      <c r="G186" s="103">
        <v>45918</v>
      </c>
      <c r="H186" s="103">
        <v>45921</v>
      </c>
      <c r="I186" s="125" t="s">
        <v>669</v>
      </c>
      <c r="J186" s="189" t="s">
        <v>667</v>
      </c>
      <c r="K186" s="125" t="s">
        <v>649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684</v>
      </c>
      <c r="C187" s="108">
        <v>15</v>
      </c>
      <c r="D187" s="142" t="s">
        <v>286</v>
      </c>
      <c r="E187" s="150" t="str">
        <f>VLOOKUP(D187,'TS Gantry - AP44'!$C$8:$D$638,2,0)</f>
        <v>DA+9</v>
      </c>
      <c r="F187" s="108" t="s">
        <v>646</v>
      </c>
      <c r="G187" s="103">
        <v>45918</v>
      </c>
      <c r="H187" s="103">
        <v>45922</v>
      </c>
      <c r="I187" s="125" t="s">
        <v>677</v>
      </c>
      <c r="J187" s="189" t="s">
        <v>658</v>
      </c>
      <c r="K187" s="125" t="s">
        <v>649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685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684</v>
      </c>
      <c r="C188" s="108">
        <v>16</v>
      </c>
      <c r="D188" s="142" t="s">
        <v>377</v>
      </c>
      <c r="E188" s="150" t="str">
        <f>VLOOKUP(D188,'TS Gantry - AP44'!$C$8:$D$638,2,0)</f>
        <v>DC1+3</v>
      </c>
      <c r="F188" s="108" t="s">
        <v>646</v>
      </c>
      <c r="G188" s="103">
        <v>45919</v>
      </c>
      <c r="H188" s="103">
        <v>45923</v>
      </c>
      <c r="I188" s="125" t="s">
        <v>647</v>
      </c>
      <c r="J188" s="189" t="s">
        <v>681</v>
      </c>
      <c r="K188" s="125" t="s">
        <v>649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684</v>
      </c>
      <c r="C189" s="108">
        <v>17</v>
      </c>
      <c r="D189" s="142" t="s">
        <v>287</v>
      </c>
      <c r="E189" s="150" t="str">
        <f>VLOOKUP(D189,'TS Gantry - AP44'!$C$8:$D$638,2,0)</f>
        <v>DA+3</v>
      </c>
      <c r="F189" s="108" t="s">
        <v>646</v>
      </c>
      <c r="G189" s="103">
        <v>45923</v>
      </c>
      <c r="H189" s="103">
        <v>45925</v>
      </c>
      <c r="I189" s="125" t="s">
        <v>677</v>
      </c>
      <c r="J189" s="189" t="s">
        <v>681</v>
      </c>
      <c r="K189" s="125" t="s">
        <v>649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684</v>
      </c>
      <c r="C190" s="108">
        <v>18</v>
      </c>
      <c r="D190" s="142" t="s">
        <v>576</v>
      </c>
      <c r="E190" s="150" t="str">
        <f>VLOOKUP(D190,'TS Gantry - AP44'!$C$8:$D$638,2,0)</f>
        <v>DA+9</v>
      </c>
      <c r="F190" s="108" t="s">
        <v>646</v>
      </c>
      <c r="G190" s="103">
        <v>45923</v>
      </c>
      <c r="H190" s="103">
        <v>45926</v>
      </c>
      <c r="I190" s="125" t="s">
        <v>669</v>
      </c>
      <c r="J190" s="189" t="s">
        <v>667</v>
      </c>
      <c r="K190" s="125" t="s">
        <v>649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684</v>
      </c>
      <c r="C191" s="108">
        <v>19</v>
      </c>
      <c r="D191" s="142" t="s">
        <v>575</v>
      </c>
      <c r="E191" s="150" t="str">
        <f>VLOOKUP(D191,'TS Gantry - AP44'!$C$8:$D$638,2,0)</f>
        <v>DA+9</v>
      </c>
      <c r="F191" s="108" t="s">
        <v>646</v>
      </c>
      <c r="G191" s="103">
        <v>45926</v>
      </c>
      <c r="H191" s="103">
        <v>45929</v>
      </c>
      <c r="I191" s="125" t="s">
        <v>669</v>
      </c>
      <c r="J191" s="189" t="s">
        <v>667</v>
      </c>
      <c r="K191" s="125" t="s">
        <v>649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684</v>
      </c>
      <c r="C192" s="108">
        <v>20</v>
      </c>
      <c r="D192" s="142" t="s">
        <v>473</v>
      </c>
      <c r="E192" s="150" t="str">
        <f>VLOOKUP(D192,'TS Gantry - AP44'!$C$8:$D$638,2,0)</f>
        <v>DA+3</v>
      </c>
      <c r="F192" s="108" t="s">
        <v>646</v>
      </c>
      <c r="G192" s="103">
        <v>45924</v>
      </c>
      <c r="H192" s="103">
        <v>45931</v>
      </c>
      <c r="I192" s="125" t="s">
        <v>675</v>
      </c>
      <c r="J192" s="189" t="s">
        <v>676</v>
      </c>
      <c r="K192" s="125" t="s">
        <v>649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685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684</v>
      </c>
      <c r="C193" s="112">
        <v>21</v>
      </c>
      <c r="D193" s="146" t="s">
        <v>288</v>
      </c>
      <c r="E193" s="184" t="str">
        <f>VLOOKUP(D193,'TS Gantry - AP44'!$C$8:$D$638,2,0)</f>
        <v>DA-1.5</v>
      </c>
      <c r="F193" s="112" t="s">
        <v>646</v>
      </c>
      <c r="G193" s="165">
        <v>45927</v>
      </c>
      <c r="H193" s="165">
        <v>45931</v>
      </c>
      <c r="I193" s="148" t="s">
        <v>677</v>
      </c>
      <c r="J193" s="190" t="s">
        <v>681</v>
      </c>
      <c r="K193" s="148" t="s">
        <v>649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686</v>
      </c>
      <c r="C194" s="136">
        <v>1</v>
      </c>
      <c r="D194" s="137" t="s">
        <v>559</v>
      </c>
      <c r="E194" s="136" t="str">
        <f>VLOOKUP(D194,'TS Gantry - AP44'!$C$8:$D$638,2,0)</f>
        <v>DA+9</v>
      </c>
      <c r="F194" s="136" t="s">
        <v>646</v>
      </c>
      <c r="G194" s="161">
        <v>45928</v>
      </c>
      <c r="H194" s="161">
        <v>45934</v>
      </c>
      <c r="I194" s="139" t="s">
        <v>674</v>
      </c>
      <c r="J194" s="187" t="s">
        <v>673</v>
      </c>
      <c r="K194" s="139" t="s">
        <v>649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686</v>
      </c>
      <c r="C195" s="108">
        <v>2</v>
      </c>
      <c r="D195" s="142" t="s">
        <v>582</v>
      </c>
      <c r="E195" s="150" t="str">
        <f>VLOOKUP(D195,'TS Gantry - AP44'!$C$8:$D$638,2,0)</f>
        <v>DB1+0</v>
      </c>
      <c r="F195" s="108" t="s">
        <v>646</v>
      </c>
      <c r="G195" s="103">
        <v>45929</v>
      </c>
      <c r="H195" s="103">
        <v>45934</v>
      </c>
      <c r="I195" s="125" t="s">
        <v>669</v>
      </c>
      <c r="J195" s="189" t="s">
        <v>667</v>
      </c>
      <c r="K195" s="125" t="s">
        <v>649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686</v>
      </c>
      <c r="C196" s="150">
        <v>3</v>
      </c>
      <c r="D196" s="151" t="s">
        <v>284</v>
      </c>
      <c r="E196" s="150" t="str">
        <f>VLOOKUP(D196,'TS Gantry - AP44'!$C$8:$D$638,2,0)</f>
        <v>DB1+0</v>
      </c>
      <c r="F196" s="150" t="s">
        <v>646</v>
      </c>
      <c r="G196" s="188">
        <v>45934</v>
      </c>
      <c r="H196" s="103">
        <v>45939</v>
      </c>
      <c r="I196" s="153" t="s">
        <v>677</v>
      </c>
      <c r="J196" s="199" t="s">
        <v>681</v>
      </c>
      <c r="K196" s="125" t="s">
        <v>649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685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686</v>
      </c>
      <c r="C197" s="108">
        <v>4</v>
      </c>
      <c r="D197" s="151" t="s">
        <v>574</v>
      </c>
      <c r="E197" s="150" t="str">
        <f>VLOOKUP(D197,'TS Gantry - AP44'!$C$8:$D$638,2,0)</f>
        <v>DA+9</v>
      </c>
      <c r="F197" s="150" t="s">
        <v>646</v>
      </c>
      <c r="G197" s="188">
        <v>45934</v>
      </c>
      <c r="H197" s="188">
        <v>45942</v>
      </c>
      <c r="I197" s="153" t="s">
        <v>669</v>
      </c>
      <c r="J197" s="199" t="s">
        <v>667</v>
      </c>
      <c r="K197" s="125" t="s">
        <v>649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685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686</v>
      </c>
      <c r="C198" s="150">
        <v>5</v>
      </c>
      <c r="D198" s="151" t="s">
        <v>560</v>
      </c>
      <c r="E198" s="150" t="str">
        <f>VLOOKUP(D198,'TS Gantry - AP44'!$C$8:$D$638,2,0)</f>
        <v>DA+9</v>
      </c>
      <c r="F198" s="150" t="s">
        <v>646</v>
      </c>
      <c r="G198" s="188">
        <v>45934</v>
      </c>
      <c r="H198" s="188">
        <v>45942</v>
      </c>
      <c r="I198" s="153" t="s">
        <v>674</v>
      </c>
      <c r="J198" s="199" t="s">
        <v>673</v>
      </c>
      <c r="K198" s="125" t="s">
        <v>649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686</v>
      </c>
      <c r="C199" s="108">
        <v>6</v>
      </c>
      <c r="D199" s="151" t="s">
        <v>407</v>
      </c>
      <c r="E199" s="150" t="str">
        <f>VLOOKUP(D199,'TS Gantry - AP44'!$C$8:$D$638,2,0)</f>
        <v>DA+0</v>
      </c>
      <c r="F199" s="150" t="s">
        <v>646</v>
      </c>
      <c r="G199" s="188">
        <v>45939</v>
      </c>
      <c r="H199" s="188">
        <v>45942</v>
      </c>
      <c r="I199" s="153" t="s">
        <v>647</v>
      </c>
      <c r="J199" s="199" t="s">
        <v>651</v>
      </c>
      <c r="K199" s="125" t="s">
        <v>649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685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686</v>
      </c>
      <c r="C200" s="150">
        <v>7</v>
      </c>
      <c r="D200" s="142" t="s">
        <v>584</v>
      </c>
      <c r="E200" s="150" t="str">
        <f>VLOOKUP(D200,'TS Gantry - AP44'!$C$8:$D$638,2,0)</f>
        <v>DA+3</v>
      </c>
      <c r="F200" s="150" t="s">
        <v>646</v>
      </c>
      <c r="G200" s="103">
        <v>45943</v>
      </c>
      <c r="H200" s="103">
        <v>45946</v>
      </c>
      <c r="I200" s="125" t="s">
        <v>669</v>
      </c>
      <c r="J200" s="199" t="s">
        <v>667</v>
      </c>
      <c r="K200" s="125" t="s">
        <v>649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686</v>
      </c>
      <c r="C201" s="108">
        <v>8</v>
      </c>
      <c r="D201" s="151" t="s">
        <v>477</v>
      </c>
      <c r="E201" s="150" t="str">
        <f>VLOOKUP(D201,'TS Gantry - AP44'!$C$8:$D$638,2,0)</f>
        <v>DB2+0</v>
      </c>
      <c r="F201" s="150" t="s">
        <v>646</v>
      </c>
      <c r="G201" s="188">
        <v>45934</v>
      </c>
      <c r="H201" s="188">
        <v>45947</v>
      </c>
      <c r="I201" s="153" t="s">
        <v>675</v>
      </c>
      <c r="J201" s="199" t="s">
        <v>676</v>
      </c>
      <c r="K201" s="125" t="s">
        <v>649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685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686</v>
      </c>
      <c r="C202" s="150">
        <v>9</v>
      </c>
      <c r="D202" s="142" t="s">
        <v>389</v>
      </c>
      <c r="E202" s="150" t="str">
        <f>VLOOKUP(D202,'TS Gantry - AP44'!$C$8:$D$638,2,0)</f>
        <v>DA+3</v>
      </c>
      <c r="F202" s="150" t="s">
        <v>646</v>
      </c>
      <c r="G202" s="103">
        <v>45944</v>
      </c>
      <c r="H202" s="103">
        <v>45947</v>
      </c>
      <c r="I202" s="125" t="s">
        <v>647</v>
      </c>
      <c r="J202" s="199" t="s">
        <v>658</v>
      </c>
      <c r="K202" s="125" t="s">
        <v>649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685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686</v>
      </c>
      <c r="C203" s="108">
        <v>10</v>
      </c>
      <c r="D203" s="142" t="s">
        <v>585</v>
      </c>
      <c r="E203" s="150" t="str">
        <f>VLOOKUP(D203,'TS Gantry - AP44'!$C$8:$D$638,2,0)</f>
        <v>DA+3</v>
      </c>
      <c r="F203" s="150" t="s">
        <v>646</v>
      </c>
      <c r="G203" s="103">
        <v>45946</v>
      </c>
      <c r="H203" s="103">
        <v>45948</v>
      </c>
      <c r="I203" s="125" t="s">
        <v>669</v>
      </c>
      <c r="J203" s="199" t="s">
        <v>667</v>
      </c>
      <c r="K203" s="125" t="s">
        <v>649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686</v>
      </c>
      <c r="C204" s="108">
        <v>11</v>
      </c>
      <c r="D204" s="142" t="s">
        <v>522</v>
      </c>
      <c r="E204" s="150" t="str">
        <f>VLOOKUP(D204,'TS Gantry - AP44'!$C$8:$D$638,2,0)</f>
        <v>DA+9</v>
      </c>
      <c r="F204" s="150" t="s">
        <v>646</v>
      </c>
      <c r="G204" s="103">
        <v>45942</v>
      </c>
      <c r="H204" s="103">
        <v>45949</v>
      </c>
      <c r="I204" s="125" t="s">
        <v>653</v>
      </c>
      <c r="J204" s="199" t="s">
        <v>687</v>
      </c>
      <c r="K204" s="125" t="s">
        <v>649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686</v>
      </c>
      <c r="C205" s="150">
        <v>12</v>
      </c>
      <c r="D205" s="176" t="s">
        <v>263</v>
      </c>
      <c r="E205" s="150" t="str">
        <f>VLOOKUP(D205,'TS Gantry - AP44'!$C$8:$D$638,2,0)</f>
        <v>DB1+9</v>
      </c>
      <c r="F205" s="150" t="s">
        <v>646</v>
      </c>
      <c r="G205" s="103">
        <v>45940</v>
      </c>
      <c r="H205" s="103">
        <v>45953</v>
      </c>
      <c r="I205" s="125" t="s">
        <v>677</v>
      </c>
      <c r="J205" s="199" t="s">
        <v>688</v>
      </c>
      <c r="K205" s="125" t="s">
        <v>649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686</v>
      </c>
      <c r="C206" s="108">
        <v>13</v>
      </c>
      <c r="D206" s="151" t="s">
        <v>467</v>
      </c>
      <c r="E206" s="150" t="str">
        <f>VLOOKUP(D206,'TS Gantry - AP44'!$C$8:$D$638,2,0)</f>
        <v>DA+0</v>
      </c>
      <c r="F206" s="150" t="s">
        <v>646</v>
      </c>
      <c r="G206" s="188">
        <v>45918</v>
      </c>
      <c r="H206" s="188">
        <v>45955</v>
      </c>
      <c r="I206" s="153" t="s">
        <v>675</v>
      </c>
      <c r="J206" s="199" t="s">
        <v>676</v>
      </c>
      <c r="K206" s="125" t="s">
        <v>649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685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686</v>
      </c>
      <c r="C207" s="108">
        <v>14</v>
      </c>
      <c r="D207" s="142" t="s">
        <v>561</v>
      </c>
      <c r="E207" s="150" t="str">
        <f>VLOOKUP(D207,'TS Gantry - AP44'!$C$8:$D$638,2,0)</f>
        <v>DB1+9</v>
      </c>
      <c r="F207" s="150" t="s">
        <v>646</v>
      </c>
      <c r="G207" s="103">
        <v>45943</v>
      </c>
      <c r="H207" s="103">
        <v>45955</v>
      </c>
      <c r="I207" s="125" t="s">
        <v>674</v>
      </c>
      <c r="J207" s="199" t="s">
        <v>689</v>
      </c>
      <c r="K207" s="125" t="s">
        <v>649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686</v>
      </c>
      <c r="C208" s="150">
        <v>15</v>
      </c>
      <c r="D208" s="142" t="s">
        <v>523</v>
      </c>
      <c r="E208" s="150" t="str">
        <f>VLOOKUP(D208,'TS Gantry - AP44'!$C$8:$D$638,2,0)</f>
        <v>DB1+9</v>
      </c>
      <c r="F208" s="150" t="s">
        <v>646</v>
      </c>
      <c r="G208" s="103">
        <v>45948</v>
      </c>
      <c r="H208" s="103">
        <v>45956</v>
      </c>
      <c r="I208" s="125" t="s">
        <v>653</v>
      </c>
      <c r="J208" s="199" t="s">
        <v>687</v>
      </c>
      <c r="K208" s="125" t="s">
        <v>649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686</v>
      </c>
      <c r="C209" s="108">
        <v>16</v>
      </c>
      <c r="D209" s="142" t="s">
        <v>586</v>
      </c>
      <c r="E209" s="150" t="str">
        <f>VLOOKUP(D209,'TS Gantry - AP44'!$C$8:$D$638,2,0)</f>
        <v>DA+3</v>
      </c>
      <c r="F209" s="150" t="s">
        <v>646</v>
      </c>
      <c r="G209" s="103">
        <v>45953</v>
      </c>
      <c r="H209" s="103">
        <v>45956</v>
      </c>
      <c r="I209" s="125" t="s">
        <v>669</v>
      </c>
      <c r="J209" s="199" t="s">
        <v>667</v>
      </c>
      <c r="K209" s="125" t="s">
        <v>649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686</v>
      </c>
      <c r="C210" s="150">
        <v>17</v>
      </c>
      <c r="D210" s="142" t="s">
        <v>368</v>
      </c>
      <c r="E210" s="150" t="str">
        <f>VLOOKUP(D210,'TS Gantry - AP44'!$C$8:$D$638,2,0)</f>
        <v>DC2+0</v>
      </c>
      <c r="F210" s="150" t="s">
        <v>646</v>
      </c>
      <c r="G210" s="103">
        <v>45947</v>
      </c>
      <c r="H210" s="103">
        <v>45957</v>
      </c>
      <c r="I210" s="125" t="s">
        <v>647</v>
      </c>
      <c r="J210" s="199" t="s">
        <v>690</v>
      </c>
      <c r="K210" s="125" t="s">
        <v>649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685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686</v>
      </c>
      <c r="C211" s="108">
        <v>18</v>
      </c>
      <c r="D211" s="168" t="s">
        <v>265</v>
      </c>
      <c r="E211" s="150" t="str">
        <f>VLOOKUP(D211,'TS Gantry - AP44'!$C$8:$D$638,2,0)</f>
        <v>DA+9</v>
      </c>
      <c r="F211" s="150" t="s">
        <v>646</v>
      </c>
      <c r="G211" s="103">
        <v>45953</v>
      </c>
      <c r="H211" s="103">
        <v>45958</v>
      </c>
      <c r="I211" s="125" t="s">
        <v>677</v>
      </c>
      <c r="J211" s="199" t="s">
        <v>688</v>
      </c>
      <c r="K211" s="125" t="s">
        <v>649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686</v>
      </c>
      <c r="C212" s="150">
        <v>19</v>
      </c>
      <c r="D212" s="142" t="s">
        <v>503</v>
      </c>
      <c r="E212" s="150" t="str">
        <f>VLOOKUP(D212,'TS Gantry - AP44'!$C$8:$D$638,2,0)</f>
        <v>DB2+0</v>
      </c>
      <c r="F212" s="150" t="s">
        <v>646</v>
      </c>
      <c r="G212" s="103">
        <v>45952</v>
      </c>
      <c r="H212" s="103">
        <v>45960</v>
      </c>
      <c r="I212" s="125" t="s">
        <v>653</v>
      </c>
      <c r="J212" s="199" t="s">
        <v>687</v>
      </c>
      <c r="K212" s="125" t="s">
        <v>649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686</v>
      </c>
      <c r="C213" s="108">
        <v>20</v>
      </c>
      <c r="D213" s="106" t="s">
        <v>347</v>
      </c>
      <c r="E213" s="150" t="str">
        <f>VLOOKUP(D213,'TS Gantry - AP44'!$C$8:$D$638,2,0)</f>
        <v>DA+3</v>
      </c>
      <c r="F213" s="150" t="s">
        <v>646</v>
      </c>
      <c r="G213" s="103">
        <v>45957</v>
      </c>
      <c r="H213" s="103">
        <v>45960</v>
      </c>
      <c r="I213" s="125" t="s">
        <v>647</v>
      </c>
      <c r="J213" s="199" t="s">
        <v>690</v>
      </c>
      <c r="K213" s="125" t="s">
        <v>649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686</v>
      </c>
      <c r="C214" s="150">
        <v>21</v>
      </c>
      <c r="D214" s="106" t="s">
        <v>266</v>
      </c>
      <c r="E214" s="150" t="str">
        <f>VLOOKUP(D214,'TS Gantry - AP44'!$C$8:$D$638,2,0)</f>
        <v>DA+9</v>
      </c>
      <c r="F214" s="150" t="s">
        <v>646</v>
      </c>
      <c r="G214" s="103">
        <v>45957</v>
      </c>
      <c r="H214" s="103">
        <v>45960</v>
      </c>
      <c r="I214" s="125" t="s">
        <v>677</v>
      </c>
      <c r="J214" s="199" t="s">
        <v>688</v>
      </c>
      <c r="K214" s="125" t="s">
        <v>649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686</v>
      </c>
      <c r="C215" s="108">
        <v>22</v>
      </c>
      <c r="D215" s="106" t="s">
        <v>600</v>
      </c>
      <c r="E215" s="150" t="str">
        <f>VLOOKUP(D215,'TS Gantry - AP44'!$C$8:$D$638,2,0)</f>
        <v>DA+3</v>
      </c>
      <c r="F215" s="150" t="s">
        <v>646</v>
      </c>
      <c r="G215" s="103">
        <v>45958</v>
      </c>
      <c r="H215" s="103">
        <v>45960</v>
      </c>
      <c r="I215" s="125" t="s">
        <v>669</v>
      </c>
      <c r="J215" s="199" t="s">
        <v>667</v>
      </c>
      <c r="K215" s="125" t="s">
        <v>649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686</v>
      </c>
      <c r="C216" s="150">
        <v>23</v>
      </c>
      <c r="D216" s="142" t="s">
        <v>475</v>
      </c>
      <c r="E216" s="150" t="str">
        <f>VLOOKUP(D216,'TS Gantry - AP44'!$C$8:$D$638,2,0)</f>
        <v>DA+3</v>
      </c>
      <c r="F216" s="150" t="s">
        <v>646</v>
      </c>
      <c r="G216" s="103">
        <v>45954</v>
      </c>
      <c r="H216" s="103">
        <v>45962</v>
      </c>
      <c r="I216" s="125" t="s">
        <v>675</v>
      </c>
      <c r="J216" s="199" t="s">
        <v>676</v>
      </c>
      <c r="K216" s="125" t="s">
        <v>649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686</v>
      </c>
      <c r="C217" s="150">
        <v>24</v>
      </c>
      <c r="D217" s="142" t="s">
        <v>562</v>
      </c>
      <c r="E217" s="150" t="str">
        <f>VLOOKUP(D217,'TS Gantry - AP44'!$C$8:$D$638,2,0)</f>
        <v>DA+9</v>
      </c>
      <c r="F217" s="150" t="s">
        <v>646</v>
      </c>
      <c r="G217" s="103">
        <v>45956</v>
      </c>
      <c r="H217" s="103">
        <v>45962</v>
      </c>
      <c r="I217" s="125" t="s">
        <v>674</v>
      </c>
      <c r="J217" s="199" t="s">
        <v>689</v>
      </c>
      <c r="K217" s="125" t="s">
        <v>649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686</v>
      </c>
      <c r="C218" s="184">
        <v>25</v>
      </c>
      <c r="D218" s="202" t="s">
        <v>267</v>
      </c>
      <c r="E218" s="184" t="str">
        <f>VLOOKUP(D218,'TS Gantry - AP44'!$C$8:$D$638,2,0)</f>
        <v>DA-1.5</v>
      </c>
      <c r="F218" s="184" t="s">
        <v>646</v>
      </c>
      <c r="G218" s="165">
        <v>45961</v>
      </c>
      <c r="H218" s="165">
        <v>45963</v>
      </c>
      <c r="I218" s="148" t="s">
        <v>677</v>
      </c>
      <c r="J218" s="203" t="s">
        <v>688</v>
      </c>
      <c r="K218" s="148" t="s">
        <v>649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634</v>
      </c>
      <c r="C219" s="150">
        <v>1</v>
      </c>
      <c r="D219" s="206" t="s">
        <v>583</v>
      </c>
      <c r="E219" s="150" t="str">
        <f>VLOOKUP(D219,'TS Gantry - AP44'!$C$8:$D$638,2,0)</f>
        <v>DA+0</v>
      </c>
      <c r="F219" s="150" t="s">
        <v>646</v>
      </c>
      <c r="G219" s="188">
        <v>45957</v>
      </c>
      <c r="H219" s="188">
        <v>45964</v>
      </c>
      <c r="I219" s="153" t="s">
        <v>669</v>
      </c>
      <c r="J219" s="199" t="s">
        <v>667</v>
      </c>
      <c r="K219" s="153" t="s">
        <v>649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685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634</v>
      </c>
      <c r="C220" s="108">
        <v>2</v>
      </c>
      <c r="D220" s="106" t="s">
        <v>499</v>
      </c>
      <c r="E220" s="150" t="str">
        <f>VLOOKUP(D220,'TS Gantry - AP44'!$C$8:$D$638,2,0)</f>
        <v>DC2+0</v>
      </c>
      <c r="F220" s="150" t="s">
        <v>646</v>
      </c>
      <c r="G220" s="103">
        <v>45957</v>
      </c>
      <c r="H220" s="103">
        <v>45965</v>
      </c>
      <c r="I220" s="125" t="s">
        <v>653</v>
      </c>
      <c r="J220" s="199" t="s">
        <v>687</v>
      </c>
      <c r="K220" s="125" t="s">
        <v>649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634</v>
      </c>
      <c r="C221" s="108">
        <v>3</v>
      </c>
      <c r="D221" s="208" t="s">
        <v>352</v>
      </c>
      <c r="E221" s="150" t="str">
        <f>VLOOKUP(D221,'TS Gantry - AP44'!$C$8:$D$638,2,0)</f>
        <v>DA-1.5</v>
      </c>
      <c r="F221" s="150" t="s">
        <v>646</v>
      </c>
      <c r="G221" s="103">
        <v>45962</v>
      </c>
      <c r="H221" s="103">
        <v>45966</v>
      </c>
      <c r="I221" s="125" t="s">
        <v>647</v>
      </c>
      <c r="J221" s="199" t="s">
        <v>651</v>
      </c>
      <c r="K221" s="125" t="s">
        <v>649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634</v>
      </c>
      <c r="C222" s="108">
        <v>4</v>
      </c>
      <c r="D222" s="106" t="s">
        <v>268</v>
      </c>
      <c r="E222" s="150" t="str">
        <f>VLOOKUP(D222,'TS Gantry - AP44'!$C$8:$D$638,2,0)</f>
        <v>DA+6</v>
      </c>
      <c r="F222" s="150" t="s">
        <v>646</v>
      </c>
      <c r="G222" s="103">
        <v>45963</v>
      </c>
      <c r="H222" s="103">
        <v>45967</v>
      </c>
      <c r="I222" s="125" t="s">
        <v>677</v>
      </c>
      <c r="J222" s="199" t="s">
        <v>658</v>
      </c>
      <c r="K222" s="125" t="s">
        <v>649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634</v>
      </c>
      <c r="C223" s="108">
        <v>5</v>
      </c>
      <c r="D223" s="176" t="s">
        <v>563</v>
      </c>
      <c r="E223" s="150" t="str">
        <f>VLOOKUP(D223,'TS Gantry - AP44'!$C$8:$D$638,2,0)</f>
        <v>DA+9</v>
      </c>
      <c r="F223" s="150" t="s">
        <v>646</v>
      </c>
      <c r="G223" s="103">
        <v>45962</v>
      </c>
      <c r="H223" s="103">
        <v>45968</v>
      </c>
      <c r="I223" s="125" t="s">
        <v>674</v>
      </c>
      <c r="J223" s="199" t="s">
        <v>689</v>
      </c>
      <c r="K223" s="125" t="s">
        <v>649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634</v>
      </c>
      <c r="C224" s="108">
        <v>6</v>
      </c>
      <c r="D224" s="106" t="s">
        <v>471</v>
      </c>
      <c r="E224" s="150" t="str">
        <f>VLOOKUP(D224,'TS Gantry - AP44'!$C$8:$D$638,2,0)</f>
        <v>DA+0</v>
      </c>
      <c r="F224" s="150" t="s">
        <v>646</v>
      </c>
      <c r="G224" s="103">
        <v>45960</v>
      </c>
      <c r="H224" s="103">
        <v>45970</v>
      </c>
      <c r="I224" s="125" t="s">
        <v>675</v>
      </c>
      <c r="J224" s="199" t="s">
        <v>676</v>
      </c>
      <c r="K224" s="125" t="s">
        <v>649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634</v>
      </c>
      <c r="C225" s="108">
        <v>7</v>
      </c>
      <c r="D225" s="176" t="s">
        <v>269</v>
      </c>
      <c r="E225" s="150" t="str">
        <f>VLOOKUP(D225,'TS Gantry - AP44'!$C$8:$D$638,2,0)</f>
        <v>DA+3</v>
      </c>
      <c r="F225" s="150" t="s">
        <v>646</v>
      </c>
      <c r="G225" s="103">
        <v>45967</v>
      </c>
      <c r="H225" s="103">
        <v>45970</v>
      </c>
      <c r="I225" s="125" t="s">
        <v>677</v>
      </c>
      <c r="J225" s="199" t="s">
        <v>658</v>
      </c>
      <c r="K225" s="125" t="s">
        <v>649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634</v>
      </c>
      <c r="C226" s="108">
        <v>8</v>
      </c>
      <c r="D226" s="176" t="s">
        <v>598</v>
      </c>
      <c r="E226" s="150" t="str">
        <f>VLOOKUP(D226,'TS Gantry - AP44'!$C$8:$D$638,2,0)</f>
        <v>DC1+9</v>
      </c>
      <c r="F226" s="150" t="s">
        <v>646</v>
      </c>
      <c r="G226" s="103">
        <v>45965</v>
      </c>
      <c r="H226" s="103">
        <v>45971</v>
      </c>
      <c r="I226" s="125" t="s">
        <v>669</v>
      </c>
      <c r="J226" s="199" t="s">
        <v>667</v>
      </c>
      <c r="K226" s="125" t="s">
        <v>649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634</v>
      </c>
      <c r="C227" s="108">
        <v>9</v>
      </c>
      <c r="D227" s="176" t="s">
        <v>383</v>
      </c>
      <c r="E227" s="150" t="str">
        <f>VLOOKUP(D227,'TS Gantry - AP44'!$C$8:$D$638,2,0)</f>
        <v>DA+3</v>
      </c>
      <c r="F227" s="150" t="s">
        <v>646</v>
      </c>
      <c r="G227" s="103">
        <v>45967</v>
      </c>
      <c r="H227" s="103">
        <v>45972</v>
      </c>
      <c r="I227" s="125" t="s">
        <v>647</v>
      </c>
      <c r="J227" s="199" t="s">
        <v>651</v>
      </c>
      <c r="K227" s="125" t="s">
        <v>649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634</v>
      </c>
      <c r="C228" s="108">
        <v>10</v>
      </c>
      <c r="D228" s="176" t="s">
        <v>530</v>
      </c>
      <c r="E228" s="150" t="str">
        <f>VLOOKUP(D228,'TS Gantry - AP44'!$C$8:$D$638,2,0)</f>
        <v>DA-3</v>
      </c>
      <c r="F228" s="150" t="s">
        <v>646</v>
      </c>
      <c r="G228" s="103">
        <v>45966</v>
      </c>
      <c r="H228" s="103">
        <v>45973</v>
      </c>
      <c r="I228" s="125" t="s">
        <v>653</v>
      </c>
      <c r="J228" s="199" t="s">
        <v>687</v>
      </c>
      <c r="K228" s="125" t="s">
        <v>649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634</v>
      </c>
      <c r="C229" s="108">
        <v>11</v>
      </c>
      <c r="D229" s="176" t="s">
        <v>270</v>
      </c>
      <c r="E229" s="150" t="str">
        <f>VLOOKUP(D229,'TS Gantry - AP44'!$C$8:$D$638,2,0)</f>
        <v>DA+3</v>
      </c>
      <c r="F229" s="150" t="s">
        <v>646</v>
      </c>
      <c r="G229" s="103">
        <v>45970</v>
      </c>
      <c r="H229" s="103">
        <v>45973</v>
      </c>
      <c r="I229" s="125" t="s">
        <v>677</v>
      </c>
      <c r="J229" s="199" t="s">
        <v>658</v>
      </c>
      <c r="K229" s="125" t="s">
        <v>649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634</v>
      </c>
      <c r="C230" s="108">
        <v>12</v>
      </c>
      <c r="D230" s="106" t="s">
        <v>564</v>
      </c>
      <c r="E230" s="150" t="str">
        <f>VLOOKUP(D230,'TS Gantry - AP44'!$C$8:$D$638,2,0)</f>
        <v>DA+3</v>
      </c>
      <c r="F230" s="150" t="s">
        <v>646</v>
      </c>
      <c r="G230" s="103">
        <v>45969</v>
      </c>
      <c r="H230" s="103">
        <v>45974</v>
      </c>
      <c r="I230" s="125" t="s">
        <v>674</v>
      </c>
      <c r="J230" s="199" t="s">
        <v>689</v>
      </c>
      <c r="K230" s="125" t="s">
        <v>649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634</v>
      </c>
      <c r="C231" s="108">
        <v>13</v>
      </c>
      <c r="D231" s="176" t="s">
        <v>596</v>
      </c>
      <c r="E231" s="150" t="str">
        <f>VLOOKUP(D231,'TS Gantry - AP44'!$C$8:$D$638,2,0)</f>
        <v>DB2+9</v>
      </c>
      <c r="F231" s="150" t="s">
        <v>646</v>
      </c>
      <c r="G231" s="103">
        <v>45970</v>
      </c>
      <c r="H231" s="103">
        <v>45975</v>
      </c>
      <c r="I231" s="125" t="s">
        <v>669</v>
      </c>
      <c r="J231" s="199" t="s">
        <v>667</v>
      </c>
      <c r="K231" s="125" t="s">
        <v>649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634</v>
      </c>
      <c r="C232" s="108">
        <v>14</v>
      </c>
      <c r="D232" s="208" t="s">
        <v>365</v>
      </c>
      <c r="E232" s="150" t="str">
        <f>VLOOKUP(D232,'TS Gantry - AP44'!$C$8:$D$638,2,0)</f>
        <v>DA+3</v>
      </c>
      <c r="F232" s="150" t="s">
        <v>646</v>
      </c>
      <c r="G232" s="103">
        <v>45975</v>
      </c>
      <c r="H232" s="85">
        <v>45977</v>
      </c>
      <c r="I232" s="125" t="s">
        <v>647</v>
      </c>
      <c r="J232" s="199" t="s">
        <v>651</v>
      </c>
      <c r="K232" s="125" t="s">
        <v>649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634</v>
      </c>
      <c r="C233" s="108">
        <v>15</v>
      </c>
      <c r="D233" s="176" t="s">
        <v>595</v>
      </c>
      <c r="E233" s="150" t="str">
        <f>VLOOKUP(D233,'TS Gantry - AP44'!$C$8:$D$638,2,0)</f>
        <v>DA-3</v>
      </c>
      <c r="F233" s="150" t="s">
        <v>646</v>
      </c>
      <c r="G233" s="103">
        <v>45975</v>
      </c>
      <c r="H233" s="85">
        <v>45977</v>
      </c>
      <c r="I233" s="125" t="s">
        <v>669</v>
      </c>
      <c r="J233" s="199" t="s">
        <v>667</v>
      </c>
      <c r="K233" s="125" t="s">
        <v>649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634</v>
      </c>
      <c r="C234" s="108">
        <v>16</v>
      </c>
      <c r="D234" s="209" t="s">
        <v>532</v>
      </c>
      <c r="E234" s="150" t="str">
        <f>VLOOKUP(D234,'TS Gantry - AP44'!$C$8:$D$638,2,0)</f>
        <v>DA+3</v>
      </c>
      <c r="F234" s="150" t="s">
        <v>646</v>
      </c>
      <c r="G234" s="103">
        <v>45971</v>
      </c>
      <c r="H234" s="103">
        <v>45978</v>
      </c>
      <c r="I234" s="125" t="s">
        <v>653</v>
      </c>
      <c r="J234" s="125" t="s">
        <v>691</v>
      </c>
      <c r="K234" s="125" t="s">
        <v>649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634</v>
      </c>
      <c r="C235" s="108">
        <v>17</v>
      </c>
      <c r="D235" s="208" t="s">
        <v>478</v>
      </c>
      <c r="E235" s="150" t="str">
        <f>VLOOKUP(D235,'TS Gantry - AP44'!$C$8:$D$638,2,0)</f>
        <v>DA+3</v>
      </c>
      <c r="F235" s="150" t="s">
        <v>646</v>
      </c>
      <c r="G235" s="103">
        <v>45971</v>
      </c>
      <c r="H235" s="103">
        <v>45979</v>
      </c>
      <c r="I235" s="125" t="s">
        <v>675</v>
      </c>
      <c r="J235" s="199" t="s">
        <v>676</v>
      </c>
      <c r="K235" s="125" t="s">
        <v>649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634</v>
      </c>
      <c r="C236" s="108">
        <v>18</v>
      </c>
      <c r="D236" s="208" t="s">
        <v>271</v>
      </c>
      <c r="E236" s="150" t="str">
        <f>VLOOKUP(D236,'TS Gantry - AP44'!$C$8:$D$638,2,0)</f>
        <v>DD45+0</v>
      </c>
      <c r="F236" s="150" t="s">
        <v>646</v>
      </c>
      <c r="G236" s="85">
        <v>45974</v>
      </c>
      <c r="H236" s="103">
        <v>45980</v>
      </c>
      <c r="I236" s="125" t="s">
        <v>677</v>
      </c>
      <c r="J236" s="199" t="s">
        <v>658</v>
      </c>
      <c r="K236" s="125" t="s">
        <v>649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634</v>
      </c>
      <c r="C237" s="108">
        <v>19</v>
      </c>
      <c r="D237" s="208" t="s">
        <v>410</v>
      </c>
      <c r="E237" s="150" t="str">
        <f>VLOOKUP(D237,'TS Gantry - AP44'!$C$8:$D$638,2,0)</f>
        <v>DA+0</v>
      </c>
      <c r="F237" s="150" t="s">
        <v>646</v>
      </c>
      <c r="G237" s="103">
        <v>45979</v>
      </c>
      <c r="H237" s="85">
        <v>45982</v>
      </c>
      <c r="I237" s="125" t="s">
        <v>647</v>
      </c>
      <c r="J237" s="125" t="s">
        <v>688</v>
      </c>
      <c r="K237" s="125" t="s">
        <v>649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634</v>
      </c>
      <c r="C238" s="108">
        <v>20</v>
      </c>
      <c r="D238" s="87" t="s">
        <v>593</v>
      </c>
      <c r="E238" s="150" t="str">
        <f>VLOOKUP(D238,'TS Gantry - AP44'!$C$8:$D$638,2,0)</f>
        <v>DB2+0</v>
      </c>
      <c r="F238" s="150" t="s">
        <v>646</v>
      </c>
      <c r="G238" s="85">
        <v>45977</v>
      </c>
      <c r="H238" s="85">
        <v>45983</v>
      </c>
      <c r="I238" s="125" t="s">
        <v>669</v>
      </c>
      <c r="J238" s="199" t="s">
        <v>667</v>
      </c>
      <c r="K238" s="125" t="s">
        <v>649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634</v>
      </c>
      <c r="C239" s="108">
        <v>21</v>
      </c>
      <c r="D239" s="176" t="s">
        <v>470</v>
      </c>
      <c r="E239" s="150" t="str">
        <f>VLOOKUP(D239,'TS Gantry - AP44'!$C$8:$D$638,2,0)</f>
        <v>DA+0</v>
      </c>
      <c r="F239" s="150" t="s">
        <v>646</v>
      </c>
      <c r="G239" s="103">
        <v>45970</v>
      </c>
      <c r="H239" s="103">
        <v>45985</v>
      </c>
      <c r="I239" s="125" t="s">
        <v>675</v>
      </c>
      <c r="J239" s="199" t="s">
        <v>676</v>
      </c>
      <c r="K239" s="125" t="s">
        <v>649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634</v>
      </c>
      <c r="C240" s="108">
        <v>22</v>
      </c>
      <c r="D240" s="209" t="s">
        <v>594</v>
      </c>
      <c r="E240" s="150" t="str">
        <f>VLOOKUP(D240,'TS Gantry - AP44'!$C$8:$D$638,2,0)</f>
        <v>DA+0</v>
      </c>
      <c r="F240" s="150" t="s">
        <v>646</v>
      </c>
      <c r="G240" s="85">
        <v>45984</v>
      </c>
      <c r="H240" s="103">
        <v>45985</v>
      </c>
      <c r="I240" s="125" t="s">
        <v>669</v>
      </c>
      <c r="J240" s="199" t="s">
        <v>667</v>
      </c>
      <c r="K240" s="125" t="s">
        <v>649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634</v>
      </c>
      <c r="C241" s="108">
        <v>23</v>
      </c>
      <c r="D241" s="208" t="s">
        <v>533</v>
      </c>
      <c r="E241" s="150" t="str">
        <f>VLOOKUP(D241,'TS Gantry - AP44'!$C$8:$D$638,2,0)</f>
        <v>DB2+3</v>
      </c>
      <c r="F241" s="150" t="s">
        <v>646</v>
      </c>
      <c r="G241" s="103">
        <v>45975</v>
      </c>
      <c r="H241" s="85">
        <v>45986</v>
      </c>
      <c r="I241" s="125" t="s">
        <v>653</v>
      </c>
      <c r="J241" s="125" t="s">
        <v>688</v>
      </c>
      <c r="K241" s="125" t="s">
        <v>649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634</v>
      </c>
      <c r="C242" s="108">
        <v>24</v>
      </c>
      <c r="D242" s="106" t="s">
        <v>537</v>
      </c>
      <c r="E242" s="150" t="str">
        <f>VLOOKUP(D242,'TS Gantry - AP44'!$C$8:$D$638,2,0)</f>
        <v>DA+6</v>
      </c>
      <c r="F242" s="150" t="s">
        <v>646</v>
      </c>
      <c r="G242" s="103">
        <v>45985</v>
      </c>
      <c r="H242" s="103">
        <v>45989</v>
      </c>
      <c r="I242" s="125" t="s">
        <v>653</v>
      </c>
      <c r="J242" s="125" t="s">
        <v>688</v>
      </c>
      <c r="K242" s="125" t="s">
        <v>649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634</v>
      </c>
      <c r="C243" s="108">
        <v>25</v>
      </c>
      <c r="D243" s="208" t="s">
        <v>261</v>
      </c>
      <c r="E243" s="150" t="str">
        <f>VLOOKUP(D243,'TS Gantry - AP44'!$C$8:$D$638,2,0)</f>
        <v>DC2+9</v>
      </c>
      <c r="F243" s="150" t="s">
        <v>646</v>
      </c>
      <c r="G243" s="85">
        <v>45981</v>
      </c>
      <c r="H243" s="103">
        <v>45990</v>
      </c>
      <c r="I243" s="125" t="s">
        <v>677</v>
      </c>
      <c r="J243" s="199" t="s">
        <v>658</v>
      </c>
      <c r="K243" s="125" t="s">
        <v>649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634</v>
      </c>
      <c r="C244" s="108">
        <v>26</v>
      </c>
      <c r="D244" s="106" t="s">
        <v>558</v>
      </c>
      <c r="E244" s="150" t="str">
        <f>VLOOKUP(D244,'TS Gantry - AP44'!$C$8:$D$638,2,0)</f>
        <v>DA+9</v>
      </c>
      <c r="F244" s="150" t="s">
        <v>646</v>
      </c>
      <c r="G244" s="85">
        <v>45986</v>
      </c>
      <c r="H244" s="103">
        <v>45990</v>
      </c>
      <c r="I244" s="125" t="s">
        <v>669</v>
      </c>
      <c r="J244" s="199" t="s">
        <v>667</v>
      </c>
      <c r="K244" s="125" t="s">
        <v>649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634</v>
      </c>
      <c r="C245" s="108">
        <v>27</v>
      </c>
      <c r="D245" s="208" t="s">
        <v>413</v>
      </c>
      <c r="E245" s="150" t="str">
        <f>VLOOKUP(D245,'TS Gantry - AP44'!$C$8:$D$638,2,0)</f>
        <v>DC2+3</v>
      </c>
      <c r="F245" s="150" t="s">
        <v>646</v>
      </c>
      <c r="G245" s="103">
        <v>45985</v>
      </c>
      <c r="H245" s="85">
        <v>45992</v>
      </c>
      <c r="I245" s="125" t="s">
        <v>647</v>
      </c>
      <c r="J245" s="125" t="s">
        <v>692</v>
      </c>
      <c r="K245" s="125" t="s">
        <v>649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634</v>
      </c>
      <c r="C246" s="108">
        <v>28</v>
      </c>
      <c r="D246" s="106" t="s">
        <v>534</v>
      </c>
      <c r="E246" s="150" t="str">
        <f>VLOOKUP(D246,'TS Gantry - AP44'!$C$8:$D$638,2,0)</f>
        <v>DA+9</v>
      </c>
      <c r="F246" s="150" t="s">
        <v>646</v>
      </c>
      <c r="G246" s="85">
        <v>45988</v>
      </c>
      <c r="H246" s="85">
        <v>45992</v>
      </c>
      <c r="I246" s="125" t="s">
        <v>653</v>
      </c>
      <c r="J246" s="125" t="s">
        <v>688</v>
      </c>
      <c r="K246" s="125" t="s">
        <v>649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634</v>
      </c>
      <c r="C247" s="108">
        <v>29</v>
      </c>
      <c r="D247" s="176" t="s">
        <v>536</v>
      </c>
      <c r="E247" s="150" t="str">
        <f>VLOOKUP(D247,'TS Gantry - AP44'!$C$8:$D$638,2,0)</f>
        <v>DA+9</v>
      </c>
      <c r="F247" s="150" t="s">
        <v>646</v>
      </c>
      <c r="G247" s="85">
        <v>45981</v>
      </c>
      <c r="H247" s="85">
        <v>45993</v>
      </c>
      <c r="I247" s="125" t="s">
        <v>653</v>
      </c>
      <c r="J247" s="199" t="s">
        <v>657</v>
      </c>
      <c r="K247" s="125" t="s">
        <v>649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634</v>
      </c>
      <c r="C248" s="108">
        <v>30</v>
      </c>
      <c r="D248" s="208" t="s">
        <v>293</v>
      </c>
      <c r="E248" s="150" t="str">
        <f>VLOOKUP(D248,'TS Gantry - AP44'!$C$8:$D$638,2,0)</f>
        <v>DB1+0</v>
      </c>
      <c r="F248" s="150" t="s">
        <v>646</v>
      </c>
      <c r="G248" s="85">
        <v>45987</v>
      </c>
      <c r="H248" s="85">
        <v>45993</v>
      </c>
      <c r="I248" s="125" t="s">
        <v>677</v>
      </c>
      <c r="J248" s="199" t="s">
        <v>658</v>
      </c>
      <c r="K248" s="125" t="s">
        <v>649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634</v>
      </c>
      <c r="C249" s="108">
        <v>31</v>
      </c>
      <c r="D249" s="106" t="s">
        <v>260</v>
      </c>
      <c r="E249" s="150" t="str">
        <f>VLOOKUP(D249,'TS Gantry - AP44'!$C$8:$D$638,2,0)</f>
        <v>DA+9</v>
      </c>
      <c r="F249" s="150" t="s">
        <v>646</v>
      </c>
      <c r="G249" s="103">
        <v>45990</v>
      </c>
      <c r="H249" s="85">
        <v>45993</v>
      </c>
      <c r="I249" s="125" t="s">
        <v>677</v>
      </c>
      <c r="J249" s="199" t="s">
        <v>658</v>
      </c>
      <c r="K249" s="125" t="s">
        <v>649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634</v>
      </c>
      <c r="C250" s="112">
        <v>32</v>
      </c>
      <c r="D250" s="202" t="s">
        <v>566</v>
      </c>
      <c r="E250" s="184" t="str">
        <f>VLOOKUP(D250,'TS Gantry - AP44'!$C$8:$D$638,2,0)</f>
        <v>DA+9</v>
      </c>
      <c r="F250" s="184" t="s">
        <v>646</v>
      </c>
      <c r="G250" s="165">
        <v>45991</v>
      </c>
      <c r="H250" s="165">
        <v>45994</v>
      </c>
      <c r="I250" s="148" t="s">
        <v>669</v>
      </c>
      <c r="J250" s="203" t="s">
        <v>667</v>
      </c>
      <c r="K250" s="148" t="s">
        <v>649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693</v>
      </c>
      <c r="C251" s="150">
        <v>1</v>
      </c>
      <c r="D251" s="100" t="s">
        <v>538</v>
      </c>
      <c r="E251" s="150" t="str">
        <f>VLOOKUP(D251,'TS Gantry - AP44'!$C$8:$D$638,2,0)</f>
        <v>DA+0</v>
      </c>
      <c r="F251" s="150" t="s">
        <v>646</v>
      </c>
      <c r="G251" s="188">
        <v>45991</v>
      </c>
      <c r="H251" s="188">
        <v>45995</v>
      </c>
      <c r="I251" s="153" t="s">
        <v>653</v>
      </c>
      <c r="J251" s="199" t="s">
        <v>657</v>
      </c>
      <c r="K251" s="153" t="s">
        <v>649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693</v>
      </c>
      <c r="C252" s="108">
        <v>2</v>
      </c>
      <c r="D252" s="176" t="s">
        <v>259</v>
      </c>
      <c r="E252" s="150" t="str">
        <f>VLOOKUP(D252,'TS Gantry - AP44'!$C$8:$D$638,2,0)</f>
        <v>DA+9</v>
      </c>
      <c r="F252" s="150" t="s">
        <v>646</v>
      </c>
      <c r="G252" s="85">
        <v>45992</v>
      </c>
      <c r="H252" s="103">
        <v>45996</v>
      </c>
      <c r="I252" s="125" t="s">
        <v>677</v>
      </c>
      <c r="J252" s="199" t="s">
        <v>658</v>
      </c>
      <c r="K252" s="125" t="s">
        <v>649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693</v>
      </c>
      <c r="C253" s="150">
        <v>3</v>
      </c>
      <c r="D253" s="106" t="s">
        <v>539</v>
      </c>
      <c r="E253" s="150" t="str">
        <f>VLOOKUP(D253,'TS Gantry - AP44'!$C$8:$D$638,2,0)</f>
        <v>DA+3</v>
      </c>
      <c r="F253" s="150" t="s">
        <v>646</v>
      </c>
      <c r="G253" s="85">
        <v>45993</v>
      </c>
      <c r="H253" s="103">
        <v>45997</v>
      </c>
      <c r="I253" s="125" t="s">
        <v>653</v>
      </c>
      <c r="J253" s="199" t="s">
        <v>657</v>
      </c>
      <c r="K253" s="125" t="s">
        <v>649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693</v>
      </c>
      <c r="C254" s="108">
        <v>4</v>
      </c>
      <c r="D254" s="106" t="s">
        <v>565</v>
      </c>
      <c r="E254" s="150" t="str">
        <f>VLOOKUP(D254,'TS Gantry - AP44'!$C$8:$D$638,2,0)</f>
        <v>DA+3</v>
      </c>
      <c r="F254" s="150" t="s">
        <v>646</v>
      </c>
      <c r="G254" s="103">
        <v>45994</v>
      </c>
      <c r="H254" s="103">
        <v>45998</v>
      </c>
      <c r="I254" s="125" t="s">
        <v>669</v>
      </c>
      <c r="J254" s="189" t="s">
        <v>667</v>
      </c>
      <c r="K254" s="125" t="s">
        <v>649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693</v>
      </c>
      <c r="C255" s="150">
        <v>5</v>
      </c>
      <c r="D255" s="210" t="s">
        <v>281</v>
      </c>
      <c r="E255" s="150" t="str">
        <f>VLOOKUP(D255,'TS Gantry - AP44'!$C$8:$D$638,2,0)</f>
        <v>DA+9</v>
      </c>
      <c r="F255" s="150" t="s">
        <v>646</v>
      </c>
      <c r="G255" s="103">
        <v>45995</v>
      </c>
      <c r="H255" s="103">
        <v>45998</v>
      </c>
      <c r="I255" s="125" t="s">
        <v>677</v>
      </c>
      <c r="J255" s="199" t="s">
        <v>658</v>
      </c>
      <c r="K255" s="125" t="s">
        <v>649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693</v>
      </c>
      <c r="C256" s="108">
        <v>6</v>
      </c>
      <c r="D256" s="209" t="s">
        <v>480</v>
      </c>
      <c r="E256" s="150" t="str">
        <f>VLOOKUP(D256,'TS Gantry - AP44'!$C$8:$D$638,2,0)</f>
        <v>DA+0</v>
      </c>
      <c r="F256" s="150" t="s">
        <v>646</v>
      </c>
      <c r="G256" s="103">
        <v>45985</v>
      </c>
      <c r="H256" s="103">
        <v>45999</v>
      </c>
      <c r="I256" s="125" t="s">
        <v>675</v>
      </c>
      <c r="J256" s="125" t="s">
        <v>676</v>
      </c>
      <c r="K256" s="125" t="s">
        <v>649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693</v>
      </c>
      <c r="C257" s="150">
        <v>7</v>
      </c>
      <c r="D257" s="106" t="s">
        <v>257</v>
      </c>
      <c r="E257" s="150" t="str">
        <f>VLOOKUP(D257,'TS Gantry - AP44'!$C$8:$D$638,2,0)</f>
        <v>DA+3</v>
      </c>
      <c r="F257" s="150" t="s">
        <v>646</v>
      </c>
      <c r="G257" s="103">
        <v>45996</v>
      </c>
      <c r="H257" s="103">
        <v>46000</v>
      </c>
      <c r="I257" s="125" t="s">
        <v>677</v>
      </c>
      <c r="J257" s="199" t="s">
        <v>658</v>
      </c>
      <c r="K257" s="125" t="s">
        <v>649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693</v>
      </c>
      <c r="C258" s="108">
        <v>8</v>
      </c>
      <c r="D258" s="106" t="s">
        <v>567</v>
      </c>
      <c r="E258" s="150" t="str">
        <f>VLOOKUP(D258,'TS Gantry - AP44'!$C$8:$D$638,2,0)</f>
        <v>DA+9</v>
      </c>
      <c r="F258" s="150" t="s">
        <v>646</v>
      </c>
      <c r="G258" s="103">
        <v>45998</v>
      </c>
      <c r="H258" s="103">
        <v>46001</v>
      </c>
      <c r="I258" s="125" t="s">
        <v>669</v>
      </c>
      <c r="J258" s="189" t="s">
        <v>667</v>
      </c>
      <c r="K258" s="125" t="s">
        <v>649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693</v>
      </c>
      <c r="C259" s="150">
        <v>9</v>
      </c>
      <c r="D259" s="106" t="s">
        <v>256</v>
      </c>
      <c r="E259" s="150" t="str">
        <f>VLOOKUP(D259,'TS Gantry - AP44'!$C$8:$D$638,2,0)</f>
        <v>DA-1.5</v>
      </c>
      <c r="F259" s="150" t="s">
        <v>646</v>
      </c>
      <c r="G259" s="103">
        <v>45997</v>
      </c>
      <c r="H259" s="103">
        <v>46003</v>
      </c>
      <c r="I259" s="125" t="s">
        <v>677</v>
      </c>
      <c r="J259" s="199" t="s">
        <v>658</v>
      </c>
      <c r="K259" s="125" t="s">
        <v>649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693</v>
      </c>
      <c r="C260" s="108">
        <v>10</v>
      </c>
      <c r="D260" s="106" t="s">
        <v>279</v>
      </c>
      <c r="E260" s="150" t="str">
        <f>VLOOKUP(D260,'TS Gantry - AP44'!$C$8:$D$638,2,0)</f>
        <v>DA+6</v>
      </c>
      <c r="F260" s="150" t="s">
        <v>646</v>
      </c>
      <c r="G260" s="103">
        <v>45997</v>
      </c>
      <c r="H260" s="103">
        <v>46003</v>
      </c>
      <c r="I260" s="125" t="s">
        <v>677</v>
      </c>
      <c r="J260" s="199" t="s">
        <v>658</v>
      </c>
      <c r="K260" s="125" t="s">
        <v>649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693</v>
      </c>
      <c r="C261" s="150">
        <v>11</v>
      </c>
      <c r="D261" s="176" t="s">
        <v>411</v>
      </c>
      <c r="E261" s="150" t="str">
        <f>VLOOKUP(D261,'TS Gantry - AP44'!$C$8:$D$638,2,0)</f>
        <v>DD45+9</v>
      </c>
      <c r="F261" s="150" t="s">
        <v>646</v>
      </c>
      <c r="G261" s="85">
        <v>45992</v>
      </c>
      <c r="H261" s="103">
        <v>46004</v>
      </c>
      <c r="I261" s="125" t="s">
        <v>647</v>
      </c>
      <c r="J261" s="211" t="s">
        <v>691</v>
      </c>
      <c r="K261" s="125" t="s">
        <v>649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693</v>
      </c>
      <c r="C262" s="108">
        <v>12</v>
      </c>
      <c r="D262" s="106" t="s">
        <v>278</v>
      </c>
      <c r="E262" s="150" t="str">
        <f>VLOOKUP(D262,'TS Gantry - AP44'!$C$8:$D$638,2,0)</f>
        <v>DA-3</v>
      </c>
      <c r="F262" s="150" t="s">
        <v>646</v>
      </c>
      <c r="G262" s="103">
        <v>46002</v>
      </c>
      <c r="H262" s="103">
        <v>46005</v>
      </c>
      <c r="I262" s="125" t="s">
        <v>677</v>
      </c>
      <c r="J262" s="199" t="s">
        <v>658</v>
      </c>
      <c r="K262" s="125" t="s">
        <v>649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693</v>
      </c>
      <c r="C263" s="150">
        <v>13</v>
      </c>
      <c r="D263" s="106" t="s">
        <v>569</v>
      </c>
      <c r="E263" s="150" t="str">
        <f>VLOOKUP(D263,'TS Gantry - AP44'!$C$8:$D$638,2,0)</f>
        <v>DA+3</v>
      </c>
      <c r="F263" s="150" t="s">
        <v>646</v>
      </c>
      <c r="G263" s="103">
        <v>46002</v>
      </c>
      <c r="H263" s="103">
        <v>46005</v>
      </c>
      <c r="I263" s="125" t="s">
        <v>669</v>
      </c>
      <c r="J263" s="125" t="s">
        <v>689</v>
      </c>
      <c r="K263" s="125" t="s">
        <v>649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693</v>
      </c>
      <c r="C264" s="108">
        <v>14</v>
      </c>
      <c r="D264" s="106" t="s">
        <v>540</v>
      </c>
      <c r="E264" s="150" t="str">
        <f>VLOOKUP(D264,'TS Gantry - AP44'!$C$8:$D$638,2,0)</f>
        <v>DA+6</v>
      </c>
      <c r="F264" s="150" t="s">
        <v>646</v>
      </c>
      <c r="G264" s="103">
        <v>46000</v>
      </c>
      <c r="H264" s="103">
        <v>46007</v>
      </c>
      <c r="I264" s="125" t="s">
        <v>653</v>
      </c>
      <c r="J264" s="199" t="s">
        <v>657</v>
      </c>
      <c r="K264" s="125" t="s">
        <v>649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693</v>
      </c>
      <c r="C265" s="150">
        <v>15</v>
      </c>
      <c r="D265" s="107" t="s">
        <v>255</v>
      </c>
      <c r="E265" s="150" t="str">
        <f>VLOOKUP(D265,'TS Gantry - AP44'!$C$8:$D$638,2,0)</f>
        <v>DA+9</v>
      </c>
      <c r="F265" s="150" t="s">
        <v>646</v>
      </c>
      <c r="G265" s="103">
        <v>46005</v>
      </c>
      <c r="H265" s="103">
        <v>46007</v>
      </c>
      <c r="I265" s="125" t="s">
        <v>677</v>
      </c>
      <c r="J265" s="199" t="s">
        <v>658</v>
      </c>
      <c r="K265" s="125" t="s">
        <v>649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693</v>
      </c>
      <c r="C266" s="108">
        <v>16</v>
      </c>
      <c r="D266" s="106" t="s">
        <v>434</v>
      </c>
      <c r="E266" s="150" t="str">
        <f>VLOOKUP(D266,'TS Gantry - AP44'!$C$8:$D$638,2,0)</f>
        <v>DB2+0</v>
      </c>
      <c r="F266" s="150" t="s">
        <v>646</v>
      </c>
      <c r="G266" s="85">
        <v>45993</v>
      </c>
      <c r="H266" s="103">
        <v>46008</v>
      </c>
      <c r="I266" s="125" t="s">
        <v>675</v>
      </c>
      <c r="J266" s="125" t="s">
        <v>676</v>
      </c>
      <c r="K266" s="125" t="s">
        <v>649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693</v>
      </c>
      <c r="C267" s="150">
        <v>17</v>
      </c>
      <c r="D267" s="106" t="s">
        <v>546</v>
      </c>
      <c r="E267" s="150" t="str">
        <f>VLOOKUP(D267,'TS Gantry - AP44'!$C$8:$D$638,2,0)</f>
        <v>DA+3</v>
      </c>
      <c r="F267" s="150" t="s">
        <v>646</v>
      </c>
      <c r="G267" s="103">
        <v>46002</v>
      </c>
      <c r="H267" s="103">
        <v>46008</v>
      </c>
      <c r="I267" s="125" t="s">
        <v>653</v>
      </c>
      <c r="J267" s="199" t="s">
        <v>657</v>
      </c>
      <c r="K267" s="125" t="s">
        <v>649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693</v>
      </c>
      <c r="C268" s="108">
        <v>18</v>
      </c>
      <c r="D268" s="106" t="s">
        <v>419</v>
      </c>
      <c r="E268" s="150" t="str">
        <f>VLOOKUP(D268,'TS Gantry - AP44'!$C$8:$D$638,2,0)</f>
        <v>DA-1.5</v>
      </c>
      <c r="F268" s="150" t="s">
        <v>646</v>
      </c>
      <c r="G268" s="103">
        <v>46004</v>
      </c>
      <c r="H268" s="103">
        <v>46008</v>
      </c>
      <c r="I268" s="125" t="s">
        <v>647</v>
      </c>
      <c r="J268" s="211" t="s">
        <v>691</v>
      </c>
      <c r="K268" s="125" t="s">
        <v>649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693</v>
      </c>
      <c r="C269" s="150">
        <v>19</v>
      </c>
      <c r="D269" s="106" t="s">
        <v>568</v>
      </c>
      <c r="E269" s="150" t="str">
        <f>VLOOKUP(D269,'TS Gantry - AP44'!$C$8:$D$638,2,0)</f>
        <v>DA-3</v>
      </c>
      <c r="F269" s="150" t="s">
        <v>646</v>
      </c>
      <c r="G269" s="103">
        <v>46005</v>
      </c>
      <c r="H269" s="103">
        <v>46008</v>
      </c>
      <c r="I269" s="125" t="s">
        <v>669</v>
      </c>
      <c r="J269" s="125" t="s">
        <v>689</v>
      </c>
      <c r="K269" s="125" t="s">
        <v>649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693</v>
      </c>
      <c r="C270" s="108">
        <v>20</v>
      </c>
      <c r="D270" s="106" t="s">
        <v>299</v>
      </c>
      <c r="E270" s="150" t="str">
        <f>VLOOKUP(D270,'TS Gantry - AP44'!$C$8:$D$638,2,0)</f>
        <v>DA+6</v>
      </c>
      <c r="F270" s="150" t="s">
        <v>646</v>
      </c>
      <c r="G270" s="103">
        <v>46006</v>
      </c>
      <c r="H270" s="103">
        <v>46010</v>
      </c>
      <c r="I270" s="125" t="s">
        <v>677</v>
      </c>
      <c r="J270" s="125" t="s">
        <v>664</v>
      </c>
      <c r="K270" s="125" t="s">
        <v>649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693</v>
      </c>
      <c r="C271" s="150">
        <v>21</v>
      </c>
      <c r="D271" s="106" t="s">
        <v>570</v>
      </c>
      <c r="E271" s="150" t="str">
        <f>VLOOKUP(D271,'TS Gantry - AP44'!$C$8:$D$638,2,0)</f>
        <v>DA+9</v>
      </c>
      <c r="F271" s="150" t="s">
        <v>646</v>
      </c>
      <c r="G271" s="103">
        <v>46009</v>
      </c>
      <c r="H271" s="103">
        <v>46012</v>
      </c>
      <c r="I271" s="125" t="s">
        <v>669</v>
      </c>
      <c r="J271" s="125" t="s">
        <v>667</v>
      </c>
      <c r="K271" s="125" t="s">
        <v>649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693</v>
      </c>
      <c r="C272" s="108">
        <v>22</v>
      </c>
      <c r="D272" s="106" t="s">
        <v>548</v>
      </c>
      <c r="E272" s="150" t="str">
        <f>VLOOKUP(D272,'TS Gantry - AP44'!$C$8:$D$638,2,0)</f>
        <v>DA+9</v>
      </c>
      <c r="F272" s="150" t="s">
        <v>646</v>
      </c>
      <c r="G272" s="103">
        <v>46011</v>
      </c>
      <c r="H272" s="103">
        <v>46014</v>
      </c>
      <c r="I272" s="125" t="s">
        <v>653</v>
      </c>
      <c r="J272" s="125" t="s">
        <v>694</v>
      </c>
      <c r="K272" s="125" t="s">
        <v>649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693</v>
      </c>
      <c r="C273" s="150">
        <v>23</v>
      </c>
      <c r="D273" s="106" t="s">
        <v>253</v>
      </c>
      <c r="E273" s="150" t="str">
        <f>VLOOKUP(D273,'TS Gantry - AP44'!$C$8:$D$638,2,0)</f>
        <v>DB2+3</v>
      </c>
      <c r="F273" s="150" t="s">
        <v>646</v>
      </c>
      <c r="G273" s="103">
        <v>46008</v>
      </c>
      <c r="H273" s="103">
        <v>46016</v>
      </c>
      <c r="I273" s="125" t="s">
        <v>677</v>
      </c>
      <c r="J273" s="199" t="s">
        <v>658</v>
      </c>
      <c r="K273" s="125" t="s">
        <v>649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693</v>
      </c>
      <c r="C274" s="108">
        <v>24</v>
      </c>
      <c r="D274" s="106" t="s">
        <v>300</v>
      </c>
      <c r="E274" s="150" t="str">
        <f>VLOOKUP(D274,'TS Gantry - AP44'!$C$8:$D$638,2,0)</f>
        <v>DB1+3</v>
      </c>
      <c r="F274" s="150" t="s">
        <v>646</v>
      </c>
      <c r="G274" s="103">
        <v>46010</v>
      </c>
      <c r="H274" s="103">
        <v>46017</v>
      </c>
      <c r="I274" s="125" t="s">
        <v>677</v>
      </c>
      <c r="J274" s="199" t="s">
        <v>658</v>
      </c>
      <c r="K274" s="125" t="s">
        <v>649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693</v>
      </c>
      <c r="C275" s="150">
        <v>25</v>
      </c>
      <c r="D275" s="106" t="s">
        <v>571</v>
      </c>
      <c r="E275" s="150" t="str">
        <f>VLOOKUP(D275,'TS Gantry - AP44'!$C$8:$D$638,2,0)</f>
        <v>DB1+6</v>
      </c>
      <c r="F275" s="150" t="s">
        <v>646</v>
      </c>
      <c r="G275" s="103">
        <v>46012</v>
      </c>
      <c r="H275" s="103">
        <v>46017</v>
      </c>
      <c r="I275" s="125" t="s">
        <v>669</v>
      </c>
      <c r="J275" s="125" t="s">
        <v>695</v>
      </c>
      <c r="K275" s="125" t="s">
        <v>649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693</v>
      </c>
      <c r="C276" s="108">
        <v>26</v>
      </c>
      <c r="D276" s="106" t="s">
        <v>415</v>
      </c>
      <c r="E276" s="150" t="str">
        <f>VLOOKUP(D276,'TS Gantry - AP44'!$C$8:$D$638,2,0)</f>
        <v>DD60+6</v>
      </c>
      <c r="F276" s="150" t="s">
        <v>646</v>
      </c>
      <c r="G276" s="103">
        <v>46009</v>
      </c>
      <c r="H276" s="103">
        <v>46018</v>
      </c>
      <c r="I276" s="125" t="s">
        <v>647</v>
      </c>
      <c r="J276" s="125" t="s">
        <v>691</v>
      </c>
      <c r="K276" s="125" t="s">
        <v>649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693</v>
      </c>
      <c r="C277" s="150">
        <v>27</v>
      </c>
      <c r="D277" s="106" t="s">
        <v>429</v>
      </c>
      <c r="E277" s="150" t="str">
        <f>VLOOKUP(D277,'TS Gantry - AP44'!$C$8:$D$638,2,0)</f>
        <v>DB1+9</v>
      </c>
      <c r="F277" s="150" t="s">
        <v>646</v>
      </c>
      <c r="G277" s="103">
        <v>46009</v>
      </c>
      <c r="H277" s="103">
        <v>46018</v>
      </c>
      <c r="I277" s="125" t="s">
        <v>675</v>
      </c>
      <c r="J277" s="125" t="s">
        <v>676</v>
      </c>
      <c r="K277" s="125" t="s">
        <v>649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693</v>
      </c>
      <c r="C278" s="108">
        <v>28</v>
      </c>
      <c r="D278" s="106" t="s">
        <v>252</v>
      </c>
      <c r="E278" s="150" t="str">
        <f>VLOOKUP(D278,'TS Gantry - AP44'!$C$8:$D$638,2,0)</f>
        <v>DA+9</v>
      </c>
      <c r="F278" s="150" t="s">
        <v>646</v>
      </c>
      <c r="G278" s="103">
        <v>46016</v>
      </c>
      <c r="H278" s="103">
        <v>46021</v>
      </c>
      <c r="I278" s="125" t="s">
        <v>677</v>
      </c>
      <c r="J278" s="125" t="s">
        <v>664</v>
      </c>
      <c r="K278" s="125" t="s">
        <v>649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693</v>
      </c>
      <c r="C279" s="150">
        <v>29</v>
      </c>
      <c r="D279" s="106" t="s">
        <v>573</v>
      </c>
      <c r="E279" s="150" t="str">
        <f>VLOOKUP(D279,'TS Gantry - AP44'!$C$8:$D$638,2,0)</f>
        <v>DA+6</v>
      </c>
      <c r="F279" s="150" t="s">
        <v>646</v>
      </c>
      <c r="G279" s="103">
        <v>46017</v>
      </c>
      <c r="H279" s="103">
        <v>46021</v>
      </c>
      <c r="I279" s="125" t="s">
        <v>669</v>
      </c>
      <c r="J279" s="125" t="s">
        <v>695</v>
      </c>
      <c r="K279" s="125" t="s">
        <v>649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693</v>
      </c>
      <c r="C280" s="108">
        <v>30</v>
      </c>
      <c r="D280" s="106" t="s">
        <v>476</v>
      </c>
      <c r="E280" s="150" t="str">
        <f>VLOOKUP(D280,'TS Gantry - AP44'!$C$8:$D$638,2,0)</f>
        <v>DA+3</v>
      </c>
      <c r="F280" s="150" t="s">
        <v>646</v>
      </c>
      <c r="G280" s="103">
        <v>46016</v>
      </c>
      <c r="H280" s="103">
        <v>46022</v>
      </c>
      <c r="I280" s="125" t="s">
        <v>675</v>
      </c>
      <c r="J280" s="125" t="s">
        <v>676</v>
      </c>
      <c r="K280" s="125" t="s">
        <v>649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693</v>
      </c>
      <c r="C281" s="150">
        <v>31</v>
      </c>
      <c r="D281" s="106" t="s">
        <v>417</v>
      </c>
      <c r="E281" s="150" t="str">
        <f>VLOOKUP(D281,'TS Gantry - AP44'!$C$8:$D$638,2,0)</f>
        <v>DD60+9</v>
      </c>
      <c r="F281" s="150" t="s">
        <v>646</v>
      </c>
      <c r="G281" s="103">
        <v>46012</v>
      </c>
      <c r="H281" s="103">
        <v>46026</v>
      </c>
      <c r="I281" s="125" t="s">
        <v>647</v>
      </c>
      <c r="J281" s="125" t="s">
        <v>691</v>
      </c>
      <c r="K281" s="125" t="s">
        <v>649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693</v>
      </c>
      <c r="C282" s="108">
        <v>32</v>
      </c>
      <c r="D282" s="106" t="s">
        <v>248</v>
      </c>
      <c r="E282" s="150" t="str">
        <f>VLOOKUP(D282,'TS Gantry - AP44'!$C$8:$D$638,2,0)</f>
        <v>DA+9</v>
      </c>
      <c r="F282" s="150" t="s">
        <v>646</v>
      </c>
      <c r="G282" s="103">
        <v>46021</v>
      </c>
      <c r="H282" s="103">
        <v>46025</v>
      </c>
      <c r="I282" s="125" t="s">
        <v>677</v>
      </c>
      <c r="J282" s="125" t="s">
        <v>664</v>
      </c>
      <c r="K282" s="125" t="s">
        <v>649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636</v>
      </c>
      <c r="C283" s="108">
        <v>1</v>
      </c>
      <c r="D283" s="106" t="s">
        <v>549</v>
      </c>
      <c r="E283" s="150" t="str">
        <f>VLOOKUP(D283,'TS Gantry - AP44'!$C$8:$D$638,2,0)</f>
        <v>DC2+0</v>
      </c>
      <c r="F283" s="150" t="s">
        <v>646</v>
      </c>
      <c r="G283" s="103">
        <v>46021</v>
      </c>
      <c r="H283" s="103">
        <v>46027</v>
      </c>
      <c r="I283" s="125" t="s">
        <v>653</v>
      </c>
      <c r="J283" s="125" t="s">
        <v>694</v>
      </c>
      <c r="K283" s="125" t="s">
        <v>649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636</v>
      </c>
      <c r="C284" s="150">
        <v>2</v>
      </c>
      <c r="D284" s="106" t="s">
        <v>388</v>
      </c>
      <c r="E284" s="150" t="str">
        <f>VLOOKUP(D284,'TS Gantry - AP44'!$C$8:$D$638,2,0)</f>
        <v>DA+6</v>
      </c>
      <c r="F284" s="150" t="s">
        <v>646</v>
      </c>
      <c r="G284" s="103">
        <v>46027</v>
      </c>
      <c r="H284" s="103">
        <v>46033</v>
      </c>
      <c r="I284" s="125" t="s">
        <v>675</v>
      </c>
      <c r="J284" s="125" t="s">
        <v>676</v>
      </c>
      <c r="K284" s="125" t="s">
        <v>649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636</v>
      </c>
      <c r="C285" s="192">
        <v>3</v>
      </c>
      <c r="D285" s="106" t="s">
        <v>611</v>
      </c>
      <c r="E285" s="150" t="str">
        <f>VLOOKUP(D285,'TS Gantry - AP44'!$C$8:$D$638,2,0)</f>
        <v>DB1+0</v>
      </c>
      <c r="F285" s="150" t="s">
        <v>646</v>
      </c>
      <c r="G285" s="103">
        <v>46026</v>
      </c>
      <c r="H285" s="103">
        <v>46033</v>
      </c>
      <c r="I285" s="125" t="s">
        <v>669</v>
      </c>
      <c r="J285" s="125" t="s">
        <v>687</v>
      </c>
      <c r="K285" s="125" t="s">
        <v>649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636</v>
      </c>
      <c r="C286" s="192">
        <v>4</v>
      </c>
      <c r="D286" s="106" t="s">
        <v>379</v>
      </c>
      <c r="E286" s="150" t="str">
        <f>VLOOKUP(D286,'TS Gantry - AP44'!$C$8:$D$638,2,0)</f>
        <v>DA+6</v>
      </c>
      <c r="F286" s="150" t="s">
        <v>646</v>
      </c>
      <c r="G286" s="103">
        <v>46027</v>
      </c>
      <c r="H286" s="103">
        <v>46034</v>
      </c>
      <c r="I286" s="125" t="s">
        <v>647</v>
      </c>
      <c r="J286" s="125" t="s">
        <v>696</v>
      </c>
      <c r="K286" s="125" t="s">
        <v>649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636</v>
      </c>
      <c r="C287" s="150">
        <v>5</v>
      </c>
      <c r="D287" s="106" t="s">
        <v>550</v>
      </c>
      <c r="E287" s="150" t="str">
        <f>VLOOKUP(D287,'TS Gantry - AP44'!$C$8:$D$638,2,0)</f>
        <v>DD45+9</v>
      </c>
      <c r="F287" s="150" t="s">
        <v>646</v>
      </c>
      <c r="G287" s="103">
        <v>46026</v>
      </c>
      <c r="H287" s="103">
        <v>46035</v>
      </c>
      <c r="I287" s="125" t="s">
        <v>653</v>
      </c>
      <c r="J287" s="125" t="s">
        <v>695</v>
      </c>
      <c r="K287" s="125" t="s">
        <v>649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636</v>
      </c>
      <c r="C288" s="192">
        <v>6</v>
      </c>
      <c r="D288" s="106" t="s">
        <v>612</v>
      </c>
      <c r="E288" s="150" t="str">
        <f>VLOOKUP(D288,'TS Gantry - AP44'!$C$8:$D$638,2,0)</f>
        <v>DC1+0</v>
      </c>
      <c r="F288" s="150" t="s">
        <v>646</v>
      </c>
      <c r="G288" s="103">
        <v>46033</v>
      </c>
      <c r="H288" s="103">
        <v>46038</v>
      </c>
      <c r="I288" s="125" t="s">
        <v>669</v>
      </c>
      <c r="J288" s="125" t="s">
        <v>687</v>
      </c>
      <c r="K288" s="125" t="s">
        <v>649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636</v>
      </c>
      <c r="C289" s="192">
        <v>7</v>
      </c>
      <c r="D289" s="106" t="s">
        <v>241</v>
      </c>
      <c r="E289" s="150" t="str">
        <f>VLOOKUP(D289,'TS Gantry - AP44'!$C$8:$D$638,2,0)</f>
        <v>DD60+3</v>
      </c>
      <c r="F289" s="150" t="s">
        <v>646</v>
      </c>
      <c r="G289" s="103">
        <v>46021</v>
      </c>
      <c r="H289" s="103">
        <v>46042</v>
      </c>
      <c r="I289" s="125" t="s">
        <v>677</v>
      </c>
      <c r="J289" s="125" t="s">
        <v>658</v>
      </c>
      <c r="K289" s="125" t="s">
        <v>649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636</v>
      </c>
      <c r="C290" s="150">
        <v>8</v>
      </c>
      <c r="D290" s="106" t="s">
        <v>547</v>
      </c>
      <c r="E290" s="150" t="str">
        <f>VLOOKUP(D290,'TS Gantry - AP44'!$C$8:$D$638,2,0)</f>
        <v>DA+9</v>
      </c>
      <c r="F290" s="150" t="s">
        <v>646</v>
      </c>
      <c r="G290" s="103">
        <v>46037</v>
      </c>
      <c r="H290" s="103">
        <v>46043</v>
      </c>
      <c r="I290" s="125" t="s">
        <v>653</v>
      </c>
      <c r="J290" s="125" t="s">
        <v>695</v>
      </c>
      <c r="K290" s="125" t="s">
        <v>649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636</v>
      </c>
      <c r="C291" s="192">
        <v>9</v>
      </c>
      <c r="D291" s="106" t="s">
        <v>545</v>
      </c>
      <c r="E291" s="150" t="str">
        <f>VLOOKUP(D291,'TS Gantry - AP44'!$C$8:$D$638,2,0)</f>
        <v>DA+9</v>
      </c>
      <c r="F291" s="150" t="s">
        <v>646</v>
      </c>
      <c r="G291" s="103">
        <v>46050</v>
      </c>
      <c r="H291" s="103">
        <v>46053</v>
      </c>
      <c r="I291" s="125" t="s">
        <v>653</v>
      </c>
      <c r="J291" s="125" t="s">
        <v>695</v>
      </c>
      <c r="K291" s="125" t="s">
        <v>649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7" customFormat="1" ht="15.75" customHeight="1" thickBot="1">
      <c r="A292" s="558">
        <v>288</v>
      </c>
      <c r="B292" s="590" t="s">
        <v>636</v>
      </c>
      <c r="C292" s="560">
        <v>10</v>
      </c>
      <c r="D292" s="561" t="s">
        <v>348</v>
      </c>
      <c r="E292" s="559" t="str">
        <f>VLOOKUP(D292,'TS Gantry - AP44'!$C$8:$D$638,2,0)</f>
        <v>DD60+25</v>
      </c>
      <c r="F292" s="559" t="s">
        <v>646</v>
      </c>
      <c r="G292" s="562">
        <v>46039</v>
      </c>
      <c r="H292" s="562">
        <v>46055</v>
      </c>
      <c r="I292" s="563" t="s">
        <v>647</v>
      </c>
      <c r="J292" s="563" t="s">
        <v>658</v>
      </c>
      <c r="K292" s="563" t="s">
        <v>649</v>
      </c>
      <c r="L292" s="563" t="str">
        <f>VLOOKUP(D292,'TS Gantry - AP44'!$C$8:$X$638,22,FALSE)</f>
        <v>DHEERERAN</v>
      </c>
      <c r="M292" s="563" t="str">
        <f>VLOOKUP(D292,'TS Gantry - AP44'!$C$8:$Y$638,23,FALSE)</f>
        <v>LUNKARANSAR</v>
      </c>
      <c r="N292" s="563" t="str">
        <f>VLOOKUP(D292,'TS Gantry - AP44'!$C$8:$Z$638,24,FALSE)</f>
        <v>BIKANER</v>
      </c>
      <c r="O292" s="564"/>
      <c r="P292" s="564"/>
      <c r="Q292" s="564"/>
      <c r="R292" s="564"/>
      <c r="S292" s="564"/>
      <c r="T292" s="565"/>
      <c r="U292" s="566"/>
      <c r="V292" s="566"/>
      <c r="W292" s="566"/>
      <c r="X292" s="566"/>
      <c r="Y292" s="566"/>
      <c r="Z292" s="566"/>
    </row>
    <row r="293" spans="1:26" s="557" customFormat="1" ht="15.75" customHeight="1">
      <c r="A293" s="550">
        <v>289</v>
      </c>
      <c r="B293" s="548" t="s">
        <v>697</v>
      </c>
      <c r="C293" s="548">
        <v>1</v>
      </c>
      <c r="D293" s="552" t="s">
        <v>385</v>
      </c>
      <c r="E293" s="551" t="str">
        <f>VLOOKUP(D293,'TS Gantry - AP44'!$C$8:$D$638,2,0)</f>
        <v>DA+0</v>
      </c>
      <c r="F293" s="551" t="s">
        <v>646</v>
      </c>
      <c r="G293" s="553">
        <v>46056</v>
      </c>
      <c r="H293" s="553">
        <v>46060</v>
      </c>
      <c r="I293" s="554" t="s">
        <v>647</v>
      </c>
      <c r="J293" s="554" t="s">
        <v>658</v>
      </c>
      <c r="K293" s="554" t="s">
        <v>649</v>
      </c>
      <c r="L293" s="554" t="str">
        <f>VLOOKUP(D293,'TS Gantry - AP44'!$C$8:$X$638,22,FALSE)</f>
        <v>JAKHARWALA</v>
      </c>
      <c r="M293" s="554" t="str">
        <f>VLOOKUP(D293,'TS Gantry - AP44'!$C$8:$Y$638,23,FALSE)</f>
        <v>LUNKARANSAR</v>
      </c>
      <c r="N293" s="554" t="str">
        <f>VLOOKUP(D293,'TS Gantry - AP44'!$C$8:$Z$638,24,FALSE)</f>
        <v>BIKANER</v>
      </c>
      <c r="O293" s="551"/>
      <c r="P293" s="551"/>
      <c r="Q293" s="551"/>
      <c r="R293" s="551"/>
      <c r="S293" s="551"/>
      <c r="T293" s="555"/>
      <c r="U293" s="556"/>
      <c r="V293" s="556"/>
      <c r="W293" s="556"/>
      <c r="X293" s="556"/>
      <c r="Y293" s="556"/>
      <c r="Z293" s="556"/>
    </row>
    <row r="294" spans="1:26" ht="15.75" customHeight="1">
      <c r="A294" s="141">
        <v>290</v>
      </c>
      <c r="B294" s="192" t="s">
        <v>697</v>
      </c>
      <c r="C294" s="192">
        <v>2</v>
      </c>
      <c r="D294" s="106" t="s">
        <v>541</v>
      </c>
      <c r="E294" s="150" t="str">
        <f>VLOOKUP(D294,'TS Gantry - AP44'!$C$8:$D$644,2,0)</f>
        <v>DA+6</v>
      </c>
      <c r="F294" s="150" t="s">
        <v>646</v>
      </c>
      <c r="G294" s="103">
        <v>46068</v>
      </c>
      <c r="H294" s="103">
        <v>46072</v>
      </c>
      <c r="I294" s="125" t="s">
        <v>653</v>
      </c>
      <c r="J294" s="125" t="s">
        <v>657</v>
      </c>
      <c r="K294" s="125" t="s">
        <v>649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7" customFormat="1" ht="15.75" customHeight="1" thickBot="1">
      <c r="A295" s="589">
        <v>291</v>
      </c>
      <c r="B295" s="560" t="s">
        <v>697</v>
      </c>
      <c r="C295" s="560">
        <v>3</v>
      </c>
      <c r="D295" s="561" t="s">
        <v>542</v>
      </c>
      <c r="E295" s="559" t="str">
        <f>VLOOKUP(D295,'TS Gantry - AP44'!$C$8:$D$644,2,0)</f>
        <v>DA+9</v>
      </c>
      <c r="F295" s="559" t="s">
        <v>646</v>
      </c>
      <c r="G295" s="562">
        <v>46068</v>
      </c>
      <c r="H295" s="562">
        <v>46075</v>
      </c>
      <c r="I295" s="563" t="s">
        <v>653</v>
      </c>
      <c r="J295" s="563" t="s">
        <v>657</v>
      </c>
      <c r="K295" s="563" t="s">
        <v>649</v>
      </c>
      <c r="L295" s="563" t="str">
        <f>VLOOKUP(D295,'TS Gantry - AP44'!$C$8:$X$638,22,FALSE)</f>
        <v>SONPALSAR</v>
      </c>
      <c r="M295" s="563" t="str">
        <f>VLOOKUP(D295,'TS Gantry - AP44'!$C$8:$Y$638,23,FALSE)</f>
        <v>SARDARSHAHAR</v>
      </c>
      <c r="N295" s="563" t="str">
        <f>VLOOKUP(D295,'TS Gantry - AP44'!$C$8:$Z$638,24,FALSE)</f>
        <v>CHURU</v>
      </c>
      <c r="O295" s="564"/>
      <c r="P295" s="564"/>
      <c r="Q295" s="564"/>
      <c r="R295" s="564"/>
      <c r="S295" s="564"/>
      <c r="T295" s="565"/>
      <c r="U295" s="566"/>
      <c r="V295" s="566"/>
      <c r="W295" s="566"/>
      <c r="X295" s="566"/>
      <c r="Y295" s="566"/>
      <c r="Z295" s="566"/>
    </row>
    <row r="296" spans="1:26" s="557" customFormat="1" ht="15.75" customHeight="1">
      <c r="A296" s="550">
        <v>292</v>
      </c>
      <c r="B296" s="551" t="s">
        <v>698</v>
      </c>
      <c r="C296" s="548">
        <v>1</v>
      </c>
      <c r="D296" s="552" t="s">
        <v>544</v>
      </c>
      <c r="E296" s="551" t="str">
        <f>VLOOKUP(D296,'TS Gantry - AP44'!$C$8:$D$644,2,0)</f>
        <v>DB2+3</v>
      </c>
      <c r="F296" s="551" t="s">
        <v>646</v>
      </c>
      <c r="G296" s="553">
        <v>46077</v>
      </c>
      <c r="H296" s="553">
        <v>46084</v>
      </c>
      <c r="I296" s="554" t="s">
        <v>653</v>
      </c>
      <c r="J296" s="554" t="s">
        <v>657</v>
      </c>
      <c r="K296" s="554" t="s">
        <v>649</v>
      </c>
      <c r="L296" s="554" t="str">
        <f>VLOOKUP(D296,'TS Gantry - AP44'!$C$8:$X$638,22,FALSE)</f>
        <v>SONPALSAR</v>
      </c>
      <c r="M296" s="554" t="str">
        <f>VLOOKUP(D296,'TS Gantry - AP44'!$C$8:$Y$638,23,FALSE)</f>
        <v>SARDARSHAHAR</v>
      </c>
      <c r="N296" s="554" t="str">
        <f>VLOOKUP(D296,'TS Gantry - AP44'!$C$8:$Z$638,24,FALSE)</f>
        <v>CHURU</v>
      </c>
      <c r="O296" s="551"/>
      <c r="P296" s="551"/>
      <c r="Q296" s="551"/>
      <c r="R296" s="551"/>
      <c r="S296" s="551"/>
      <c r="T296" s="555"/>
      <c r="U296" s="556"/>
      <c r="V296" s="556"/>
      <c r="W296" s="556"/>
      <c r="X296" s="556"/>
      <c r="Y296" s="556"/>
      <c r="Z296" s="556"/>
    </row>
    <row r="297" spans="1:26" s="557" customFormat="1" ht="15.75" customHeight="1">
      <c r="A297" s="576">
        <v>293</v>
      </c>
      <c r="B297" s="543" t="s">
        <v>698</v>
      </c>
      <c r="C297" s="577">
        <v>2</v>
      </c>
      <c r="D297" s="578" t="s">
        <v>613</v>
      </c>
      <c r="E297" s="543" t="str">
        <f>VLOOKUP(D297,'TS Gantry - AP44'!$C$8:$D$644,2,0)</f>
        <v>DB2+6</v>
      </c>
      <c r="F297" s="543" t="s">
        <v>646</v>
      </c>
      <c r="G297" s="579">
        <v>46080</v>
      </c>
      <c r="H297" s="579">
        <v>46090</v>
      </c>
      <c r="I297" s="580" t="s">
        <v>669</v>
      </c>
      <c r="J297" s="580" t="s">
        <v>667</v>
      </c>
      <c r="K297" s="580" t="s">
        <v>649</v>
      </c>
      <c r="L297" s="580" t="str">
        <f>VLOOKUP(D297,'TS Gantry - AP44'!$C$8:$X$638,22,FALSE)</f>
        <v>HALASAR</v>
      </c>
      <c r="M297" s="580" t="str">
        <f>VLOOKUP(D297,'TS Gantry - AP44'!$C$8:$Y$638,23,FALSE)</f>
        <v>SARDARSHAHAR</v>
      </c>
      <c r="N297" s="580" t="str">
        <f>VLOOKUP(D297,'TS Gantry - AP44'!$C$8:$Z$638,24,FALSE)</f>
        <v>CHURU</v>
      </c>
      <c r="O297" s="581"/>
      <c r="P297" s="581"/>
      <c r="Q297" s="581"/>
      <c r="R297" s="581"/>
      <c r="S297" s="581"/>
      <c r="T297" s="582"/>
      <c r="U297" s="556"/>
      <c r="V297" s="556"/>
      <c r="W297" s="556"/>
      <c r="X297" s="556"/>
      <c r="Y297" s="556"/>
      <c r="Z297" s="556"/>
    </row>
    <row r="298" spans="1:26" s="587" customFormat="1" ht="15.75" customHeight="1">
      <c r="A298" s="549">
        <v>294</v>
      </c>
      <c r="B298" s="549" t="s">
        <v>698</v>
      </c>
      <c r="C298" s="549">
        <v>3</v>
      </c>
      <c r="D298" s="583" t="s">
        <v>535</v>
      </c>
      <c r="E298" s="549" t="str">
        <f>VLOOKUP(D298,'TS Gantry - AP44'!$C$8:$D$644,2,0)</f>
        <v>DA+3</v>
      </c>
      <c r="F298" s="549" t="s">
        <v>646</v>
      </c>
      <c r="G298" s="584">
        <v>46093</v>
      </c>
      <c r="H298" s="584">
        <v>46096</v>
      </c>
      <c r="I298" s="585" t="s">
        <v>653</v>
      </c>
      <c r="J298" s="585" t="s">
        <v>667</v>
      </c>
      <c r="K298" s="585" t="s">
        <v>649</v>
      </c>
      <c r="L298" s="585" t="str">
        <f>VLOOKUP(D298,'TS Gantry - AP44'!$C$8:$X$638,22,FALSE)</f>
        <v>KEEKASAR</v>
      </c>
      <c r="M298" s="585" t="str">
        <f>VLOOKUP(D298,'TS Gantry - AP44'!$C$8:$Y$638,23,FALSE)</f>
        <v>SARDARSHAHAR</v>
      </c>
      <c r="N298" s="585" t="str">
        <f>VLOOKUP(D298,'TS Gantry - AP44'!$C$8:$Z$638,24,FALSE)</f>
        <v>CHURU</v>
      </c>
      <c r="O298" s="549"/>
      <c r="P298" s="549"/>
      <c r="Q298" s="549"/>
      <c r="R298" s="549"/>
      <c r="S298" s="549"/>
      <c r="T298" s="586"/>
      <c r="U298" s="549"/>
      <c r="V298" s="549"/>
      <c r="W298" s="549"/>
      <c r="X298" s="549"/>
      <c r="Y298" s="549"/>
      <c r="Z298" s="549"/>
    </row>
    <row r="299" spans="1:26" s="557" customFormat="1" ht="15.75" customHeight="1">
      <c r="A299" s="576">
        <v>295</v>
      </c>
      <c r="B299" s="615" t="s">
        <v>698</v>
      </c>
      <c r="C299" s="570">
        <v>4</v>
      </c>
      <c r="D299" s="616" t="s">
        <v>386</v>
      </c>
      <c r="E299" s="543" t="str">
        <f>VLOOKUP(D299,'TS Gantry - AP44'!$C$8:$D$644,2,0)</f>
        <v>DD60+0</v>
      </c>
      <c r="F299" s="543" t="s">
        <v>646</v>
      </c>
      <c r="G299" s="617">
        <v>46103</v>
      </c>
      <c r="H299" s="617">
        <v>46115</v>
      </c>
      <c r="I299" s="593" t="s">
        <v>653</v>
      </c>
      <c r="J299" s="593" t="s">
        <v>658</v>
      </c>
      <c r="K299" s="593" t="s">
        <v>649</v>
      </c>
      <c r="L299" s="593" t="str">
        <f>VLOOKUP(D299,'TS Gantry - AP44'!$C$8:$X$638,22,FALSE)</f>
        <v>JAKHARWALA</v>
      </c>
      <c r="M299" s="593" t="str">
        <f>VLOOKUP(D299,'TS Gantry - AP44'!$C$8:$Y$638,23,FALSE)</f>
        <v>LUNKARANSAR</v>
      </c>
      <c r="N299" s="593" t="str">
        <f>VLOOKUP(D299,'TS Gantry - AP44'!$C$8:$Z$638,24,FALSE)</f>
        <v>BIKANER</v>
      </c>
      <c r="O299" s="543"/>
      <c r="P299" s="543"/>
      <c r="Q299" s="543"/>
      <c r="R299" s="543"/>
      <c r="S299" s="543"/>
      <c r="T299" s="618"/>
      <c r="U299" s="556"/>
      <c r="V299" s="556"/>
      <c r="W299" s="556"/>
      <c r="X299" s="556"/>
      <c r="Y299" s="556"/>
      <c r="Z299" s="556"/>
    </row>
    <row r="300" spans="1:26" s="587" customFormat="1" ht="15.75" customHeight="1">
      <c r="A300" s="549">
        <v>296</v>
      </c>
      <c r="B300" s="549" t="s">
        <v>698</v>
      </c>
      <c r="C300" s="549">
        <v>5</v>
      </c>
      <c r="D300" s="583" t="s">
        <v>618</v>
      </c>
      <c r="E300" s="549" t="str">
        <f>VLOOKUP(D300,'TS Gantry - AP44'!$C$8:$D$647,2,0)</f>
        <v>DD60+18</v>
      </c>
      <c r="F300" s="549" t="s">
        <v>646</v>
      </c>
      <c r="G300" s="584">
        <v>46108</v>
      </c>
      <c r="H300" s="584">
        <v>46120</v>
      </c>
      <c r="I300" s="585" t="s">
        <v>669</v>
      </c>
      <c r="J300" s="585" t="s">
        <v>667</v>
      </c>
      <c r="K300" s="585" t="s">
        <v>649</v>
      </c>
      <c r="L300" s="585">
        <f>VLOOKUP(D300,'TS Gantry - AP44'!$C$8:$X$647,22,FALSE)</f>
        <v>0</v>
      </c>
      <c r="M300" s="585" t="str">
        <f>VLOOKUP(D300,'TS Gantry - AP44'!$C$8:$Y$647,23,FALSE)</f>
        <v>SARDARSHAHAR</v>
      </c>
      <c r="N300" s="585" t="str">
        <f>VLOOKUP(D300,'TS Gantry - AP44'!$C$8:$Z$647,24,FALSE)</f>
        <v>CHURU</v>
      </c>
      <c r="O300" s="549"/>
      <c r="P300" s="549"/>
      <c r="Q300" s="549"/>
      <c r="R300" s="549"/>
      <c r="S300" s="549"/>
      <c r="T300" s="586"/>
      <c r="U300" s="549"/>
      <c r="V300" s="549"/>
      <c r="W300" s="549"/>
      <c r="X300" s="549"/>
      <c r="Y300" s="549"/>
      <c r="Z300" s="549"/>
    </row>
    <row r="301" spans="1:26" s="629" customFormat="1" ht="15.75" customHeight="1" thickBot="1">
      <c r="A301" s="621">
        <v>297</v>
      </c>
      <c r="B301" s="588" t="s">
        <v>698</v>
      </c>
      <c r="C301" s="622">
        <v>6</v>
      </c>
      <c r="D301" s="623" t="s">
        <v>387</v>
      </c>
      <c r="E301" s="624" t="str">
        <f>VLOOKUP(D301,'TS Gantry - AP44'!$C$8:$D$644,2,0)</f>
        <v>DD60+0</v>
      </c>
      <c r="F301" s="624" t="s">
        <v>646</v>
      </c>
      <c r="G301" s="625">
        <v>46115</v>
      </c>
      <c r="H301" s="625">
        <v>46124</v>
      </c>
      <c r="I301" s="626" t="s">
        <v>653</v>
      </c>
      <c r="J301" s="626" t="s">
        <v>657</v>
      </c>
      <c r="K301" s="626" t="s">
        <v>649</v>
      </c>
      <c r="L301" s="626" t="str">
        <f>VLOOKUP(D301,'TS Gantry - AP44'!$C$8:$X$646,22,FALSE)</f>
        <v>JAKHARWALA</v>
      </c>
      <c r="M301" s="626" t="str">
        <f>VLOOKUP(D301,'TS Gantry - AP44'!$C$8:$Y$646,23,FALSE)</f>
        <v>LUNKARANSAR</v>
      </c>
      <c r="N301" s="626" t="str">
        <f>VLOOKUP(D301,'TS Gantry - AP44'!$C$8:$Z$646,24,FALSE)</f>
        <v>BIKANER</v>
      </c>
      <c r="O301" s="624"/>
      <c r="P301" s="624"/>
      <c r="Q301" s="624"/>
      <c r="R301" s="624"/>
      <c r="S301" s="624"/>
      <c r="T301" s="627"/>
      <c r="U301" s="628"/>
      <c r="V301" s="628"/>
      <c r="W301" s="628"/>
      <c r="X301" s="628"/>
      <c r="Y301" s="628"/>
      <c r="Z301" s="628"/>
    </row>
    <row r="302" spans="1:26" s="557" customFormat="1" ht="15.75" customHeight="1">
      <c r="A302" s="550">
        <v>298</v>
      </c>
      <c r="B302" s="551" t="s">
        <v>699</v>
      </c>
      <c r="C302" s="548">
        <v>1</v>
      </c>
      <c r="D302" s="552" t="s">
        <v>615</v>
      </c>
      <c r="E302" s="551" t="str">
        <f>VLOOKUP(D302,'TS Gantry - AP44'!$C$8:$D$644,2,0)</f>
        <v>DA-3</v>
      </c>
      <c r="F302" s="551" t="s">
        <v>646</v>
      </c>
      <c r="G302" s="553">
        <v>46121</v>
      </c>
      <c r="H302" s="619">
        <v>46127</v>
      </c>
      <c r="I302" s="620" t="s">
        <v>669</v>
      </c>
      <c r="J302" s="613" t="s">
        <v>657</v>
      </c>
      <c r="K302" s="554" t="s">
        <v>649</v>
      </c>
      <c r="L302" s="554">
        <f>VLOOKUP(D302,'TS Gantry - AP44'!$C$8:$X$646,22,FALSE)</f>
        <v>0</v>
      </c>
      <c r="M302" s="554" t="str">
        <f>VLOOKUP(D302,'TS Gantry - AP44'!$C$8:$Y$646,23,FALSE)</f>
        <v>SARDARSHAHAR</v>
      </c>
      <c r="N302" s="554" t="str">
        <f>VLOOKUP(D302,'TS Gantry - AP44'!$C$8:$Z$646,24,FALSE)</f>
        <v>CHURU</v>
      </c>
      <c r="O302" s="551"/>
      <c r="P302" s="551"/>
      <c r="Q302" s="551"/>
      <c r="R302" s="551"/>
      <c r="S302" s="551"/>
      <c r="T302" s="555"/>
      <c r="U302" s="556"/>
      <c r="V302" s="556"/>
      <c r="W302" s="556"/>
      <c r="X302" s="556"/>
      <c r="Y302" s="556"/>
      <c r="Z302" s="556"/>
    </row>
    <row r="303" spans="1:26" ht="15.75" customHeight="1">
      <c r="A303" s="99">
        <v>299</v>
      </c>
      <c r="B303" s="150" t="s">
        <v>699</v>
      </c>
      <c r="C303" s="192">
        <v>2</v>
      </c>
      <c r="D303" s="106" t="s">
        <v>617</v>
      </c>
      <c r="E303" s="150" t="str">
        <f>VLOOKUP(D303,'TS Gantry - AP44'!$C$8:$D$644,2,0)</f>
        <v>DD60+18</v>
      </c>
      <c r="F303" s="150" t="s">
        <v>646</v>
      </c>
      <c r="G303" s="103">
        <v>46065</v>
      </c>
      <c r="H303" s="103"/>
      <c r="I303" s="554" t="s">
        <v>653</v>
      </c>
      <c r="J303" s="108"/>
      <c r="K303" s="125" t="s">
        <v>649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50" t="s">
        <v>699</v>
      </c>
      <c r="C304" s="192">
        <v>3</v>
      </c>
      <c r="D304" s="106" t="s">
        <v>382</v>
      </c>
      <c r="E304" s="150" t="str">
        <f>VLOOKUP(D304,'TS Gantry - AP44'!$C$8:$D$644,2,0)</f>
        <v>DB2+0</v>
      </c>
      <c r="F304" s="150" t="s">
        <v>646</v>
      </c>
      <c r="G304" s="553">
        <v>46125</v>
      </c>
      <c r="H304" s="103"/>
      <c r="I304" s="554" t="s">
        <v>653</v>
      </c>
      <c r="J304" s="108"/>
      <c r="K304" s="125" t="s">
        <v>649</v>
      </c>
      <c r="L304" s="125" t="str">
        <f>VLOOKUP(D304,'TS Gantry - AP44'!$C$8:$X$638,22,FALSE)</f>
        <v>HANSHERA</v>
      </c>
      <c r="M304" s="125" t="str">
        <f>VLOOKUP(D304,'TS Gantry - AP44'!$C$8:$Y$638,23,FALSE)</f>
        <v>LUNKARANSAR</v>
      </c>
      <c r="N304" s="125" t="str">
        <f>VLOOKUP(D304,'TS Gantry - AP44'!$C$8:$Z$638,24,FALSE)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50" t="s">
        <v>699</v>
      </c>
      <c r="C305" s="192">
        <v>4</v>
      </c>
      <c r="D305" s="106" t="s">
        <v>551</v>
      </c>
      <c r="E305" s="150" t="str">
        <f>VLOOKUP(D305,'TS Gantry - AP44'!$C$8:$D$644,2,0)</f>
        <v>DA+6</v>
      </c>
      <c r="F305" s="150" t="s">
        <v>646</v>
      </c>
      <c r="G305" s="103">
        <v>46126</v>
      </c>
      <c r="H305" s="103"/>
      <c r="I305" s="554" t="s">
        <v>653</v>
      </c>
      <c r="J305" s="108"/>
      <c r="K305" s="125" t="s">
        <v>649</v>
      </c>
      <c r="L305" s="125" t="str">
        <f>VLOOKUP(D305,'TS Gantry - AP44'!$C$8:$X$638,22,FALSE)</f>
        <v>RANGAISAR</v>
      </c>
      <c r="M305" s="125" t="str">
        <f>VLOOKUP(D305,'TS Gantry - AP44'!$C$8:$Y$638,23,FALSE)</f>
        <v>SARDARSHAHAR</v>
      </c>
      <c r="N305" s="125" t="str">
        <f>VLOOKUP(D305,'TS Gantry - AP44'!$C$8:$Z$638,24,FALSE)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50" t="s">
        <v>699</v>
      </c>
      <c r="C306" s="192">
        <v>5</v>
      </c>
      <c r="D306" s="106" t="s">
        <v>616</v>
      </c>
      <c r="E306" s="150" t="str">
        <f>VLOOKUP(D306,'TS Gantry - AP44'!$C$8:$D$644,2,0)</f>
        <v>DC2+9</v>
      </c>
      <c r="F306" s="150" t="s">
        <v>646</v>
      </c>
      <c r="G306" s="103">
        <v>46126</v>
      </c>
      <c r="H306" s="103"/>
      <c r="I306" s="620" t="s">
        <v>669</v>
      </c>
      <c r="J306" s="108"/>
      <c r="K306" s="125" t="s">
        <v>649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649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649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649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649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649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649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649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649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649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649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649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649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649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649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649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649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649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649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649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649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649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649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649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649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649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649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649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649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649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649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649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649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649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649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649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649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649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649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649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649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649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649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649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649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649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649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649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649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649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649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649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0" activePane="bottomLeft" state="frozen"/>
      <selection pane="bottomLeft" activeCell="I223" sqref="I223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752" t="s">
        <v>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9"/>
      <c r="U1" s="117"/>
      <c r="V1" s="117"/>
      <c r="W1" s="117"/>
      <c r="X1" s="117"/>
      <c r="Y1" s="117"/>
      <c r="Z1" s="117"/>
      <c r="AA1" s="117"/>
    </row>
    <row r="2" spans="1:27" ht="15.75">
      <c r="A2" s="752" t="s">
        <v>156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9"/>
      <c r="U2" s="117"/>
      <c r="V2" s="117"/>
      <c r="W2" s="117"/>
      <c r="X2" s="117"/>
      <c r="Y2" s="117"/>
      <c r="Z2" s="117"/>
      <c r="AA2" s="117"/>
    </row>
    <row r="3" spans="1:27" ht="15.75">
      <c r="A3" s="753" t="s">
        <v>700</v>
      </c>
      <c r="B3" s="754"/>
      <c r="C3" s="754"/>
      <c r="D3" s="754"/>
      <c r="E3" s="754"/>
      <c r="F3" s="754"/>
      <c r="G3" s="754"/>
      <c r="H3" s="754"/>
      <c r="I3" s="754"/>
      <c r="J3" s="643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46127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620</v>
      </c>
      <c r="C4" s="218" t="s">
        <v>701</v>
      </c>
      <c r="D4" s="219" t="s">
        <v>702</v>
      </c>
      <c r="E4" s="218" t="s">
        <v>623</v>
      </c>
      <c r="F4" s="219" t="s">
        <v>703</v>
      </c>
      <c r="G4" s="219" t="s">
        <v>704</v>
      </c>
      <c r="H4" s="219" t="s">
        <v>705</v>
      </c>
      <c r="I4" s="219" t="s">
        <v>706</v>
      </c>
      <c r="J4" s="218" t="s">
        <v>628</v>
      </c>
      <c r="K4" s="218" t="s">
        <v>639</v>
      </c>
      <c r="L4" s="218" t="s">
        <v>640</v>
      </c>
      <c r="M4" s="218" t="s">
        <v>641</v>
      </c>
      <c r="N4" s="218" t="s">
        <v>642</v>
      </c>
      <c r="O4" s="218" t="s">
        <v>707</v>
      </c>
      <c r="P4" s="218" t="s">
        <v>644</v>
      </c>
      <c r="Q4" s="218" t="s">
        <v>219</v>
      </c>
      <c r="R4" s="218" t="s">
        <v>220</v>
      </c>
      <c r="S4" s="218" t="s">
        <v>629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682</v>
      </c>
      <c r="C5" s="150">
        <v>1</v>
      </c>
      <c r="D5" s="221" t="s">
        <v>335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708</v>
      </c>
      <c r="J5" s="153" t="s">
        <v>666</v>
      </c>
      <c r="K5" s="153" t="s">
        <v>649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682</v>
      </c>
      <c r="C6" s="108">
        <v>2</v>
      </c>
      <c r="D6" s="210" t="s">
        <v>340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708</v>
      </c>
      <c r="J6" s="153" t="s">
        <v>666</v>
      </c>
      <c r="K6" s="153" t="s">
        <v>649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682</v>
      </c>
      <c r="C7" s="108">
        <v>3</v>
      </c>
      <c r="D7" s="210" t="s">
        <v>328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709</v>
      </c>
      <c r="J7" s="153" t="s">
        <v>710</v>
      </c>
      <c r="K7" s="153" t="s">
        <v>649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682</v>
      </c>
      <c r="C8" s="108">
        <v>4</v>
      </c>
      <c r="D8" s="210" t="s">
        <v>393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711</v>
      </c>
      <c r="J8" s="153" t="s">
        <v>648</v>
      </c>
      <c r="K8" s="153" t="s">
        <v>649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682</v>
      </c>
      <c r="C9" s="108">
        <v>5</v>
      </c>
      <c r="D9" s="210" t="s">
        <v>327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709</v>
      </c>
      <c r="J9" s="153" t="s">
        <v>668</v>
      </c>
      <c r="K9" s="153" t="s">
        <v>649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682</v>
      </c>
      <c r="C10" s="112">
        <v>6</v>
      </c>
      <c r="D10" s="185" t="s">
        <v>339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708</v>
      </c>
      <c r="J10" s="225" t="s">
        <v>666</v>
      </c>
      <c r="K10" s="225" t="s">
        <v>649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684</v>
      </c>
      <c r="C11" s="136">
        <v>1</v>
      </c>
      <c r="D11" s="226" t="s">
        <v>307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709</v>
      </c>
      <c r="J11" s="139" t="s">
        <v>710</v>
      </c>
      <c r="K11" s="139" t="s">
        <v>649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684</v>
      </c>
      <c r="C12" s="108">
        <v>2</v>
      </c>
      <c r="D12" s="210" t="s">
        <v>325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709</v>
      </c>
      <c r="J12" s="153" t="s">
        <v>668</v>
      </c>
      <c r="K12" s="153" t="s">
        <v>649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684</v>
      </c>
      <c r="C13" s="108">
        <v>3</v>
      </c>
      <c r="D13" s="210" t="s">
        <v>395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711</v>
      </c>
      <c r="J13" s="153" t="s">
        <v>664</v>
      </c>
      <c r="K13" s="153" t="s">
        <v>649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685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684</v>
      </c>
      <c r="C14" s="108">
        <v>4</v>
      </c>
      <c r="D14" s="210" t="s">
        <v>338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708</v>
      </c>
      <c r="J14" s="153" t="s">
        <v>666</v>
      </c>
      <c r="K14" s="153" t="s">
        <v>649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684</v>
      </c>
      <c r="C15" s="108">
        <v>5</v>
      </c>
      <c r="D15" s="210" t="s">
        <v>399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711</v>
      </c>
      <c r="J15" s="153" t="s">
        <v>664</v>
      </c>
      <c r="K15" s="153" t="s">
        <v>649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684</v>
      </c>
      <c r="C16" s="108">
        <v>6</v>
      </c>
      <c r="D16" s="176" t="s">
        <v>337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708</v>
      </c>
      <c r="J16" s="153" t="s">
        <v>666</v>
      </c>
      <c r="K16" s="153" t="s">
        <v>649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684</v>
      </c>
      <c r="C17" s="108">
        <v>7</v>
      </c>
      <c r="D17" s="210" t="s">
        <v>320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709</v>
      </c>
      <c r="J17" s="153" t="s">
        <v>668</v>
      </c>
      <c r="K17" s="153" t="s">
        <v>649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685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684</v>
      </c>
      <c r="C18" s="108">
        <v>8</v>
      </c>
      <c r="D18" s="210" t="s">
        <v>505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709</v>
      </c>
      <c r="J18" s="153" t="s">
        <v>712</v>
      </c>
      <c r="K18" s="153" t="s">
        <v>649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684</v>
      </c>
      <c r="C19" s="108">
        <v>9</v>
      </c>
      <c r="D19" s="210" t="s">
        <v>398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711</v>
      </c>
      <c r="J19" s="153" t="s">
        <v>713</v>
      </c>
      <c r="K19" s="153" t="s">
        <v>649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684</v>
      </c>
      <c r="C20" s="108">
        <v>10</v>
      </c>
      <c r="D20" s="210" t="s">
        <v>323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709</v>
      </c>
      <c r="J20" s="153" t="s">
        <v>714</v>
      </c>
      <c r="K20" s="153" t="s">
        <v>649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684</v>
      </c>
      <c r="C21" s="108">
        <v>11</v>
      </c>
      <c r="D21" s="210" t="s">
        <v>345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708</v>
      </c>
      <c r="J21" s="153" t="s">
        <v>666</v>
      </c>
      <c r="K21" s="153" t="s">
        <v>649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684</v>
      </c>
      <c r="C22" s="108">
        <v>12</v>
      </c>
      <c r="D22" s="210" t="s">
        <v>504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709</v>
      </c>
      <c r="J22" s="153" t="s">
        <v>712</v>
      </c>
      <c r="K22" s="153" t="s">
        <v>649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684</v>
      </c>
      <c r="C23" s="108">
        <v>13</v>
      </c>
      <c r="D23" s="210" t="s">
        <v>401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711</v>
      </c>
      <c r="J23" s="153" t="s">
        <v>713</v>
      </c>
      <c r="K23" s="153" t="s">
        <v>649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684</v>
      </c>
      <c r="C24" s="108">
        <v>14</v>
      </c>
      <c r="D24" s="210" t="s">
        <v>322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709</v>
      </c>
      <c r="J24" s="153" t="s">
        <v>714</v>
      </c>
      <c r="K24" s="153" t="s">
        <v>649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684</v>
      </c>
      <c r="C25" s="108">
        <v>15</v>
      </c>
      <c r="D25" s="210" t="s">
        <v>346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708</v>
      </c>
      <c r="J25" s="153" t="s">
        <v>666</v>
      </c>
      <c r="K25" s="153" t="s">
        <v>649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684</v>
      </c>
      <c r="C26" s="108">
        <v>16</v>
      </c>
      <c r="D26" s="210" t="s">
        <v>502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709</v>
      </c>
      <c r="J26" s="153" t="s">
        <v>712</v>
      </c>
      <c r="K26" s="153" t="s">
        <v>649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684</v>
      </c>
      <c r="C27" s="112">
        <v>17</v>
      </c>
      <c r="D27" s="229" t="s">
        <v>400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711</v>
      </c>
      <c r="J27" s="225" t="s">
        <v>713</v>
      </c>
      <c r="K27" s="225" t="s">
        <v>649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686</v>
      </c>
      <c r="C28" s="136">
        <v>1</v>
      </c>
      <c r="D28" s="226" t="s">
        <v>435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709</v>
      </c>
      <c r="J28" s="139" t="s">
        <v>714</v>
      </c>
      <c r="K28" s="139" t="s">
        <v>649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685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686</v>
      </c>
      <c r="C29" s="108">
        <v>2</v>
      </c>
      <c r="D29" s="210" t="s">
        <v>484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709</v>
      </c>
      <c r="J29" s="153" t="s">
        <v>712</v>
      </c>
      <c r="K29" s="153" t="s">
        <v>649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685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686</v>
      </c>
      <c r="C30" s="108">
        <v>3</v>
      </c>
      <c r="D30" s="210" t="s">
        <v>404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711</v>
      </c>
      <c r="J30" s="153" t="s">
        <v>713</v>
      </c>
      <c r="K30" s="153" t="s">
        <v>649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686</v>
      </c>
      <c r="C31" s="108">
        <v>4</v>
      </c>
      <c r="D31" s="210" t="s">
        <v>441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709</v>
      </c>
      <c r="J31" s="153" t="s">
        <v>714</v>
      </c>
      <c r="K31" s="153" t="s">
        <v>649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685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686</v>
      </c>
      <c r="C32" s="108">
        <v>5</v>
      </c>
      <c r="D32" s="210" t="s">
        <v>341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708</v>
      </c>
      <c r="J32" s="153" t="s">
        <v>666</v>
      </c>
      <c r="K32" s="153" t="s">
        <v>649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686</v>
      </c>
      <c r="C33" s="108">
        <v>6</v>
      </c>
      <c r="D33" s="176" t="s">
        <v>405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711</v>
      </c>
      <c r="J33" s="153" t="s">
        <v>713</v>
      </c>
      <c r="K33" s="153" t="s">
        <v>649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686</v>
      </c>
      <c r="C34" s="108">
        <v>7</v>
      </c>
      <c r="D34" s="176" t="s">
        <v>479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709</v>
      </c>
      <c r="J34" s="153" t="s">
        <v>712</v>
      </c>
      <c r="K34" s="153" t="s">
        <v>649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686</v>
      </c>
      <c r="C35" s="108">
        <v>8</v>
      </c>
      <c r="D35" s="210" t="s">
        <v>371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708</v>
      </c>
      <c r="J35" s="153" t="s">
        <v>666</v>
      </c>
      <c r="K35" s="153" t="s">
        <v>649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686</v>
      </c>
      <c r="C36" s="108">
        <v>9</v>
      </c>
      <c r="D36" s="210" t="s">
        <v>436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715</v>
      </c>
      <c r="J36" s="153" t="s">
        <v>714</v>
      </c>
      <c r="K36" s="153" t="s">
        <v>649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686</v>
      </c>
      <c r="C37" s="108">
        <v>10</v>
      </c>
      <c r="D37" s="210" t="s">
        <v>448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709</v>
      </c>
      <c r="J37" s="153" t="s">
        <v>712</v>
      </c>
      <c r="K37" s="153" t="s">
        <v>649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686</v>
      </c>
      <c r="C38" s="108">
        <v>11</v>
      </c>
      <c r="D38" s="210" t="s">
        <v>445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715</v>
      </c>
      <c r="J38" s="153" t="s">
        <v>716</v>
      </c>
      <c r="K38" s="153" t="s">
        <v>649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686</v>
      </c>
      <c r="C39" s="108">
        <v>12</v>
      </c>
      <c r="D39" s="210" t="s">
        <v>394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711</v>
      </c>
      <c r="J39" s="153" t="s">
        <v>713</v>
      </c>
      <c r="K39" s="153" t="s">
        <v>649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686</v>
      </c>
      <c r="C40" s="112">
        <v>13</v>
      </c>
      <c r="D40" s="229" t="s">
        <v>444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715</v>
      </c>
      <c r="J40" s="225" t="s">
        <v>714</v>
      </c>
      <c r="K40" s="225" t="s">
        <v>649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634</v>
      </c>
      <c r="C41" s="136">
        <v>1</v>
      </c>
      <c r="D41" s="226" t="s">
        <v>440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715</v>
      </c>
      <c r="J41" s="139" t="s">
        <v>714</v>
      </c>
      <c r="K41" s="139" t="s">
        <v>649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634</v>
      </c>
      <c r="C42" s="108">
        <v>2</v>
      </c>
      <c r="D42" s="210" t="s">
        <v>396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711</v>
      </c>
      <c r="J42" s="153" t="s">
        <v>713</v>
      </c>
      <c r="K42" s="153" t="s">
        <v>649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634</v>
      </c>
      <c r="C43" s="150">
        <v>3</v>
      </c>
      <c r="D43" s="210" t="s">
        <v>442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715</v>
      </c>
      <c r="J43" s="153" t="s">
        <v>714</v>
      </c>
      <c r="K43" s="153" t="s">
        <v>649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634</v>
      </c>
      <c r="C44" s="108">
        <v>4</v>
      </c>
      <c r="D44" s="210" t="s">
        <v>449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715</v>
      </c>
      <c r="J44" s="153" t="s">
        <v>714</v>
      </c>
      <c r="K44" s="153" t="s">
        <v>649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634</v>
      </c>
      <c r="C45" s="150">
        <v>5</v>
      </c>
      <c r="D45" s="221" t="s">
        <v>373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708</v>
      </c>
      <c r="J45" s="153" t="s">
        <v>717</v>
      </c>
      <c r="K45" s="153" t="s">
        <v>649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634</v>
      </c>
      <c r="C46" s="108">
        <v>6</v>
      </c>
      <c r="D46" s="210" t="s">
        <v>397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711</v>
      </c>
      <c r="J46" s="153" t="s">
        <v>713</v>
      </c>
      <c r="K46" s="153" t="s">
        <v>649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634</v>
      </c>
      <c r="C47" s="150">
        <v>7</v>
      </c>
      <c r="D47" s="210" t="s">
        <v>457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715</v>
      </c>
      <c r="J47" s="153" t="s">
        <v>714</v>
      </c>
      <c r="K47" s="153" t="s">
        <v>649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634</v>
      </c>
      <c r="C48" s="108">
        <v>8</v>
      </c>
      <c r="D48" s="210" t="s">
        <v>455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715</v>
      </c>
      <c r="J48" s="153" t="s">
        <v>714</v>
      </c>
      <c r="K48" s="153" t="s">
        <v>649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634</v>
      </c>
      <c r="C49" s="150">
        <v>9</v>
      </c>
      <c r="D49" s="210" t="s">
        <v>392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718</v>
      </c>
      <c r="J49" s="153" t="s">
        <v>713</v>
      </c>
      <c r="K49" s="153" t="s">
        <v>649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634</v>
      </c>
      <c r="C50" s="108">
        <v>10</v>
      </c>
      <c r="D50" s="210" t="s">
        <v>453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715</v>
      </c>
      <c r="J50" s="153" t="s">
        <v>714</v>
      </c>
      <c r="K50" s="153" t="s">
        <v>649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634</v>
      </c>
      <c r="C51" s="150">
        <v>11</v>
      </c>
      <c r="D51" s="210" t="s">
        <v>375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719</v>
      </c>
      <c r="J51" s="153" t="s">
        <v>717</v>
      </c>
      <c r="K51" s="153" t="s">
        <v>649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634</v>
      </c>
      <c r="C52" s="108">
        <v>12</v>
      </c>
      <c r="D52" s="210" t="s">
        <v>374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708</v>
      </c>
      <c r="J52" s="153" t="s">
        <v>720</v>
      </c>
      <c r="K52" s="153" t="s">
        <v>649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634</v>
      </c>
      <c r="C53" s="150">
        <v>13</v>
      </c>
      <c r="D53" s="210" t="s">
        <v>391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718</v>
      </c>
      <c r="J53" s="153" t="s">
        <v>713</v>
      </c>
      <c r="K53" s="153" t="s">
        <v>649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634</v>
      </c>
      <c r="C54" s="108">
        <v>14</v>
      </c>
      <c r="D54" s="210" t="s">
        <v>450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715</v>
      </c>
      <c r="J54" s="153" t="s">
        <v>714</v>
      </c>
      <c r="K54" s="153" t="s">
        <v>649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634</v>
      </c>
      <c r="C55" s="150">
        <v>15</v>
      </c>
      <c r="D55" s="210" t="s">
        <v>493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721</v>
      </c>
      <c r="J55" s="153" t="s">
        <v>712</v>
      </c>
      <c r="K55" s="153" t="s">
        <v>649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634</v>
      </c>
      <c r="C56" s="112">
        <v>16</v>
      </c>
      <c r="D56" s="229" t="s">
        <v>358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719</v>
      </c>
      <c r="J56" s="225" t="s">
        <v>666</v>
      </c>
      <c r="K56" s="225" t="s">
        <v>649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693</v>
      </c>
      <c r="C57" s="136">
        <v>1</v>
      </c>
      <c r="D57" s="226" t="s">
        <v>446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715</v>
      </c>
      <c r="J57" s="139" t="s">
        <v>714</v>
      </c>
      <c r="K57" s="139" t="s">
        <v>649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693</v>
      </c>
      <c r="C58" s="108">
        <v>2</v>
      </c>
      <c r="D58" s="210" t="s">
        <v>333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722</v>
      </c>
      <c r="J58" s="153" t="s">
        <v>723</v>
      </c>
      <c r="K58" s="153" t="s">
        <v>649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693</v>
      </c>
      <c r="C59" s="150">
        <v>2</v>
      </c>
      <c r="D59" s="210" t="s">
        <v>333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708</v>
      </c>
      <c r="J59" s="153" t="s">
        <v>720</v>
      </c>
      <c r="K59" s="153" t="s">
        <v>649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693</v>
      </c>
      <c r="C60" s="108">
        <v>3</v>
      </c>
      <c r="D60" s="210" t="s">
        <v>342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722</v>
      </c>
      <c r="J60" s="153" t="s">
        <v>723</v>
      </c>
      <c r="K60" s="153" t="s">
        <v>649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693</v>
      </c>
      <c r="C61" s="150">
        <v>4</v>
      </c>
      <c r="D61" s="210" t="s">
        <v>406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718</v>
      </c>
      <c r="J61" s="153" t="s">
        <v>713</v>
      </c>
      <c r="K61" s="153" t="s">
        <v>649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693</v>
      </c>
      <c r="C62" s="108">
        <v>5</v>
      </c>
      <c r="D62" s="210" t="s">
        <v>298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724</v>
      </c>
      <c r="J62" s="153" t="s">
        <v>717</v>
      </c>
      <c r="K62" s="153" t="s">
        <v>649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693</v>
      </c>
      <c r="C63" s="150">
        <v>6</v>
      </c>
      <c r="D63" s="210" t="s">
        <v>531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725</v>
      </c>
      <c r="J63" s="153" t="s">
        <v>716</v>
      </c>
      <c r="K63" s="153" t="s">
        <v>649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693</v>
      </c>
      <c r="C64" s="108">
        <v>7</v>
      </c>
      <c r="D64" s="210" t="s">
        <v>469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715</v>
      </c>
      <c r="J64" s="153" t="s">
        <v>714</v>
      </c>
      <c r="K64" s="153" t="s">
        <v>649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693</v>
      </c>
      <c r="C65" s="150">
        <v>8</v>
      </c>
      <c r="D65" s="210" t="s">
        <v>407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718</v>
      </c>
      <c r="J65" s="153" t="s">
        <v>713</v>
      </c>
      <c r="K65" s="153" t="s">
        <v>649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693</v>
      </c>
      <c r="C66" s="108">
        <v>9</v>
      </c>
      <c r="D66" s="210" t="s">
        <v>491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721</v>
      </c>
      <c r="J66" s="153" t="s">
        <v>712</v>
      </c>
      <c r="K66" s="153" t="s">
        <v>649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693</v>
      </c>
      <c r="C67" s="150">
        <v>10</v>
      </c>
      <c r="D67" s="176" t="s">
        <v>357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719</v>
      </c>
      <c r="J67" s="153" t="s">
        <v>666</v>
      </c>
      <c r="K67" s="153" t="s">
        <v>649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693</v>
      </c>
      <c r="C68" s="108">
        <v>11</v>
      </c>
      <c r="D68" s="210" t="s">
        <v>303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724</v>
      </c>
      <c r="J68" s="153" t="s">
        <v>717</v>
      </c>
      <c r="K68" s="153" t="s">
        <v>649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693</v>
      </c>
      <c r="C69" s="150">
        <v>12</v>
      </c>
      <c r="D69" s="210" t="s">
        <v>465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715</v>
      </c>
      <c r="J69" s="153" t="s">
        <v>714</v>
      </c>
      <c r="K69" s="153" t="s">
        <v>649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693</v>
      </c>
      <c r="C70" s="108">
        <v>13</v>
      </c>
      <c r="D70" s="210" t="s">
        <v>525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725</v>
      </c>
      <c r="J70" s="153" t="s">
        <v>716</v>
      </c>
      <c r="K70" s="153" t="s">
        <v>649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693</v>
      </c>
      <c r="C71" s="150">
        <v>14</v>
      </c>
      <c r="D71" s="210" t="s">
        <v>408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718</v>
      </c>
      <c r="J71" s="153" t="s">
        <v>713</v>
      </c>
      <c r="K71" s="153" t="s">
        <v>649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693</v>
      </c>
      <c r="C72" s="108">
        <v>15</v>
      </c>
      <c r="D72" s="210" t="s">
        <v>354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719</v>
      </c>
      <c r="J72" s="153" t="s">
        <v>666</v>
      </c>
      <c r="K72" s="153" t="s">
        <v>649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693</v>
      </c>
      <c r="C73" s="150">
        <v>16</v>
      </c>
      <c r="D73" s="210" t="s">
        <v>304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724</v>
      </c>
      <c r="J73" s="153" t="s">
        <v>717</v>
      </c>
      <c r="K73" s="153" t="s">
        <v>649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693</v>
      </c>
      <c r="C74" s="108">
        <v>17</v>
      </c>
      <c r="D74" s="210" t="s">
        <v>462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715</v>
      </c>
      <c r="J74" s="153" t="s">
        <v>714</v>
      </c>
      <c r="K74" s="153" t="s">
        <v>649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693</v>
      </c>
      <c r="C75" s="150">
        <v>18</v>
      </c>
      <c r="D75" s="210" t="s">
        <v>331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722</v>
      </c>
      <c r="J75" s="153" t="s">
        <v>664</v>
      </c>
      <c r="K75" s="153" t="s">
        <v>649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693</v>
      </c>
      <c r="C76" s="108">
        <v>18</v>
      </c>
      <c r="D76" s="210" t="s">
        <v>331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708</v>
      </c>
      <c r="J76" s="153" t="s">
        <v>720</v>
      </c>
      <c r="K76" s="153" t="s">
        <v>649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693</v>
      </c>
      <c r="C77" s="150">
        <v>19</v>
      </c>
      <c r="D77" s="210" t="s">
        <v>489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721</v>
      </c>
      <c r="J77" s="153" t="s">
        <v>716</v>
      </c>
      <c r="K77" s="153" t="s">
        <v>649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693</v>
      </c>
      <c r="C78" s="108">
        <v>20</v>
      </c>
      <c r="D78" s="210" t="s">
        <v>352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719</v>
      </c>
      <c r="J78" s="153" t="s">
        <v>666</v>
      </c>
      <c r="K78" s="153" t="s">
        <v>649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693</v>
      </c>
      <c r="C79" s="150">
        <v>21</v>
      </c>
      <c r="D79" s="210" t="s">
        <v>460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715</v>
      </c>
      <c r="J79" s="153" t="s">
        <v>714</v>
      </c>
      <c r="K79" s="153" t="s">
        <v>649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693</v>
      </c>
      <c r="C80" s="108">
        <v>22</v>
      </c>
      <c r="D80" s="210" t="s">
        <v>305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724</v>
      </c>
      <c r="J80" s="153" t="s">
        <v>726</v>
      </c>
      <c r="K80" s="153" t="s">
        <v>649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693</v>
      </c>
      <c r="C81" s="150">
        <v>23</v>
      </c>
      <c r="D81" s="210" t="s">
        <v>458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715</v>
      </c>
      <c r="J81" s="153" t="s">
        <v>714</v>
      </c>
      <c r="K81" s="153" t="s">
        <v>649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693</v>
      </c>
      <c r="C82" s="150">
        <v>24</v>
      </c>
      <c r="D82" s="210" t="s">
        <v>522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725</v>
      </c>
      <c r="J82" s="153" t="s">
        <v>714</v>
      </c>
      <c r="K82" s="153" t="s">
        <v>649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693</v>
      </c>
      <c r="C83" s="108">
        <v>25</v>
      </c>
      <c r="D83" s="210" t="s">
        <v>353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719</v>
      </c>
      <c r="J83" s="153" t="s">
        <v>666</v>
      </c>
      <c r="K83" s="153" t="s">
        <v>649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693</v>
      </c>
      <c r="C84" s="150">
        <v>26</v>
      </c>
      <c r="D84" s="210" t="s">
        <v>485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721</v>
      </c>
      <c r="J84" s="153" t="s">
        <v>716</v>
      </c>
      <c r="K84" s="153" t="s">
        <v>649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693</v>
      </c>
      <c r="C85" s="150">
        <v>27</v>
      </c>
      <c r="D85" s="210" t="s">
        <v>283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727</v>
      </c>
      <c r="J85" s="153" t="s">
        <v>720</v>
      </c>
      <c r="K85" s="153" t="s">
        <v>649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693</v>
      </c>
      <c r="C86" s="150">
        <v>28</v>
      </c>
      <c r="D86" s="210" t="s">
        <v>306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722</v>
      </c>
      <c r="J86" s="153" t="s">
        <v>728</v>
      </c>
      <c r="K86" s="153" t="s">
        <v>649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693</v>
      </c>
      <c r="C87" s="150">
        <v>29</v>
      </c>
      <c r="D87" s="210" t="s">
        <v>402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718</v>
      </c>
      <c r="J87" s="153" t="s">
        <v>713</v>
      </c>
      <c r="K87" s="153" t="s">
        <v>649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693</v>
      </c>
      <c r="C88" s="150">
        <v>30</v>
      </c>
      <c r="D88" s="210" t="s">
        <v>589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729</v>
      </c>
      <c r="J88" s="153" t="s">
        <v>730</v>
      </c>
      <c r="K88" s="153" t="s">
        <v>649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693</v>
      </c>
      <c r="C89" s="150">
        <v>31</v>
      </c>
      <c r="D89" s="210" t="s">
        <v>464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715</v>
      </c>
      <c r="J89" s="153" t="s">
        <v>714</v>
      </c>
      <c r="K89" s="153" t="s">
        <v>649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693</v>
      </c>
      <c r="C90" s="184">
        <v>32</v>
      </c>
      <c r="D90" s="229" t="s">
        <v>592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731</v>
      </c>
      <c r="J90" s="225" t="s">
        <v>666</v>
      </c>
      <c r="K90" s="225" t="s">
        <v>649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636</v>
      </c>
      <c r="C91" s="136">
        <v>1</v>
      </c>
      <c r="D91" s="226" t="s">
        <v>361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719</v>
      </c>
      <c r="J91" s="139" t="s">
        <v>666</v>
      </c>
      <c r="K91" s="139" t="s">
        <v>649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636</v>
      </c>
      <c r="C92" s="150">
        <v>2</v>
      </c>
      <c r="D92" s="210" t="s">
        <v>474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715</v>
      </c>
      <c r="J92" s="153" t="s">
        <v>732</v>
      </c>
      <c r="K92" s="153" t="s">
        <v>649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636</v>
      </c>
      <c r="C93" s="150">
        <v>3</v>
      </c>
      <c r="D93" s="232" t="s">
        <v>483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721</v>
      </c>
      <c r="J93" s="153" t="s">
        <v>716</v>
      </c>
      <c r="K93" s="153" t="s">
        <v>649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636</v>
      </c>
      <c r="C94" s="233">
        <v>4</v>
      </c>
      <c r="D94" s="210" t="s">
        <v>523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725</v>
      </c>
      <c r="J94" s="153" t="s">
        <v>712</v>
      </c>
      <c r="K94" s="153" t="s">
        <v>649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636</v>
      </c>
      <c r="C95" s="150">
        <v>5</v>
      </c>
      <c r="D95" s="221" t="s">
        <v>316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722</v>
      </c>
      <c r="J95" s="153" t="s">
        <v>733</v>
      </c>
      <c r="K95" s="153" t="s">
        <v>649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636</v>
      </c>
      <c r="C96" s="150">
        <v>6</v>
      </c>
      <c r="D96" s="210" t="s">
        <v>409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718</v>
      </c>
      <c r="J96" s="153" t="s">
        <v>713</v>
      </c>
      <c r="K96" s="153" t="s">
        <v>649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636</v>
      </c>
      <c r="C97" s="150">
        <v>7</v>
      </c>
      <c r="D97" s="210" t="s">
        <v>475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715</v>
      </c>
      <c r="J97" s="153" t="s">
        <v>732</v>
      </c>
      <c r="K97" s="153" t="s">
        <v>649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636</v>
      </c>
      <c r="C98" s="150">
        <v>8</v>
      </c>
      <c r="D98" s="210" t="s">
        <v>284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727</v>
      </c>
      <c r="J98" s="153" t="s">
        <v>720</v>
      </c>
      <c r="K98" s="153" t="s">
        <v>649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636</v>
      </c>
      <c r="C99" s="150">
        <v>9</v>
      </c>
      <c r="D99" s="210" t="s">
        <v>591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731</v>
      </c>
      <c r="J99" s="153" t="s">
        <v>734</v>
      </c>
      <c r="K99" s="153" t="s">
        <v>649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636</v>
      </c>
      <c r="C100" s="150">
        <v>10</v>
      </c>
      <c r="D100" s="210" t="s">
        <v>506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735</v>
      </c>
      <c r="J100" s="153" t="s">
        <v>668</v>
      </c>
      <c r="K100" s="153" t="s">
        <v>649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636</v>
      </c>
      <c r="C101" s="150">
        <v>11</v>
      </c>
      <c r="D101" s="210" t="s">
        <v>310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727</v>
      </c>
      <c r="J101" s="153" t="s">
        <v>720</v>
      </c>
      <c r="K101" s="153" t="s">
        <v>649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636</v>
      </c>
      <c r="C102" s="150">
        <v>12</v>
      </c>
      <c r="D102" s="210" t="s">
        <v>471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715</v>
      </c>
      <c r="J102" s="153" t="s">
        <v>732</v>
      </c>
      <c r="K102" s="153" t="s">
        <v>649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636</v>
      </c>
      <c r="C103" s="150">
        <v>13</v>
      </c>
      <c r="D103" s="210" t="s">
        <v>508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735</v>
      </c>
      <c r="J103" s="153" t="s">
        <v>712</v>
      </c>
      <c r="K103" s="153" t="s">
        <v>649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636</v>
      </c>
      <c r="C104" s="150">
        <v>14</v>
      </c>
      <c r="D104" s="210" t="s">
        <v>329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722</v>
      </c>
      <c r="J104" s="153" t="s">
        <v>733</v>
      </c>
      <c r="K104" s="153" t="s">
        <v>649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636</v>
      </c>
      <c r="C105" s="150">
        <v>15</v>
      </c>
      <c r="D105" s="210" t="s">
        <v>274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736</v>
      </c>
      <c r="J105" s="153" t="s">
        <v>723</v>
      </c>
      <c r="K105" s="153" t="s">
        <v>649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636</v>
      </c>
      <c r="C106" s="150">
        <v>16</v>
      </c>
      <c r="D106" s="210" t="s">
        <v>482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721</v>
      </c>
      <c r="J106" s="153" t="s">
        <v>716</v>
      </c>
      <c r="K106" s="153" t="s">
        <v>649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636</v>
      </c>
      <c r="C107" s="150">
        <v>17</v>
      </c>
      <c r="D107" s="210" t="s">
        <v>410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718</v>
      </c>
      <c r="J107" s="153" t="s">
        <v>713</v>
      </c>
      <c r="K107" s="153" t="s">
        <v>649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636</v>
      </c>
      <c r="C108" s="150">
        <v>18</v>
      </c>
      <c r="D108" s="210" t="s">
        <v>347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722</v>
      </c>
      <c r="J108" s="153" t="s">
        <v>733</v>
      </c>
      <c r="K108" s="153" t="s">
        <v>649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636</v>
      </c>
      <c r="C109" s="150">
        <v>18</v>
      </c>
      <c r="D109" s="210" t="s">
        <v>347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737</v>
      </c>
      <c r="J109" s="153" t="s">
        <v>723</v>
      </c>
      <c r="K109" s="153" t="s">
        <v>649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636</v>
      </c>
      <c r="C110" s="150">
        <v>19</v>
      </c>
      <c r="D110" s="210" t="s">
        <v>590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729</v>
      </c>
      <c r="J110" s="153" t="s">
        <v>730</v>
      </c>
      <c r="K110" s="153" t="s">
        <v>649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636</v>
      </c>
      <c r="C111" s="150">
        <v>20</v>
      </c>
      <c r="D111" s="210" t="s">
        <v>275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738</v>
      </c>
      <c r="J111" s="153" t="s">
        <v>739</v>
      </c>
      <c r="K111" s="153" t="s">
        <v>649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636</v>
      </c>
      <c r="C112" s="150">
        <v>21</v>
      </c>
      <c r="D112" s="210" t="s">
        <v>467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715</v>
      </c>
      <c r="J112" s="153" t="s">
        <v>657</v>
      </c>
      <c r="K112" s="153" t="s">
        <v>649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636</v>
      </c>
      <c r="C113" s="150">
        <v>22</v>
      </c>
      <c r="D113" s="210" t="s">
        <v>521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725</v>
      </c>
      <c r="J113" s="153" t="s">
        <v>712</v>
      </c>
      <c r="K113" s="153" t="s">
        <v>649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636</v>
      </c>
      <c r="C114" s="150">
        <v>23</v>
      </c>
      <c r="D114" s="210" t="s">
        <v>297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740</v>
      </c>
      <c r="J114" s="153" t="s">
        <v>726</v>
      </c>
      <c r="K114" s="153" t="s">
        <v>649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636</v>
      </c>
      <c r="C115" s="150">
        <v>24</v>
      </c>
      <c r="D115" s="210" t="s">
        <v>330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722</v>
      </c>
      <c r="J115" s="153" t="s">
        <v>741</v>
      </c>
      <c r="K115" s="153" t="s">
        <v>649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636</v>
      </c>
      <c r="C116" s="150">
        <v>25</v>
      </c>
      <c r="D116" s="210" t="s">
        <v>250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677</v>
      </c>
      <c r="J116" s="153" t="s">
        <v>717</v>
      </c>
      <c r="K116" s="153" t="s">
        <v>649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636</v>
      </c>
      <c r="C117" s="150">
        <v>26</v>
      </c>
      <c r="D117" s="210" t="s">
        <v>377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719</v>
      </c>
      <c r="J117" s="153" t="s">
        <v>742</v>
      </c>
      <c r="K117" s="153" t="s">
        <v>649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636</v>
      </c>
      <c r="C118" s="150">
        <v>27</v>
      </c>
      <c r="D118" s="210" t="s">
        <v>311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727</v>
      </c>
      <c r="J118" s="153" t="s">
        <v>739</v>
      </c>
      <c r="K118" s="153" t="s">
        <v>649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636</v>
      </c>
      <c r="C119" s="150">
        <v>28</v>
      </c>
      <c r="D119" s="210" t="s">
        <v>509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735</v>
      </c>
      <c r="J119" s="153" t="s">
        <v>726</v>
      </c>
      <c r="K119" s="153" t="s">
        <v>649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636</v>
      </c>
      <c r="C120" s="150">
        <v>29</v>
      </c>
      <c r="D120" s="210" t="s">
        <v>273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736</v>
      </c>
      <c r="J120" s="153" t="s">
        <v>743</v>
      </c>
      <c r="K120" s="153" t="s">
        <v>649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636</v>
      </c>
      <c r="C121" s="150">
        <v>30</v>
      </c>
      <c r="D121" s="210" t="s">
        <v>389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718</v>
      </c>
      <c r="J121" s="153" t="s">
        <v>713</v>
      </c>
      <c r="K121" s="153" t="s">
        <v>649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636</v>
      </c>
      <c r="C122" s="150">
        <v>31</v>
      </c>
      <c r="D122" s="210" t="s">
        <v>468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715</v>
      </c>
      <c r="J122" s="153" t="s">
        <v>657</v>
      </c>
      <c r="K122" s="153" t="s">
        <v>649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636</v>
      </c>
      <c r="C123" s="150">
        <v>32</v>
      </c>
      <c r="D123" s="210" t="s">
        <v>326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744</v>
      </c>
      <c r="J123" s="153" t="s">
        <v>745</v>
      </c>
      <c r="K123" s="153" t="s">
        <v>649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636</v>
      </c>
      <c r="C124" s="150">
        <v>33</v>
      </c>
      <c r="D124" s="210" t="s">
        <v>481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721</v>
      </c>
      <c r="J124" s="153" t="s">
        <v>716</v>
      </c>
      <c r="K124" s="153" t="s">
        <v>649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636</v>
      </c>
      <c r="C125" s="150">
        <v>34</v>
      </c>
      <c r="D125" s="210" t="s">
        <v>532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746</v>
      </c>
      <c r="J125" s="153" t="s">
        <v>747</v>
      </c>
      <c r="K125" s="153" t="s">
        <v>649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636</v>
      </c>
      <c r="C126" s="150">
        <v>35</v>
      </c>
      <c r="D126" s="210" t="s">
        <v>270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736</v>
      </c>
      <c r="J126" s="153" t="s">
        <v>726</v>
      </c>
      <c r="K126" s="153" t="s">
        <v>649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636</v>
      </c>
      <c r="C127" s="150">
        <v>36</v>
      </c>
      <c r="D127" s="210" t="s">
        <v>276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738</v>
      </c>
      <c r="J127" s="153" t="s">
        <v>739</v>
      </c>
      <c r="K127" s="153" t="s">
        <v>649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636</v>
      </c>
      <c r="C128" s="150">
        <v>37</v>
      </c>
      <c r="D128" s="210" t="s">
        <v>295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740</v>
      </c>
      <c r="J128" s="153" t="s">
        <v>723</v>
      </c>
      <c r="K128" s="153" t="s">
        <v>649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636</v>
      </c>
      <c r="C129" s="150">
        <v>38</v>
      </c>
      <c r="D129" s="210" t="s">
        <v>510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735</v>
      </c>
      <c r="J129" s="153" t="s">
        <v>732</v>
      </c>
      <c r="K129" s="153" t="s">
        <v>649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636</v>
      </c>
      <c r="C130" s="150">
        <v>39</v>
      </c>
      <c r="D130" s="210" t="s">
        <v>520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725</v>
      </c>
      <c r="J130" s="153" t="s">
        <v>712</v>
      </c>
      <c r="K130" s="153" t="s">
        <v>649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636</v>
      </c>
      <c r="C131" s="150">
        <v>40</v>
      </c>
      <c r="D131" s="210" t="s">
        <v>587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731</v>
      </c>
      <c r="J131" s="153" t="s">
        <v>734</v>
      </c>
      <c r="K131" s="153" t="s">
        <v>649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636</v>
      </c>
      <c r="C132" s="150">
        <v>41</v>
      </c>
      <c r="D132" s="210" t="s">
        <v>476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715</v>
      </c>
      <c r="J132" s="153" t="s">
        <v>657</v>
      </c>
      <c r="K132" s="153" t="s">
        <v>649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636</v>
      </c>
      <c r="C133" s="150">
        <v>42</v>
      </c>
      <c r="D133" s="210" t="s">
        <v>365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719</v>
      </c>
      <c r="J133" s="153" t="s">
        <v>666</v>
      </c>
      <c r="K133" s="153" t="s">
        <v>649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636</v>
      </c>
      <c r="C134" s="184">
        <v>43</v>
      </c>
      <c r="D134" s="229" t="s">
        <v>312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727</v>
      </c>
      <c r="J134" s="225" t="s">
        <v>742</v>
      </c>
      <c r="K134" s="225" t="s">
        <v>649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697</v>
      </c>
      <c r="C135" s="150">
        <v>1</v>
      </c>
      <c r="D135" s="210" t="s">
        <v>480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721</v>
      </c>
      <c r="J135" s="153" t="s">
        <v>716</v>
      </c>
      <c r="K135" s="153" t="s">
        <v>649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697</v>
      </c>
      <c r="C136" s="150">
        <v>2</v>
      </c>
      <c r="D136" s="210" t="s">
        <v>580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718</v>
      </c>
      <c r="J136" s="153" t="s">
        <v>748</v>
      </c>
      <c r="K136" s="153" t="s">
        <v>649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697</v>
      </c>
      <c r="C137" s="150">
        <v>3</v>
      </c>
      <c r="D137" s="210" t="s">
        <v>269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736</v>
      </c>
      <c r="J137" s="153" t="s">
        <v>726</v>
      </c>
      <c r="K137" s="153" t="s">
        <v>649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697</v>
      </c>
      <c r="C138" s="150">
        <v>4</v>
      </c>
      <c r="D138" s="210" t="s">
        <v>324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744</v>
      </c>
      <c r="J138" s="153" t="s">
        <v>749</v>
      </c>
      <c r="K138" s="153" t="s">
        <v>649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697</v>
      </c>
      <c r="C139" s="150">
        <v>5</v>
      </c>
      <c r="D139" s="210" t="s">
        <v>249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677</v>
      </c>
      <c r="J139" s="153" t="s">
        <v>717</v>
      </c>
      <c r="K139" s="153" t="s">
        <v>649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697</v>
      </c>
      <c r="C140" s="150">
        <v>6</v>
      </c>
      <c r="D140" s="210" t="s">
        <v>437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715</v>
      </c>
      <c r="J140" s="153" t="s">
        <v>657</v>
      </c>
      <c r="K140" s="153" t="s">
        <v>649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697</v>
      </c>
      <c r="C141" s="150">
        <v>7</v>
      </c>
      <c r="D141" s="210" t="s">
        <v>519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725</v>
      </c>
      <c r="J141" s="153" t="s">
        <v>712</v>
      </c>
      <c r="K141" s="153" t="s">
        <v>649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697</v>
      </c>
      <c r="C142" s="150">
        <v>8</v>
      </c>
      <c r="D142" s="210" t="s">
        <v>511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735</v>
      </c>
      <c r="J142" s="153" t="s">
        <v>732</v>
      </c>
      <c r="K142" s="153" t="s">
        <v>649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697</v>
      </c>
      <c r="C143" s="150">
        <v>9</v>
      </c>
      <c r="D143" s="210" t="s">
        <v>281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738</v>
      </c>
      <c r="J143" s="153" t="s">
        <v>720</v>
      </c>
      <c r="K143" s="153" t="s">
        <v>649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697</v>
      </c>
      <c r="C144" s="150">
        <v>10</v>
      </c>
      <c r="D144" s="210" t="s">
        <v>314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727</v>
      </c>
      <c r="J144" s="153" t="s">
        <v>742</v>
      </c>
      <c r="K144" s="153" t="s">
        <v>649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697</v>
      </c>
      <c r="C145" s="150">
        <v>11</v>
      </c>
      <c r="D145" s="210" t="s">
        <v>336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719</v>
      </c>
      <c r="J145" s="153" t="s">
        <v>666</v>
      </c>
      <c r="K145" s="153" t="s">
        <v>649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697</v>
      </c>
      <c r="C146" s="150">
        <v>12</v>
      </c>
      <c r="D146" s="210" t="s">
        <v>293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740</v>
      </c>
      <c r="J146" s="153" t="s">
        <v>726</v>
      </c>
      <c r="K146" s="153" t="s">
        <v>649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697</v>
      </c>
      <c r="C147" s="150">
        <v>13</v>
      </c>
      <c r="D147" s="210" t="s">
        <v>578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718</v>
      </c>
      <c r="J147" s="153" t="s">
        <v>730</v>
      </c>
      <c r="K147" s="153" t="s">
        <v>649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697</v>
      </c>
      <c r="C148" s="150">
        <v>14</v>
      </c>
      <c r="D148" s="210" t="s">
        <v>420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750</v>
      </c>
      <c r="J148" s="153" t="s">
        <v>657</v>
      </c>
      <c r="K148" s="153" t="s">
        <v>649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697</v>
      </c>
      <c r="C149" s="150">
        <v>15</v>
      </c>
      <c r="D149" s="210" t="s">
        <v>492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751</v>
      </c>
      <c r="J149" s="153" t="s">
        <v>716</v>
      </c>
      <c r="K149" s="153" t="s">
        <v>649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697</v>
      </c>
      <c r="C150" s="150">
        <v>16</v>
      </c>
      <c r="D150" s="210" t="s">
        <v>518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752</v>
      </c>
      <c r="J150" s="153" t="s">
        <v>714</v>
      </c>
      <c r="K150" s="153" t="s">
        <v>649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697</v>
      </c>
      <c r="C151" s="150">
        <v>17</v>
      </c>
      <c r="D151" s="210" t="s">
        <v>318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744</v>
      </c>
      <c r="J151" s="153" t="s">
        <v>745</v>
      </c>
      <c r="K151" s="153" t="s">
        <v>649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697</v>
      </c>
      <c r="C152" s="150">
        <v>18</v>
      </c>
      <c r="D152" s="235" t="s">
        <v>507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735</v>
      </c>
      <c r="J152" s="153" t="s">
        <v>747</v>
      </c>
      <c r="K152" s="153" t="s">
        <v>649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697</v>
      </c>
      <c r="C153" s="150">
        <v>19</v>
      </c>
      <c r="D153" s="210" t="s">
        <v>313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753</v>
      </c>
      <c r="J153" s="153" t="s">
        <v>742</v>
      </c>
      <c r="K153" s="153" t="s">
        <v>649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697</v>
      </c>
      <c r="C154" s="150">
        <v>20</v>
      </c>
      <c r="D154" s="210" t="s">
        <v>268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746</v>
      </c>
      <c r="J154" s="153" t="s">
        <v>723</v>
      </c>
      <c r="K154" s="153" t="s">
        <v>649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697</v>
      </c>
      <c r="C155" s="150">
        <v>21</v>
      </c>
      <c r="D155" s="210" t="s">
        <v>421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750</v>
      </c>
      <c r="J155" s="153" t="s">
        <v>713</v>
      </c>
      <c r="K155" s="153" t="s">
        <v>649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697</v>
      </c>
      <c r="C156" s="150">
        <v>22</v>
      </c>
      <c r="D156" s="210" t="s">
        <v>286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727</v>
      </c>
      <c r="J156" s="153" t="s">
        <v>720</v>
      </c>
      <c r="K156" s="153" t="s">
        <v>649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697</v>
      </c>
      <c r="C157" s="150">
        <v>23</v>
      </c>
      <c r="D157" s="210" t="s">
        <v>388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719</v>
      </c>
      <c r="J157" s="153" t="s">
        <v>666</v>
      </c>
      <c r="K157" s="153" t="s">
        <v>649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697</v>
      </c>
      <c r="C158" s="150">
        <v>24</v>
      </c>
      <c r="D158" s="235" t="s">
        <v>296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740</v>
      </c>
      <c r="J158" s="153" t="s">
        <v>726</v>
      </c>
      <c r="K158" s="153" t="s">
        <v>649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697</v>
      </c>
      <c r="C159" s="150">
        <v>25</v>
      </c>
      <c r="D159" s="210" t="s">
        <v>579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718</v>
      </c>
      <c r="J159" s="153" t="s">
        <v>730</v>
      </c>
      <c r="K159" s="153" t="s">
        <v>649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697</v>
      </c>
      <c r="C160" s="150">
        <v>26</v>
      </c>
      <c r="D160" s="210" t="s">
        <v>490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751</v>
      </c>
      <c r="J160" s="153" t="s">
        <v>716</v>
      </c>
      <c r="K160" s="153" t="s">
        <v>649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697</v>
      </c>
      <c r="C161" s="150">
        <v>27</v>
      </c>
      <c r="D161" s="210" t="s">
        <v>517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752</v>
      </c>
      <c r="J161" s="153" t="s">
        <v>712</v>
      </c>
      <c r="K161" s="153" t="s">
        <v>649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697</v>
      </c>
      <c r="C162" s="150">
        <v>28</v>
      </c>
      <c r="D162" s="210" t="s">
        <v>315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753</v>
      </c>
      <c r="J162" s="153" t="s">
        <v>742</v>
      </c>
      <c r="K162" s="153" t="s">
        <v>649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697</v>
      </c>
      <c r="C163" s="150">
        <v>29</v>
      </c>
      <c r="D163" s="210" t="s">
        <v>287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727</v>
      </c>
      <c r="J163" s="153" t="s">
        <v>720</v>
      </c>
      <c r="K163" s="153" t="s">
        <v>649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697</v>
      </c>
      <c r="C164" s="150">
        <v>30</v>
      </c>
      <c r="D164" s="210" t="s">
        <v>246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677</v>
      </c>
      <c r="J164" s="153" t="s">
        <v>717</v>
      </c>
      <c r="K164" s="153" t="s">
        <v>649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697</v>
      </c>
      <c r="C165" s="150">
        <v>30</v>
      </c>
      <c r="D165" s="210" t="s">
        <v>246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740</v>
      </c>
      <c r="J165" s="153" t="s">
        <v>726</v>
      </c>
      <c r="K165" s="153" t="s">
        <v>649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697</v>
      </c>
      <c r="C166" s="150">
        <v>31</v>
      </c>
      <c r="D166" s="210" t="s">
        <v>434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750</v>
      </c>
      <c r="J166" s="153" t="s">
        <v>732</v>
      </c>
      <c r="K166" s="153" t="s">
        <v>649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697</v>
      </c>
      <c r="C167" s="150">
        <v>32</v>
      </c>
      <c r="D167" s="210" t="s">
        <v>266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746</v>
      </c>
      <c r="J167" s="153" t="s">
        <v>723</v>
      </c>
      <c r="K167" s="153" t="s">
        <v>649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697</v>
      </c>
      <c r="C168" s="150">
        <v>33</v>
      </c>
      <c r="D168" s="232" t="s">
        <v>319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744</v>
      </c>
      <c r="J168" s="153" t="s">
        <v>745</v>
      </c>
      <c r="K168" s="153" t="s">
        <v>649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697</v>
      </c>
      <c r="C169" s="150">
        <v>34</v>
      </c>
      <c r="D169" s="210" t="s">
        <v>561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718</v>
      </c>
      <c r="J169" s="153" t="s">
        <v>666</v>
      </c>
      <c r="K169" s="153" t="s">
        <v>649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697</v>
      </c>
      <c r="C170" s="150">
        <v>35</v>
      </c>
      <c r="D170" s="221" t="s">
        <v>288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727</v>
      </c>
      <c r="J170" s="153" t="s">
        <v>754</v>
      </c>
      <c r="K170" s="153" t="s">
        <v>649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697</v>
      </c>
      <c r="C171" s="150">
        <v>36</v>
      </c>
      <c r="D171" s="210" t="s">
        <v>570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719</v>
      </c>
      <c r="J171" s="153" t="s">
        <v>730</v>
      </c>
      <c r="K171" s="153" t="s">
        <v>649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697</v>
      </c>
      <c r="C172" s="150">
        <v>37</v>
      </c>
      <c r="D172" s="210" t="s">
        <v>419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750</v>
      </c>
      <c r="J172" s="153" t="s">
        <v>666</v>
      </c>
      <c r="K172" s="153" t="s">
        <v>649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697</v>
      </c>
      <c r="C173" s="150">
        <v>38</v>
      </c>
      <c r="D173" s="210" t="s">
        <v>235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740</v>
      </c>
      <c r="J173" s="153" t="s">
        <v>726</v>
      </c>
      <c r="K173" s="153" t="s">
        <v>649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697</v>
      </c>
      <c r="C174" s="150">
        <v>39</v>
      </c>
      <c r="D174" s="210" t="s">
        <v>294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724</v>
      </c>
      <c r="J174" s="153" t="s">
        <v>754</v>
      </c>
      <c r="K174" s="153" t="s">
        <v>649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697</v>
      </c>
      <c r="C175" s="184">
        <v>40</v>
      </c>
      <c r="D175" s="229" t="s">
        <v>512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752</v>
      </c>
      <c r="J175" s="225" t="s">
        <v>755</v>
      </c>
      <c r="K175" s="225" t="s">
        <v>649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698</v>
      </c>
      <c r="C176" s="150">
        <v>1</v>
      </c>
      <c r="D176" s="237" t="s">
        <v>562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718</v>
      </c>
      <c r="J176" s="153" t="s">
        <v>666</v>
      </c>
      <c r="K176" s="153" t="s">
        <v>649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698</v>
      </c>
      <c r="C177" s="150">
        <v>2</v>
      </c>
      <c r="D177" s="235" t="s">
        <v>267</v>
      </c>
      <c r="E177" s="108" t="s">
        <v>232</v>
      </c>
      <c r="F177" s="102">
        <v>35.601999999999997</v>
      </c>
      <c r="G177" s="103">
        <v>46078</v>
      </c>
      <c r="H177" s="85">
        <v>46086</v>
      </c>
      <c r="I177" s="153" t="s">
        <v>746</v>
      </c>
      <c r="J177" s="153" t="s">
        <v>743</v>
      </c>
      <c r="K177" s="153" t="s">
        <v>649</v>
      </c>
      <c r="L177" s="153" t="s">
        <v>756</v>
      </c>
      <c r="M177" s="153" t="s">
        <v>757</v>
      </c>
      <c r="N177" s="153" t="s">
        <v>758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698</v>
      </c>
      <c r="C178" s="150">
        <v>3</v>
      </c>
      <c r="D178" s="210" t="s">
        <v>546</v>
      </c>
      <c r="E178" s="108" t="s">
        <v>258</v>
      </c>
      <c r="F178" s="102">
        <v>37.930999999999997</v>
      </c>
      <c r="G178" s="103">
        <v>46080</v>
      </c>
      <c r="H178" s="85">
        <v>46086</v>
      </c>
      <c r="I178" s="153" t="s">
        <v>750</v>
      </c>
      <c r="J178" s="153" t="s">
        <v>728</v>
      </c>
      <c r="K178" s="153" t="s">
        <v>649</v>
      </c>
      <c r="L178" s="153" t="s">
        <v>759</v>
      </c>
      <c r="M178" s="153" t="s">
        <v>760</v>
      </c>
      <c r="N178" s="153" t="s">
        <v>761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698</v>
      </c>
      <c r="C179" s="150">
        <v>4</v>
      </c>
      <c r="D179" s="210" t="s">
        <v>486</v>
      </c>
      <c r="E179" s="108" t="s">
        <v>285</v>
      </c>
      <c r="F179" s="102">
        <v>55.451000000000001</v>
      </c>
      <c r="G179" s="103">
        <v>46074</v>
      </c>
      <c r="H179" s="103">
        <v>46087</v>
      </c>
      <c r="I179" s="153" t="s">
        <v>751</v>
      </c>
      <c r="J179" s="153" t="s">
        <v>747</v>
      </c>
      <c r="K179" s="153" t="s">
        <v>649</v>
      </c>
      <c r="L179" s="153" t="s">
        <v>762</v>
      </c>
      <c r="M179" s="153" t="s">
        <v>763</v>
      </c>
      <c r="N179" s="153" t="s">
        <v>758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698</v>
      </c>
      <c r="C180" s="150">
        <v>5</v>
      </c>
      <c r="D180" s="210" t="s">
        <v>569</v>
      </c>
      <c r="E180" s="108" t="s">
        <v>258</v>
      </c>
      <c r="F180" s="102">
        <v>37.930999999999997</v>
      </c>
      <c r="G180" s="103">
        <v>46080</v>
      </c>
      <c r="H180" s="103">
        <v>46087</v>
      </c>
      <c r="I180" s="153" t="s">
        <v>719</v>
      </c>
      <c r="J180" s="153" t="s">
        <v>730</v>
      </c>
      <c r="K180" s="153" t="s">
        <v>649</v>
      </c>
      <c r="L180" s="153" t="s">
        <v>764</v>
      </c>
      <c r="M180" s="153" t="s">
        <v>760</v>
      </c>
      <c r="N180" s="153" t="s">
        <v>761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698</v>
      </c>
      <c r="C181" s="150">
        <v>6</v>
      </c>
      <c r="D181" s="240" t="s">
        <v>317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744</v>
      </c>
      <c r="J181" s="153" t="s">
        <v>749</v>
      </c>
      <c r="K181" s="153" t="s">
        <v>649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698</v>
      </c>
      <c r="C182" s="150">
        <v>7</v>
      </c>
      <c r="D182" s="210" t="s">
        <v>237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740</v>
      </c>
      <c r="J182" s="153" t="s">
        <v>717</v>
      </c>
      <c r="K182" s="153" t="s">
        <v>649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698</v>
      </c>
      <c r="C183" s="150">
        <v>8</v>
      </c>
      <c r="D183" s="210" t="s">
        <v>291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724</v>
      </c>
      <c r="J183" s="153" t="s">
        <v>742</v>
      </c>
      <c r="K183" s="153" t="s">
        <v>649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698</v>
      </c>
      <c r="C184" s="150">
        <v>9</v>
      </c>
      <c r="D184" s="210" t="s">
        <v>556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750</v>
      </c>
      <c r="J184" s="153" t="s">
        <v>730</v>
      </c>
      <c r="K184" s="153" t="s">
        <v>649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698</v>
      </c>
      <c r="C185" s="150">
        <v>10</v>
      </c>
      <c r="D185" s="210" t="s">
        <v>560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718</v>
      </c>
      <c r="J185" s="153" t="s">
        <v>666</v>
      </c>
      <c r="K185" s="153" t="s">
        <v>649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698</v>
      </c>
      <c r="C186" s="150">
        <v>11</v>
      </c>
      <c r="D186" s="210" t="s">
        <v>372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719</v>
      </c>
      <c r="J186" s="153" t="s">
        <v>676</v>
      </c>
      <c r="K186" s="153" t="s">
        <v>649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698</v>
      </c>
      <c r="C187" s="150">
        <v>12</v>
      </c>
      <c r="D187" s="176" t="s">
        <v>524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752</v>
      </c>
      <c r="J187" s="153" t="s">
        <v>712</v>
      </c>
      <c r="K187" s="153" t="s">
        <v>649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698</v>
      </c>
      <c r="C188" s="150">
        <v>13</v>
      </c>
      <c r="D188" s="235" t="s">
        <v>299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724</v>
      </c>
      <c r="J188" s="153" t="s">
        <v>742</v>
      </c>
      <c r="K188" s="153" t="s">
        <v>649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698</v>
      </c>
      <c r="C189" s="150">
        <v>14</v>
      </c>
      <c r="D189" s="210" t="s">
        <v>553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750</v>
      </c>
      <c r="J189" s="153" t="s">
        <v>714</v>
      </c>
      <c r="K189" s="153" t="s">
        <v>649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698</v>
      </c>
      <c r="C190" s="150">
        <v>15</v>
      </c>
      <c r="D190" s="210" t="s">
        <v>564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718</v>
      </c>
      <c r="J190" s="153" t="s">
        <v>666</v>
      </c>
      <c r="K190" s="153" t="s">
        <v>649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698</v>
      </c>
      <c r="C191" s="150">
        <v>16</v>
      </c>
      <c r="D191" s="235" t="s">
        <v>252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740</v>
      </c>
      <c r="J191" s="153" t="s">
        <v>717</v>
      </c>
      <c r="K191" s="153" t="s">
        <v>649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698</v>
      </c>
      <c r="C192" s="150">
        <v>17</v>
      </c>
      <c r="D192" s="210" t="s">
        <v>334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744</v>
      </c>
      <c r="J192" s="153" t="s">
        <v>723</v>
      </c>
      <c r="K192" s="153" t="s">
        <v>649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698</v>
      </c>
      <c r="C193" s="150">
        <v>18</v>
      </c>
      <c r="D193" s="210" t="s">
        <v>568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719</v>
      </c>
      <c r="J193" s="153" t="s">
        <v>730</v>
      </c>
      <c r="K193" s="153" t="s">
        <v>649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698</v>
      </c>
      <c r="C194" s="150">
        <v>19</v>
      </c>
      <c r="D194" s="210" t="s">
        <v>300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724</v>
      </c>
      <c r="J194" s="153" t="s">
        <v>742</v>
      </c>
      <c r="K194" s="153" t="s">
        <v>649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698</v>
      </c>
      <c r="C195" s="150">
        <v>20</v>
      </c>
      <c r="D195" s="176" t="s">
        <v>528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752</v>
      </c>
      <c r="J195" s="153" t="s">
        <v>712</v>
      </c>
      <c r="K195" s="153" t="s">
        <v>649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698</v>
      </c>
      <c r="C196" s="150">
        <v>21</v>
      </c>
      <c r="D196" s="210" t="s">
        <v>575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750</v>
      </c>
      <c r="J196" s="153" t="s">
        <v>714</v>
      </c>
      <c r="K196" s="153" t="s">
        <v>649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698</v>
      </c>
      <c r="C197" s="150">
        <v>22</v>
      </c>
      <c r="D197" s="210" t="s">
        <v>566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718</v>
      </c>
      <c r="J197" s="153" t="s">
        <v>716</v>
      </c>
      <c r="K197" s="153" t="s">
        <v>649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698</v>
      </c>
      <c r="C198" s="150">
        <v>23</v>
      </c>
      <c r="D198" s="208" t="s">
        <v>290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724</v>
      </c>
      <c r="J198" s="153" t="s">
        <v>742</v>
      </c>
      <c r="K198" s="153" t="s">
        <v>649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698</v>
      </c>
      <c r="C199" s="150">
        <v>24</v>
      </c>
      <c r="D199" s="235" t="s">
        <v>565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718</v>
      </c>
      <c r="J199" s="153" t="s">
        <v>716</v>
      </c>
      <c r="K199" s="153" t="s">
        <v>649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698</v>
      </c>
      <c r="C200" s="150">
        <v>25</v>
      </c>
      <c r="D200" s="208" t="s">
        <v>292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724</v>
      </c>
      <c r="J200" s="153" t="s">
        <v>713</v>
      </c>
      <c r="K200" s="153" t="s">
        <v>649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698</v>
      </c>
      <c r="C201" s="150">
        <v>26</v>
      </c>
      <c r="D201" s="208" t="s">
        <v>530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752</v>
      </c>
      <c r="J201" s="153" t="s">
        <v>712</v>
      </c>
      <c r="K201" s="153" t="s">
        <v>649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698</v>
      </c>
      <c r="C202" s="150">
        <v>27</v>
      </c>
      <c r="D202" s="210" t="s">
        <v>248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740</v>
      </c>
      <c r="J202" s="153" t="s">
        <v>726</v>
      </c>
      <c r="K202" s="153" t="s">
        <v>649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698</v>
      </c>
      <c r="C203" s="150">
        <v>28</v>
      </c>
      <c r="D203" s="210" t="s">
        <v>582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750</v>
      </c>
      <c r="J203" s="153" t="s">
        <v>714</v>
      </c>
      <c r="K203" s="153" t="s">
        <v>649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698</v>
      </c>
      <c r="C204" s="150">
        <v>29</v>
      </c>
      <c r="D204" s="176" t="s">
        <v>606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744</v>
      </c>
      <c r="J204" s="153" t="s">
        <v>666</v>
      </c>
      <c r="K204" s="153" t="s">
        <v>649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7" customFormat="1" ht="15.75" customHeight="1">
      <c r="A205" s="543">
        <f t="shared" si="5"/>
        <v>197</v>
      </c>
      <c r="B205" s="150" t="s">
        <v>698</v>
      </c>
      <c r="C205" s="543">
        <v>30</v>
      </c>
      <c r="D205" s="591" t="s">
        <v>499</v>
      </c>
      <c r="E205" s="581" t="str">
        <f>VLOOKUP(D205,'TS Gantry - AP44'!$C$8:$D$646,2,0)</f>
        <v>DC2+0</v>
      </c>
      <c r="F205" s="592">
        <v>82.998000000000005</v>
      </c>
      <c r="G205" s="579">
        <v>46089</v>
      </c>
      <c r="H205" s="494">
        <v>46112</v>
      </c>
      <c r="I205" s="593" t="s">
        <v>751</v>
      </c>
      <c r="J205" s="593" t="s">
        <v>720</v>
      </c>
      <c r="K205" s="593" t="s">
        <v>649</v>
      </c>
      <c r="L205" s="593" t="str">
        <f>VLOOKUP(D205,'TS Gantry - AP44'!$C$8:$X$638,22,FALSE)</f>
        <v>CHHATASAR</v>
      </c>
      <c r="M205" s="593" t="str">
        <f>VLOOKUP(D205,'TS Gantry - AP44'!$C$8:$Y$638,23,FALSE)</f>
        <v>LUNKARANSAR</v>
      </c>
      <c r="N205" s="593" t="str">
        <f>VLOOKUP(D205,'TS Gantry - AP44'!$C$8:$Z$638,24,FALSE)</f>
        <v>BIKANER</v>
      </c>
      <c r="O205" s="543"/>
      <c r="P205" s="543"/>
      <c r="Q205" s="594"/>
      <c r="R205" s="594"/>
      <c r="S205" s="543"/>
      <c r="T205" s="595"/>
      <c r="U205" s="556"/>
      <c r="V205" s="556"/>
      <c r="W205" s="556"/>
      <c r="X205" s="556"/>
      <c r="Y205" s="556"/>
      <c r="Z205" s="556"/>
      <c r="AA205" s="556"/>
    </row>
    <row r="206" spans="1:27" s="587" customFormat="1" ht="15.75" customHeight="1">
      <c r="A206" s="549">
        <f t="shared" si="5"/>
        <v>198</v>
      </c>
      <c r="B206" s="150" t="s">
        <v>698</v>
      </c>
      <c r="C206" s="549">
        <v>31</v>
      </c>
      <c r="D206" s="600" t="s">
        <v>567</v>
      </c>
      <c r="E206" s="549" t="str">
        <f>VLOOKUP(D206,'TS Gantry - AP44'!$C$8:$D$646,2,0)</f>
        <v>DA+9</v>
      </c>
      <c r="F206" s="601">
        <v>45.697000000000003</v>
      </c>
      <c r="G206" s="584">
        <v>46102</v>
      </c>
      <c r="H206" s="602">
        <v>46112</v>
      </c>
      <c r="I206" s="585" t="s">
        <v>719</v>
      </c>
      <c r="J206" s="585" t="s">
        <v>730</v>
      </c>
      <c r="K206" s="585" t="s">
        <v>649</v>
      </c>
      <c r="L206" s="585" t="str">
        <f>VLOOKUP(D206,'TS Gantry - AP44'!$C$8:$X$638,22,FALSE)</f>
        <v>NAHARSARA</v>
      </c>
      <c r="M206" s="585" t="str">
        <f>VLOOKUP(D206,'TS Gantry - AP44'!$C$8:$Y$638,23,FALSE)</f>
        <v>SARDARSHAHAR</v>
      </c>
      <c r="N206" s="585" t="str">
        <f>VLOOKUP(D206,'TS Gantry - AP44'!$C$8:$Z$638,24,FALSE)</f>
        <v>CHURU</v>
      </c>
      <c r="O206" s="603"/>
      <c r="P206" s="603"/>
      <c r="Q206" s="604"/>
      <c r="R206" s="604"/>
      <c r="S206" s="603"/>
      <c r="T206" s="605"/>
      <c r="U206" s="549"/>
      <c r="V206" s="549"/>
      <c r="W206" s="549"/>
      <c r="X206" s="549"/>
      <c r="Y206" s="549"/>
      <c r="Z206" s="549"/>
      <c r="AA206" s="549"/>
    </row>
    <row r="207" spans="1:27" s="557" customFormat="1" ht="15.75" customHeight="1">
      <c r="A207" s="543">
        <f t="shared" si="5"/>
        <v>199</v>
      </c>
      <c r="B207" s="150" t="s">
        <v>698</v>
      </c>
      <c r="C207" s="543">
        <v>32</v>
      </c>
      <c r="D207" s="596" t="s">
        <v>563</v>
      </c>
      <c r="E207" s="597" t="s">
        <v>247</v>
      </c>
      <c r="F207" s="545">
        <v>45.697000000000003</v>
      </c>
      <c r="G207" s="598">
        <v>46110</v>
      </c>
      <c r="H207" s="553">
        <v>46114</v>
      </c>
      <c r="I207" s="554" t="s">
        <v>718</v>
      </c>
      <c r="J207" s="554" t="s">
        <v>730</v>
      </c>
      <c r="K207" s="554" t="s">
        <v>649</v>
      </c>
      <c r="L207" s="554" t="s">
        <v>1199</v>
      </c>
      <c r="M207" s="554" t="s">
        <v>760</v>
      </c>
      <c r="N207" s="554" t="s">
        <v>761</v>
      </c>
      <c r="O207" s="516"/>
      <c r="P207" s="516"/>
      <c r="Q207" s="599"/>
      <c r="R207" s="599"/>
      <c r="S207" s="516"/>
      <c r="T207" s="516"/>
      <c r="U207" s="556"/>
      <c r="V207" s="556"/>
      <c r="W207" s="556"/>
      <c r="X207" s="556"/>
      <c r="Y207" s="556"/>
      <c r="Z207" s="556"/>
      <c r="AA207" s="556"/>
    </row>
    <row r="208" spans="1:27" ht="15.75" customHeight="1">
      <c r="A208" s="549">
        <f t="shared" si="5"/>
        <v>200</v>
      </c>
      <c r="B208" s="150" t="s">
        <v>698</v>
      </c>
      <c r="C208" s="549">
        <v>33</v>
      </c>
      <c r="D208" s="208" t="s">
        <v>584</v>
      </c>
      <c r="E208" s="108" t="s">
        <v>258</v>
      </c>
      <c r="F208" s="544">
        <v>37.930999999999997</v>
      </c>
      <c r="G208" s="85">
        <v>46111</v>
      </c>
      <c r="H208" s="103">
        <v>46114</v>
      </c>
      <c r="I208" s="153" t="s">
        <v>750</v>
      </c>
      <c r="J208" s="153" t="s">
        <v>714</v>
      </c>
      <c r="K208" s="153" t="s">
        <v>649</v>
      </c>
      <c r="L208" s="153" t="s">
        <v>1210</v>
      </c>
      <c r="M208" s="153" t="s">
        <v>760</v>
      </c>
      <c r="N208" s="153" t="s">
        <v>761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698</v>
      </c>
      <c r="C209" s="543">
        <v>34</v>
      </c>
      <c r="D209" s="176" t="s">
        <v>271</v>
      </c>
      <c r="E209" s="108" t="str">
        <f>VLOOKUP(D209,'TS Gantry - AP44'!$C$8:$D$646,2,0)</f>
        <v>DD45+0</v>
      </c>
      <c r="F209" s="571">
        <v>73.244547999999995</v>
      </c>
      <c r="G209" s="85">
        <v>46110</v>
      </c>
      <c r="H209" s="103">
        <v>46116</v>
      </c>
      <c r="I209" s="153" t="s">
        <v>724</v>
      </c>
      <c r="J209" s="153" t="s">
        <v>743</v>
      </c>
      <c r="K209" s="153" t="s">
        <v>649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9">
        <f t="shared" si="5"/>
        <v>202</v>
      </c>
      <c r="B210" s="150" t="s">
        <v>698</v>
      </c>
      <c r="C210" s="549">
        <v>35</v>
      </c>
      <c r="D210" s="208" t="s">
        <v>605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744</v>
      </c>
      <c r="J210" s="153" t="s">
        <v>730</v>
      </c>
      <c r="K210" s="153" t="s">
        <v>649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s="557" customFormat="1" ht="15.75" customHeight="1">
      <c r="A211" s="543">
        <f t="shared" si="5"/>
        <v>203</v>
      </c>
      <c r="B211" s="543" t="s">
        <v>698</v>
      </c>
      <c r="C211" s="543">
        <v>36</v>
      </c>
      <c r="D211" s="527" t="s">
        <v>559</v>
      </c>
      <c r="E211" s="581" t="str">
        <f>VLOOKUP(D211,'TS Gantry - AP44'!$C$8:$D$646,2,0)</f>
        <v>DA+9</v>
      </c>
      <c r="F211" s="630">
        <v>45.697000000000003</v>
      </c>
      <c r="G211" s="494">
        <v>46115</v>
      </c>
      <c r="H211" s="579">
        <v>46119</v>
      </c>
      <c r="I211" s="593" t="s">
        <v>718</v>
      </c>
      <c r="J211" s="593" t="s">
        <v>716</v>
      </c>
      <c r="K211" s="593" t="s">
        <v>649</v>
      </c>
      <c r="L211" s="593" t="str">
        <f>VLOOKUP(D211,'TS Gantry - AP44'!$C$8:$X$638,22,FALSE)</f>
        <v>LODSAR</v>
      </c>
      <c r="M211" s="593" t="str">
        <f>VLOOKUP(D211,'TS Gantry - AP44'!$C$8:$Y$638,23,FALSE)</f>
        <v>SARDARSHAHAR</v>
      </c>
      <c r="N211" s="593" t="str">
        <f>VLOOKUP(D211,'TS Gantry - AP44'!$C$8:$Z$638,24,FALSE)</f>
        <v>CHURU</v>
      </c>
      <c r="O211" s="631"/>
      <c r="P211" s="631"/>
      <c r="Q211" s="632"/>
      <c r="R211" s="632"/>
      <c r="S211" s="631"/>
      <c r="T211" s="528"/>
      <c r="U211" s="556"/>
      <c r="V211" s="556"/>
      <c r="W211" s="556"/>
      <c r="X211" s="556"/>
      <c r="Y211" s="556"/>
      <c r="Z211" s="556"/>
      <c r="AA211" s="556"/>
    </row>
    <row r="212" spans="1:27" s="587" customFormat="1" ht="15.75" customHeight="1">
      <c r="A212" s="549">
        <f t="shared" si="5"/>
        <v>204</v>
      </c>
      <c r="B212" s="549" t="s">
        <v>698</v>
      </c>
      <c r="C212" s="549">
        <v>37</v>
      </c>
      <c r="D212" s="636" t="s">
        <v>585</v>
      </c>
      <c r="E212" s="549" t="str">
        <f>VLOOKUP(D212,'TS Gantry - AP44'!$C$8:$D$646,2,0)</f>
        <v>DA+3</v>
      </c>
      <c r="F212" s="601">
        <v>37.930999999999997</v>
      </c>
      <c r="G212" s="602">
        <v>46115</v>
      </c>
      <c r="H212" s="584">
        <v>46120</v>
      </c>
      <c r="I212" s="585" t="s">
        <v>750</v>
      </c>
      <c r="J212" s="585" t="s">
        <v>714</v>
      </c>
      <c r="K212" s="585" t="s">
        <v>649</v>
      </c>
      <c r="L212" s="585" t="str">
        <f>VLOOKUP(D212,'TS Gantry - AP44'!$C$8:$X$638,22,FALSE)</f>
        <v>HALASAR</v>
      </c>
      <c r="M212" s="585" t="str">
        <f>VLOOKUP(D212,'TS Gantry - AP44'!$C$8:$Y$638,23,FALSE)</f>
        <v>SARDARSHAHAR</v>
      </c>
      <c r="N212" s="585" t="str">
        <f>VLOOKUP(D212,'TS Gantry - AP44'!$C$8:$Z$638,24,FALSE)</f>
        <v>CHURU</v>
      </c>
      <c r="O212" s="637"/>
      <c r="P212" s="637"/>
      <c r="Q212" s="604"/>
      <c r="R212" s="604"/>
      <c r="S212" s="637"/>
      <c r="T212" s="603"/>
      <c r="U212" s="549"/>
      <c r="V212" s="549"/>
      <c r="W212" s="549"/>
      <c r="X212" s="549"/>
      <c r="Y212" s="549"/>
      <c r="Z212" s="549"/>
      <c r="AA212" s="549"/>
    </row>
    <row r="213" spans="1:27" s="557" customFormat="1" ht="15" customHeight="1">
      <c r="A213" s="543">
        <f t="shared" si="5"/>
        <v>205</v>
      </c>
      <c r="B213" s="549" t="s">
        <v>698</v>
      </c>
      <c r="C213" s="543">
        <v>38</v>
      </c>
      <c r="D213" s="633" t="s">
        <v>289</v>
      </c>
      <c r="E213" s="551" t="s">
        <v>251</v>
      </c>
      <c r="F213" s="544">
        <v>36.159999999999997</v>
      </c>
      <c r="G213" s="553">
        <v>46082</v>
      </c>
      <c r="H213" s="553">
        <v>46124</v>
      </c>
      <c r="I213" s="554" t="s">
        <v>724</v>
      </c>
      <c r="J213" s="554" t="s">
        <v>713</v>
      </c>
      <c r="K213" s="554" t="s">
        <v>649</v>
      </c>
      <c r="L213" s="554" t="s">
        <v>1057</v>
      </c>
      <c r="M213" s="554" t="s">
        <v>763</v>
      </c>
      <c r="N213" s="554" t="s">
        <v>758</v>
      </c>
      <c r="O213" s="551"/>
      <c r="P213" s="551"/>
      <c r="Q213" s="634"/>
      <c r="R213" s="634"/>
      <c r="S213" s="551"/>
      <c r="T213" s="635"/>
      <c r="U213" s="556"/>
      <c r="V213" s="556"/>
      <c r="W213" s="556"/>
      <c r="X213" s="556"/>
      <c r="Y213" s="556"/>
      <c r="Z213" s="556"/>
      <c r="AA213" s="556"/>
    </row>
    <row r="214" spans="1:27" s="567" customFormat="1" ht="15.75" customHeight="1" thickBot="1">
      <c r="A214" s="549">
        <f t="shared" si="5"/>
        <v>206</v>
      </c>
      <c r="B214" s="588" t="s">
        <v>698</v>
      </c>
      <c r="C214" s="588">
        <v>39</v>
      </c>
      <c r="D214" s="638" t="s">
        <v>586</v>
      </c>
      <c r="E214" s="564" t="s">
        <v>258</v>
      </c>
      <c r="F214" s="606">
        <v>37.930999999999997</v>
      </c>
      <c r="G214" s="607">
        <v>46122</v>
      </c>
      <c r="H214" s="562">
        <v>46124</v>
      </c>
      <c r="I214" s="639" t="s">
        <v>750</v>
      </c>
      <c r="J214" s="640" t="s">
        <v>714</v>
      </c>
      <c r="K214" s="608" t="s">
        <v>649</v>
      </c>
      <c r="L214" s="608" t="s">
        <v>1210</v>
      </c>
      <c r="M214" s="608" t="s">
        <v>760</v>
      </c>
      <c r="N214" s="608" t="s">
        <v>761</v>
      </c>
      <c r="O214" s="609"/>
      <c r="P214" s="609"/>
      <c r="Q214" s="610"/>
      <c r="R214" s="610"/>
      <c r="S214" s="609"/>
      <c r="T214" s="611"/>
      <c r="U214" s="566"/>
      <c r="V214" s="566"/>
      <c r="W214" s="566"/>
      <c r="X214" s="566"/>
      <c r="Y214" s="566"/>
      <c r="Z214" s="566"/>
      <c r="AA214" s="566"/>
    </row>
    <row r="215" spans="1:27" ht="15.75" customHeight="1">
      <c r="A215" s="543">
        <f t="shared" si="5"/>
        <v>207</v>
      </c>
      <c r="B215" s="548" t="s">
        <v>699</v>
      </c>
      <c r="C215" s="150">
        <v>1</v>
      </c>
      <c r="D215" s="176" t="s">
        <v>535</v>
      </c>
      <c r="E215" s="108" t="str">
        <f>VLOOKUP(D215,'TS Gantry - AP44'!$C$8:$D$646,2,0)</f>
        <v>DA+3</v>
      </c>
      <c r="F215" s="601">
        <v>37.930999999999997</v>
      </c>
      <c r="G215" s="85">
        <v>46110</v>
      </c>
      <c r="H215" s="103">
        <v>46126</v>
      </c>
      <c r="I215" s="593" t="s">
        <v>752</v>
      </c>
      <c r="J215" s="153" t="s">
        <v>712</v>
      </c>
      <c r="K215" s="153" t="s">
        <v>649</v>
      </c>
      <c r="L215" s="153" t="str">
        <f>VLOOKUP(D215,'TS Gantry - AP44'!$C$8:$X$638,22,FALSE)</f>
        <v>KEEKASAR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49">
        <f t="shared" si="5"/>
        <v>208</v>
      </c>
      <c r="B216" s="548" t="s">
        <v>699</v>
      </c>
      <c r="C216" s="150">
        <v>2</v>
      </c>
      <c r="D216" s="574" t="s">
        <v>259</v>
      </c>
      <c r="E216" s="108" t="str">
        <f>VLOOKUP(D216,'TS Gantry - AP44'!$C$8:$D$646,2,0)</f>
        <v>DA+9</v>
      </c>
      <c r="F216" s="630">
        <v>45.697000000000003</v>
      </c>
      <c r="G216" s="85">
        <v>46118</v>
      </c>
      <c r="H216" s="103">
        <v>46126</v>
      </c>
      <c r="I216" s="585" t="s">
        <v>724</v>
      </c>
      <c r="J216" s="554" t="s">
        <v>713</v>
      </c>
      <c r="K216" s="153" t="s">
        <v>649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3">
        <f t="shared" si="5"/>
        <v>209</v>
      </c>
      <c r="B217" s="548" t="s">
        <v>699</v>
      </c>
      <c r="C217" s="150">
        <v>3</v>
      </c>
      <c r="D217" s="208" t="s">
        <v>609</v>
      </c>
      <c r="E217" s="108" t="str">
        <f>VLOOKUP(D217,'TS Gantry - AP44'!$C$8:$D$646,2,0)</f>
        <v>DA+3</v>
      </c>
      <c r="F217" s="601">
        <v>37.930999999999997</v>
      </c>
      <c r="G217" s="103">
        <v>46119</v>
      </c>
      <c r="H217" s="103">
        <v>46126</v>
      </c>
      <c r="I217" s="585" t="s">
        <v>744</v>
      </c>
      <c r="J217" s="153" t="s">
        <v>730</v>
      </c>
      <c r="K217" s="153" t="s">
        <v>649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s="557" customFormat="1" ht="15.75" customHeight="1">
      <c r="A218" s="549">
        <f t="shared" si="5"/>
        <v>210</v>
      </c>
      <c r="B218" s="548" t="s">
        <v>699</v>
      </c>
      <c r="C218" s="551">
        <v>4</v>
      </c>
      <c r="D218" s="633" t="s">
        <v>538</v>
      </c>
      <c r="E218" s="551" t="str">
        <f>VLOOKUP(D218,'TS Gantry - AP44'!$C$8:$D$646,2,0)</f>
        <v>DA+0</v>
      </c>
      <c r="F218" s="551"/>
      <c r="G218" s="553">
        <v>46052</v>
      </c>
      <c r="H218" s="553"/>
      <c r="I218" s="554" t="s">
        <v>746</v>
      </c>
      <c r="J218" s="554"/>
      <c r="K218" s="554" t="s">
        <v>649</v>
      </c>
      <c r="L218" s="554" t="str">
        <f>VLOOKUP(D218,'TS Gantry - AP44'!$C$8:$X$638,22,FALSE)</f>
        <v>SONPALSAR</v>
      </c>
      <c r="M218" s="554" t="str">
        <f>VLOOKUP(D218,'TS Gantry - AP44'!$C$8:$Y$638,23,FALSE)</f>
        <v>SARDARSHAHAR</v>
      </c>
      <c r="N218" s="554" t="str">
        <f>VLOOKUP(D218,'TS Gantry - AP44'!$C$8:$Z$638,24,FALSE)</f>
        <v>CHURU</v>
      </c>
      <c r="O218" s="551"/>
      <c r="P218" s="551"/>
      <c r="Q218" s="634"/>
      <c r="R218" s="634"/>
      <c r="S218" s="551"/>
      <c r="T218" s="635"/>
      <c r="U218" s="556"/>
      <c r="V218" s="556"/>
      <c r="W218" s="556"/>
      <c r="X218" s="556"/>
      <c r="Y218" s="556"/>
      <c r="Z218" s="556"/>
      <c r="AA218" s="556"/>
    </row>
    <row r="219" spans="1:27" ht="15.75" customHeight="1">
      <c r="A219" s="543">
        <f t="shared" si="5"/>
        <v>211</v>
      </c>
      <c r="B219" s="548" t="s">
        <v>699</v>
      </c>
      <c r="C219" s="150">
        <v>5</v>
      </c>
      <c r="D219" s="210" t="s">
        <v>593</v>
      </c>
      <c r="E219" s="108" t="str">
        <f>VLOOKUP(D219,'TS Gantry - AP44'!$C$8:$D$646,2,0)</f>
        <v>DB2+0</v>
      </c>
      <c r="F219" s="108"/>
      <c r="G219" s="85">
        <v>46120</v>
      </c>
      <c r="H219" s="612"/>
      <c r="I219" s="585" t="s">
        <v>718</v>
      </c>
      <c r="J219" s="613"/>
      <c r="K219" s="153" t="s">
        <v>649</v>
      </c>
      <c r="L219" s="153" t="str">
        <f>VLOOKUP(D219,'TS Gantry - AP44'!$C$8:$X$638,22,FALSE)</f>
        <v>MALSAR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08"/>
      <c r="P219" s="108"/>
      <c r="Q219" s="123"/>
      <c r="R219" s="123"/>
      <c r="S219" s="108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49">
        <f t="shared" si="5"/>
        <v>212</v>
      </c>
      <c r="B220" s="548" t="s">
        <v>699</v>
      </c>
      <c r="C220" s="150">
        <v>6</v>
      </c>
      <c r="D220" s="235" t="s">
        <v>610</v>
      </c>
      <c r="E220" s="108" t="str">
        <f>VLOOKUP(D220,'TS Gantry - AP44'!$C$8:$D$646,2,0)</f>
        <v>DA+3</v>
      </c>
      <c r="F220" s="108"/>
      <c r="G220" s="85">
        <v>46126</v>
      </c>
      <c r="H220" s="103"/>
      <c r="I220" s="585" t="s">
        <v>744</v>
      </c>
      <c r="J220" s="153"/>
      <c r="K220" s="153" t="s">
        <v>649</v>
      </c>
      <c r="L220" s="153" t="str">
        <f>VLOOKUP(D220,'TS Gantry - AP44'!$C$8:$X$638,22,FALSE)</f>
        <v>HALASAR</v>
      </c>
      <c r="M220" s="153" t="str">
        <f>VLOOKUP(D220,'TS Gantry - AP44'!$C$8:$Y$638,23,FALSE)</f>
        <v>SARDARSHAHAR</v>
      </c>
      <c r="N220" s="153" t="str">
        <f>VLOOKUP(D220,'TS Gantry - AP44'!$C$8:$Z$638,24,FALSE)</f>
        <v>CHURU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3">
        <f t="shared" si="5"/>
        <v>213</v>
      </c>
      <c r="B221" s="614"/>
      <c r="C221" s="150"/>
      <c r="D221" s="245"/>
      <c r="E221" s="108"/>
      <c r="F221" s="108"/>
      <c r="G221" s="85"/>
      <c r="H221" s="103"/>
      <c r="I221" s="153"/>
      <c r="J221" s="153"/>
      <c r="K221" s="153" t="s">
        <v>649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9">
        <f t="shared" si="5"/>
        <v>214</v>
      </c>
      <c r="B222" s="614"/>
      <c r="C222" s="150"/>
      <c r="D222" s="245"/>
      <c r="E222" s="241"/>
      <c r="F222" s="241"/>
      <c r="G222" s="85"/>
      <c r="H222" s="103"/>
      <c r="I222" s="153"/>
      <c r="J222" s="153"/>
      <c r="K222" s="153" t="s">
        <v>649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3">
        <f t="shared" si="5"/>
        <v>215</v>
      </c>
      <c r="B223" s="614"/>
      <c r="C223" s="150"/>
      <c r="D223" s="245"/>
      <c r="E223" s="108"/>
      <c r="F223" s="108"/>
      <c r="G223" s="85"/>
      <c r="H223" s="103"/>
      <c r="I223" s="153"/>
      <c r="J223" s="153"/>
      <c r="K223" s="153" t="s">
        <v>649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9">
        <f t="shared" si="5"/>
        <v>216</v>
      </c>
      <c r="B224" s="614"/>
      <c r="C224" s="150"/>
      <c r="D224" s="245"/>
      <c r="E224" s="108"/>
      <c r="F224" s="108"/>
      <c r="G224" s="85"/>
      <c r="H224" s="103"/>
      <c r="I224" s="153"/>
      <c r="J224" s="153"/>
      <c r="K224" s="153" t="s">
        <v>649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3">
        <f t="shared" si="5"/>
        <v>217</v>
      </c>
      <c r="B225" s="614"/>
      <c r="C225" s="150"/>
      <c r="D225" s="245"/>
      <c r="E225" s="108"/>
      <c r="F225" s="108"/>
      <c r="G225" s="85"/>
      <c r="H225" s="103"/>
      <c r="I225" s="153"/>
      <c r="J225" s="153"/>
      <c r="K225" s="153" t="s">
        <v>649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649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649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649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649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649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649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649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649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649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649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649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649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649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649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649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649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649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649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649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649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649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649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649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649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649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649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649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649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649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649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649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649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649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649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649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649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649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649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649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649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649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649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649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649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649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649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649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649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649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649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649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649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649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649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649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649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649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649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649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649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649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649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649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649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649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649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649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649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649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649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649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649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649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649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649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649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649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649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649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649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649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649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649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649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649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649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649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649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649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649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649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649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649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649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649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649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649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649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649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649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649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649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649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649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649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649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649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649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649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649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649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649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649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649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649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649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649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649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649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649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649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649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649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649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649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649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649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649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649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649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649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649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649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649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649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649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649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649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649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649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649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649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649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649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649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649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649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649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649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9" workbookViewId="0">
      <selection activeCell="I38" sqref="I38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752" t="str">
        <f>Foundation!A1</f>
        <v>KEC International Limited</v>
      </c>
      <c r="B1" s="648"/>
      <c r="C1" s="648"/>
      <c r="D1" s="648"/>
      <c r="E1" s="648"/>
      <c r="F1" s="648"/>
      <c r="G1" s="648"/>
      <c r="H1" s="648"/>
      <c r="I1" s="649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52" t="str">
        <f>Foundation!A2</f>
        <v>765 kV D/C Bikaner IV PS to Siwani II (Part-01) TL</v>
      </c>
      <c r="B2" s="648"/>
      <c r="C2" s="648"/>
      <c r="D2" s="648"/>
      <c r="E2" s="648"/>
      <c r="F2" s="648"/>
      <c r="G2" s="648"/>
      <c r="H2" s="648"/>
      <c r="I2" s="649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55" t="s">
        <v>765</v>
      </c>
      <c r="B3" s="648"/>
      <c r="C3" s="648"/>
      <c r="D3" s="648"/>
      <c r="E3" s="648"/>
      <c r="F3" s="648"/>
      <c r="G3" s="648"/>
      <c r="H3" s="649"/>
      <c r="I3" s="247">
        <f ca="1">'Summary E'!M1</f>
        <v>46127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766</v>
      </c>
      <c r="B4" s="68" t="s">
        <v>767</v>
      </c>
      <c r="C4" s="248" t="s">
        <v>622</v>
      </c>
      <c r="D4" s="68" t="s">
        <v>623</v>
      </c>
      <c r="E4" s="249" t="s">
        <v>625</v>
      </c>
      <c r="F4" s="249" t="s">
        <v>626</v>
      </c>
      <c r="G4" s="250" t="s">
        <v>768</v>
      </c>
      <c r="H4" s="68" t="s">
        <v>628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698</v>
      </c>
      <c r="C5" s="252" t="s">
        <v>408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769</v>
      </c>
      <c r="H5" s="108" t="s">
        <v>770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698</v>
      </c>
      <c r="C6" s="176" t="s">
        <v>409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769</v>
      </c>
      <c r="H6" s="108" t="s">
        <v>770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698</v>
      </c>
      <c r="C7" s="176" t="s">
        <v>410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769</v>
      </c>
      <c r="H7" s="108" t="s">
        <v>770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4">
        <v>4</v>
      </c>
      <c r="B8" s="150" t="s">
        <v>698</v>
      </c>
      <c r="C8" s="176" t="s">
        <v>407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769</v>
      </c>
      <c r="H8" s="108" t="s">
        <v>770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698</v>
      </c>
      <c r="C9" s="210" t="s">
        <v>406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769</v>
      </c>
      <c r="H9" s="108" t="s">
        <v>770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698</v>
      </c>
      <c r="C10" s="210" t="s">
        <v>405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769</v>
      </c>
      <c r="H10" s="108" t="s">
        <v>770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698</v>
      </c>
      <c r="C11" s="210" t="s">
        <v>404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769</v>
      </c>
      <c r="H11" s="108" t="s">
        <v>770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698</v>
      </c>
      <c r="C12" s="210" t="s">
        <v>402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769</v>
      </c>
      <c r="H12" s="108" t="s">
        <v>770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698</v>
      </c>
      <c r="C13" s="210" t="s">
        <v>352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769</v>
      </c>
      <c r="H13" s="108" t="s">
        <v>770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698</v>
      </c>
      <c r="C14" s="210" t="s">
        <v>353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769</v>
      </c>
      <c r="H14" s="108" t="s">
        <v>770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698</v>
      </c>
      <c r="C15" s="210" t="s">
        <v>354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769</v>
      </c>
      <c r="H15" s="108" t="s">
        <v>770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698</v>
      </c>
      <c r="C16" s="210" t="s">
        <v>357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769</v>
      </c>
      <c r="H16" s="108" t="s">
        <v>770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698</v>
      </c>
      <c r="C17" s="210" t="s">
        <v>358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769</v>
      </c>
      <c r="H17" s="108" t="s">
        <v>770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698</v>
      </c>
      <c r="C18" s="210" t="s">
        <v>397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769</v>
      </c>
      <c r="H18" s="108" t="s">
        <v>770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698</v>
      </c>
      <c r="C19" s="176" t="s">
        <v>399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769</v>
      </c>
      <c r="H19" s="108" t="s">
        <v>770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4">
        <v>16</v>
      </c>
      <c r="B20" s="184" t="s">
        <v>698</v>
      </c>
      <c r="C20" s="185" t="s">
        <v>389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769</v>
      </c>
      <c r="H20" s="112" t="s">
        <v>770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0" t="s">
        <v>699</v>
      </c>
      <c r="C21" s="221" t="s">
        <v>391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769</v>
      </c>
      <c r="H21" s="108" t="s">
        <v>770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9" t="s">
        <v>699</v>
      </c>
      <c r="C22" s="568" t="s">
        <v>392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769</v>
      </c>
      <c r="H22" s="108" t="s">
        <v>770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9" t="s">
        <v>699</v>
      </c>
      <c r="C23" s="569" t="s">
        <v>393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769</v>
      </c>
      <c r="H23" s="108" t="s">
        <v>770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9" t="s">
        <v>699</v>
      </c>
      <c r="C24" s="569" t="s">
        <v>396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769</v>
      </c>
      <c r="H24" s="108" t="s">
        <v>770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9" t="s">
        <v>699</v>
      </c>
      <c r="C25" s="568" t="s">
        <v>400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769</v>
      </c>
      <c r="H25" s="108" t="s">
        <v>770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9" t="s">
        <v>699</v>
      </c>
      <c r="C26" s="572" t="s">
        <v>401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769</v>
      </c>
      <c r="H26" s="108" t="s">
        <v>770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9" t="s">
        <v>699</v>
      </c>
      <c r="C27" s="572" t="s">
        <v>395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769</v>
      </c>
      <c r="H27" s="108" t="s">
        <v>770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9" t="s">
        <v>699</v>
      </c>
      <c r="C28" s="106" t="s">
        <v>398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769</v>
      </c>
      <c r="H28" s="108" t="s">
        <v>770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9" t="s">
        <v>699</v>
      </c>
      <c r="C29" s="106" t="s">
        <v>440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769</v>
      </c>
      <c r="H29" s="108" t="s">
        <v>770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9" t="s">
        <v>699</v>
      </c>
      <c r="C30" s="106" t="s">
        <v>442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769</v>
      </c>
      <c r="H30" s="108" t="s">
        <v>770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9" t="s">
        <v>699</v>
      </c>
      <c r="C31" s="575" t="s">
        <v>444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769</v>
      </c>
      <c r="H31" s="108" t="s">
        <v>770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9" t="s">
        <v>699</v>
      </c>
      <c r="C32" s="575" t="s">
        <v>453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769</v>
      </c>
      <c r="H32" s="108" t="s">
        <v>770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9" t="s">
        <v>699</v>
      </c>
      <c r="C33" s="106" t="s">
        <v>449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769</v>
      </c>
      <c r="H33" s="108" t="s">
        <v>770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9" t="s">
        <v>699</v>
      </c>
      <c r="C34" s="106" t="s">
        <v>361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769</v>
      </c>
      <c r="H34" s="108" t="s">
        <v>770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9" t="s">
        <v>699</v>
      </c>
      <c r="C35" s="106" t="s">
        <v>460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769</v>
      </c>
      <c r="H35" s="108" t="s">
        <v>770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9" t="s">
        <v>699</v>
      </c>
      <c r="C36" s="106" t="s">
        <v>469</v>
      </c>
      <c r="D36" s="150" t="str">
        <f>VLOOKUP(C36,'TS Gantry - AP44'!$C$8:$D$646,2,0)</f>
        <v>DA+0</v>
      </c>
      <c r="E36" s="546">
        <v>46123</v>
      </c>
      <c r="F36" s="546">
        <v>46123</v>
      </c>
      <c r="G36" s="150" t="s">
        <v>769</v>
      </c>
      <c r="H36" s="108" t="s">
        <v>770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9" t="s">
        <v>699</v>
      </c>
      <c r="C37" s="176" t="s">
        <v>474</v>
      </c>
      <c r="D37" s="150" t="str">
        <f>VLOOKUP(C37,'TS Gantry - AP44'!$C$8:$D$646,2,0)</f>
        <v>DA+0</v>
      </c>
      <c r="E37" s="546">
        <v>46123</v>
      </c>
      <c r="F37" s="546">
        <v>46123</v>
      </c>
      <c r="G37" s="150" t="s">
        <v>769</v>
      </c>
      <c r="H37" s="108" t="s">
        <v>770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549" t="s">
        <v>699</v>
      </c>
      <c r="C38" s="176" t="s">
        <v>320</v>
      </c>
      <c r="D38" s="150" t="str">
        <f>VLOOKUP(C38,'TS Gantry - AP44'!$C$8:$D$646,2,0)</f>
        <v>DA+6</v>
      </c>
      <c r="E38" s="546">
        <v>46125</v>
      </c>
      <c r="F38" s="546">
        <v>46125</v>
      </c>
      <c r="G38" s="150" t="s">
        <v>769</v>
      </c>
      <c r="H38" s="108" t="s">
        <v>770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3">
        <v>35</v>
      </c>
      <c r="B39" s="549" t="s">
        <v>699</v>
      </c>
      <c r="C39" s="176" t="s">
        <v>322</v>
      </c>
      <c r="D39" s="150" t="str">
        <f>VLOOKUP(C39,'TS Gantry - AP44'!$C$8:$D$646,2,0)</f>
        <v>DA+0</v>
      </c>
      <c r="E39" s="546">
        <v>46125</v>
      </c>
      <c r="F39" s="546">
        <v>46125</v>
      </c>
      <c r="G39" s="150" t="s">
        <v>769</v>
      </c>
      <c r="H39" s="108" t="s">
        <v>770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3">
        <v>36</v>
      </c>
      <c r="B40" s="549" t="s">
        <v>699</v>
      </c>
      <c r="C40" s="176" t="s">
        <v>323</v>
      </c>
      <c r="D40" s="150" t="str">
        <f>VLOOKUP(C40,'TS Gantry - AP44'!$C$8:$D$646,2,0)</f>
        <v>DA+0</v>
      </c>
      <c r="E40" s="546">
        <v>46126</v>
      </c>
      <c r="F40" s="546">
        <v>46126</v>
      </c>
      <c r="G40" s="150" t="s">
        <v>769</v>
      </c>
      <c r="H40" s="108" t="s">
        <v>770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4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1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3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3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3">
        <v>41</v>
      </c>
      <c r="B45" s="108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topLeftCell="A123" workbookViewId="0">
      <selection activeCell="N140" sqref="N140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3"/>
      <c r="B1" s="682" t="s">
        <v>771</v>
      </c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3"/>
      <c r="AA1" s="683"/>
      <c r="AB1" s="683"/>
      <c r="AC1" s="683"/>
      <c r="AD1" s="683"/>
      <c r="AE1" s="683"/>
      <c r="AF1" s="683"/>
      <c r="AG1" s="683"/>
      <c r="AH1" s="683"/>
      <c r="AI1" s="683"/>
      <c r="AJ1" s="683"/>
      <c r="AK1" s="683"/>
      <c r="AL1" s="683"/>
      <c r="AM1" s="683"/>
      <c r="AN1" s="683"/>
      <c r="AO1" s="683"/>
      <c r="AP1" s="683"/>
      <c r="AQ1" s="683"/>
      <c r="AR1" s="683"/>
      <c r="AS1" s="683"/>
      <c r="AT1" s="684"/>
      <c r="AU1" s="263"/>
      <c r="AV1" s="263"/>
      <c r="AW1" s="263"/>
      <c r="AX1" s="263"/>
      <c r="AY1" s="263"/>
    </row>
    <row r="2" spans="1:51" ht="20.25" customHeight="1">
      <c r="A2" s="263"/>
      <c r="B2" s="264" t="s">
        <v>772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773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685">
        <f ca="1">TODAY()-1</f>
        <v>46127</v>
      </c>
      <c r="AR2" s="686"/>
      <c r="AS2" s="686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668" t="s">
        <v>774</v>
      </c>
      <c r="D4" s="649"/>
      <c r="E4" s="668" t="s">
        <v>775</v>
      </c>
      <c r="F4" s="648"/>
      <c r="G4" s="648"/>
      <c r="H4" s="649"/>
      <c r="I4" s="668" t="s">
        <v>776</v>
      </c>
      <c r="J4" s="649"/>
      <c r="K4" s="668" t="s">
        <v>777</v>
      </c>
      <c r="L4" s="649"/>
      <c r="M4" s="668" t="s">
        <v>236</v>
      </c>
      <c r="N4" s="648"/>
      <c r="O4" s="649"/>
      <c r="P4" s="668" t="s">
        <v>11</v>
      </c>
      <c r="Q4" s="649"/>
      <c r="R4" s="274"/>
      <c r="S4" s="274"/>
      <c r="T4" s="274" t="s">
        <v>778</v>
      </c>
      <c r="U4" s="274"/>
      <c r="V4" s="274"/>
      <c r="W4" s="274"/>
      <c r="X4" s="274"/>
      <c r="Y4" s="263"/>
      <c r="Z4" s="275"/>
      <c r="AA4" s="276"/>
      <c r="AB4" s="263"/>
      <c r="AC4" s="671" t="s">
        <v>779</v>
      </c>
      <c r="AD4" s="648"/>
      <c r="AE4" s="648"/>
      <c r="AF4" s="649"/>
      <c r="AG4" s="263"/>
      <c r="AH4" s="263"/>
      <c r="AI4" s="275"/>
      <c r="AJ4" s="276"/>
      <c r="AK4" s="263"/>
      <c r="AL4" s="669" t="s">
        <v>780</v>
      </c>
      <c r="AM4" s="648"/>
      <c r="AN4" s="648"/>
      <c r="AO4" s="648"/>
      <c r="AP4" s="648"/>
      <c r="AQ4" s="649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668">
        <v>1</v>
      </c>
      <c r="D5" s="649"/>
      <c r="E5" s="669" t="s">
        <v>781</v>
      </c>
      <c r="F5" s="648"/>
      <c r="G5" s="648"/>
      <c r="H5" s="649"/>
      <c r="I5" s="668" t="s">
        <v>782</v>
      </c>
      <c r="J5" s="649"/>
      <c r="K5" s="670">
        <v>319</v>
      </c>
      <c r="L5" s="649"/>
      <c r="M5" s="668">
        <f>AU141</f>
        <v>298</v>
      </c>
      <c r="N5" s="648"/>
      <c r="O5" s="649"/>
      <c r="P5" s="670">
        <f t="shared" ref="P5:P10" si="0">K5-M5</f>
        <v>21</v>
      </c>
      <c r="Q5" s="649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671" t="s">
        <v>783</v>
      </c>
      <c r="AD5" s="648"/>
      <c r="AE5" s="648"/>
      <c r="AF5" s="649"/>
      <c r="AG5" s="263"/>
      <c r="AH5" s="263"/>
      <c r="AI5" s="275"/>
      <c r="AJ5" s="275"/>
      <c r="AK5" s="263"/>
      <c r="AL5" s="669" t="s">
        <v>784</v>
      </c>
      <c r="AM5" s="648"/>
      <c r="AN5" s="648"/>
      <c r="AO5" s="648"/>
      <c r="AP5" s="648"/>
      <c r="AQ5" s="649"/>
      <c r="AR5" s="274"/>
      <c r="AS5" s="274"/>
      <c r="AT5" s="277"/>
      <c r="AU5" s="263"/>
      <c r="AV5" s="263"/>
      <c r="AW5" s="263"/>
      <c r="AX5" s="263"/>
      <c r="AY5" s="263"/>
    </row>
    <row r="6" spans="1:51">
      <c r="A6" s="263"/>
      <c r="B6" s="273"/>
      <c r="C6" s="668">
        <v>2</v>
      </c>
      <c r="D6" s="649"/>
      <c r="E6" s="669" t="s">
        <v>785</v>
      </c>
      <c r="F6" s="648"/>
      <c r="G6" s="648"/>
      <c r="H6" s="649"/>
      <c r="I6" s="668" t="s">
        <v>782</v>
      </c>
      <c r="J6" s="649"/>
      <c r="K6" s="670">
        <v>319</v>
      </c>
      <c r="L6" s="649"/>
      <c r="M6" s="668">
        <f>M5</f>
        <v>298</v>
      </c>
      <c r="N6" s="648"/>
      <c r="O6" s="649"/>
      <c r="P6" s="670">
        <f t="shared" si="0"/>
        <v>21</v>
      </c>
      <c r="Q6" s="649"/>
      <c r="R6" s="274"/>
      <c r="S6" s="274"/>
      <c r="T6" s="274" t="s">
        <v>786</v>
      </c>
      <c r="U6" s="274"/>
      <c r="V6" s="274"/>
      <c r="W6" s="274"/>
      <c r="X6" s="274"/>
      <c r="Y6" s="263"/>
      <c r="Z6" s="672"/>
      <c r="AA6" s="275"/>
      <c r="AB6" s="672"/>
      <c r="AC6" s="671" t="s">
        <v>787</v>
      </c>
      <c r="AD6" s="648"/>
      <c r="AE6" s="648"/>
      <c r="AF6" s="649"/>
      <c r="AG6" s="263"/>
      <c r="AH6" s="263"/>
      <c r="AI6" s="672"/>
      <c r="AJ6" s="275">
        <v>4</v>
      </c>
      <c r="AK6" s="672"/>
      <c r="AL6" s="669" t="s">
        <v>788</v>
      </c>
      <c r="AM6" s="648"/>
      <c r="AN6" s="648"/>
      <c r="AO6" s="648"/>
      <c r="AP6" s="648"/>
      <c r="AQ6" s="649"/>
      <c r="AR6" s="274"/>
      <c r="AS6" s="274"/>
      <c r="AT6" s="277"/>
      <c r="AU6" s="263"/>
      <c r="AV6" s="263"/>
      <c r="AW6" s="263"/>
      <c r="AX6" s="263"/>
      <c r="AY6" s="263"/>
    </row>
    <row r="7" spans="1:51">
      <c r="A7" s="263"/>
      <c r="B7" s="273"/>
      <c r="C7" s="668">
        <v>3</v>
      </c>
      <c r="D7" s="649"/>
      <c r="E7" s="667" t="s">
        <v>789</v>
      </c>
      <c r="F7" s="648"/>
      <c r="G7" s="648"/>
      <c r="H7" s="649"/>
      <c r="I7" s="668" t="s">
        <v>782</v>
      </c>
      <c r="J7" s="649"/>
      <c r="K7" s="670">
        <v>319</v>
      </c>
      <c r="L7" s="649"/>
      <c r="M7" s="668">
        <v>269</v>
      </c>
      <c r="N7" s="648"/>
      <c r="O7" s="649"/>
      <c r="P7" s="670">
        <f t="shared" si="0"/>
        <v>50</v>
      </c>
      <c r="Q7" s="649"/>
      <c r="R7" s="274"/>
      <c r="S7" s="274"/>
      <c r="T7" s="274"/>
      <c r="U7" s="274"/>
      <c r="V7" s="274"/>
      <c r="W7" s="274"/>
      <c r="X7" s="274"/>
      <c r="Y7" s="263"/>
      <c r="Z7" s="662"/>
      <c r="AA7" s="673">
        <v>1</v>
      </c>
      <c r="AB7" s="662"/>
      <c r="AC7" s="671" t="s">
        <v>790</v>
      </c>
      <c r="AD7" s="648"/>
      <c r="AE7" s="648"/>
      <c r="AF7" s="649"/>
      <c r="AG7" s="263"/>
      <c r="AH7" s="263"/>
      <c r="AI7" s="662"/>
      <c r="AJ7" s="278"/>
      <c r="AK7" s="662"/>
      <c r="AL7" s="669" t="s">
        <v>791</v>
      </c>
      <c r="AM7" s="648"/>
      <c r="AN7" s="648"/>
      <c r="AO7" s="648"/>
      <c r="AP7" s="648"/>
      <c r="AQ7" s="649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668">
        <v>4</v>
      </c>
      <c r="D8" s="649"/>
      <c r="E8" s="669" t="s">
        <v>792</v>
      </c>
      <c r="F8" s="648"/>
      <c r="G8" s="648"/>
      <c r="H8" s="649"/>
      <c r="I8" s="668" t="s">
        <v>782</v>
      </c>
      <c r="J8" s="649"/>
      <c r="K8" s="668">
        <v>319</v>
      </c>
      <c r="L8" s="649"/>
      <c r="M8" s="675">
        <v>209</v>
      </c>
      <c r="N8" s="648"/>
      <c r="O8" s="649"/>
      <c r="P8" s="670">
        <f t="shared" si="0"/>
        <v>110</v>
      </c>
      <c r="Q8" s="649"/>
      <c r="R8" s="274"/>
      <c r="S8" s="274"/>
      <c r="T8" s="274" t="s">
        <v>793</v>
      </c>
      <c r="U8" s="274"/>
      <c r="V8" s="274"/>
      <c r="W8" s="274"/>
      <c r="X8" s="274"/>
      <c r="Y8" s="263"/>
      <c r="Z8" s="662"/>
      <c r="AA8" s="674"/>
      <c r="AB8" s="662"/>
      <c r="AC8" s="671" t="s">
        <v>794</v>
      </c>
      <c r="AD8" s="648"/>
      <c r="AE8" s="648"/>
      <c r="AF8" s="649"/>
      <c r="AG8" s="263"/>
      <c r="AH8" s="263"/>
      <c r="AI8" s="662"/>
      <c r="AJ8" s="279">
        <v>3</v>
      </c>
      <c r="AK8" s="662"/>
      <c r="AL8" s="669" t="s">
        <v>794</v>
      </c>
      <c r="AM8" s="648"/>
      <c r="AN8" s="648"/>
      <c r="AO8" s="648"/>
      <c r="AP8" s="648"/>
      <c r="AQ8" s="649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668">
        <v>5</v>
      </c>
      <c r="D9" s="649"/>
      <c r="E9" s="669" t="s">
        <v>795</v>
      </c>
      <c r="F9" s="648"/>
      <c r="G9" s="648"/>
      <c r="H9" s="649"/>
      <c r="I9" s="668" t="s">
        <v>796</v>
      </c>
      <c r="J9" s="649"/>
      <c r="K9" s="670">
        <v>124.657</v>
      </c>
      <c r="L9" s="649"/>
      <c r="M9" s="670"/>
      <c r="N9" s="648"/>
      <c r="O9" s="649"/>
      <c r="P9" s="670">
        <f t="shared" si="0"/>
        <v>124.657</v>
      </c>
      <c r="Q9" s="649"/>
      <c r="R9" s="274"/>
      <c r="S9" s="274"/>
      <c r="T9" s="274"/>
      <c r="U9" s="274"/>
      <c r="V9" s="274"/>
      <c r="W9" s="274"/>
      <c r="X9" s="274"/>
      <c r="Y9" s="263"/>
      <c r="Z9" s="662"/>
      <c r="AA9" s="280">
        <v>1</v>
      </c>
      <c r="AB9" s="662"/>
      <c r="AC9" s="671" t="s">
        <v>797</v>
      </c>
      <c r="AD9" s="648"/>
      <c r="AE9" s="648"/>
      <c r="AF9" s="649"/>
      <c r="AG9" s="263"/>
      <c r="AH9" s="263"/>
      <c r="AI9" s="662"/>
      <c r="AJ9" s="281">
        <v>2</v>
      </c>
      <c r="AK9" s="662"/>
      <c r="AL9" s="669" t="s">
        <v>798</v>
      </c>
      <c r="AM9" s="648"/>
      <c r="AN9" s="648"/>
      <c r="AO9" s="648"/>
      <c r="AP9" s="648"/>
      <c r="AQ9" s="649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668">
        <v>6</v>
      </c>
      <c r="D10" s="649"/>
      <c r="E10" s="669" t="s">
        <v>799</v>
      </c>
      <c r="F10" s="648"/>
      <c r="G10" s="648"/>
      <c r="H10" s="649"/>
      <c r="I10" s="668" t="s">
        <v>796</v>
      </c>
      <c r="J10" s="649"/>
      <c r="K10" s="670">
        <v>124.657</v>
      </c>
      <c r="L10" s="649"/>
      <c r="M10" s="670"/>
      <c r="N10" s="648"/>
      <c r="O10" s="649"/>
      <c r="P10" s="670">
        <f t="shared" si="0"/>
        <v>124.657</v>
      </c>
      <c r="Q10" s="649"/>
      <c r="R10" s="274"/>
      <c r="S10" s="274"/>
      <c r="T10" s="274" t="s">
        <v>800</v>
      </c>
      <c r="U10" s="274"/>
      <c r="V10" s="274"/>
      <c r="W10" s="274"/>
      <c r="X10" s="274"/>
      <c r="Y10" s="263"/>
      <c r="Z10" s="275"/>
      <c r="AA10" s="275"/>
      <c r="AB10" s="263"/>
      <c r="AC10" s="650"/>
      <c r="AD10" s="648"/>
      <c r="AE10" s="648"/>
      <c r="AF10" s="649"/>
      <c r="AG10" s="263"/>
      <c r="AH10" s="263"/>
      <c r="AI10" s="275"/>
      <c r="AJ10" s="275"/>
      <c r="AK10" s="263"/>
      <c r="AL10" s="669" t="s">
        <v>801</v>
      </c>
      <c r="AM10" s="648"/>
      <c r="AN10" s="648"/>
      <c r="AO10" s="648"/>
      <c r="AP10" s="648"/>
      <c r="AQ10" s="649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661"/>
      <c r="Q11" s="662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802</v>
      </c>
      <c r="E13" s="282"/>
      <c r="F13" s="284"/>
      <c r="G13" s="284"/>
      <c r="H13" s="287" t="s">
        <v>803</v>
      </c>
      <c r="I13" s="282"/>
      <c r="J13" s="284"/>
      <c r="K13" s="284"/>
      <c r="L13" s="284"/>
      <c r="M13" s="114"/>
      <c r="N13" s="287" t="s">
        <v>804</v>
      </c>
      <c r="O13" s="282"/>
      <c r="P13" s="282"/>
      <c r="Q13" s="288" t="s">
        <v>805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806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664"/>
      <c r="C15" s="263"/>
      <c r="D15" s="287" t="s">
        <v>807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808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665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809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382.11799999999999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370.34699999999998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665"/>
      <c r="C17" s="282"/>
      <c r="D17" s="287" t="s">
        <v>810</v>
      </c>
      <c r="E17" s="274"/>
      <c r="F17" s="300"/>
      <c r="G17" s="282"/>
      <c r="H17" s="287" t="s">
        <v>811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664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665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434.96899999999999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409.26900000000001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378.99200000000002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665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666"/>
      <c r="C27" s="662"/>
      <c r="D27" s="662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379.42399999999998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9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419.40600000000001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385.06700000000001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354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812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808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408.06200000000001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380.38799999999998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445.87099999999998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813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814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806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808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409.52699999999999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226.42400000000001</v>
      </c>
      <c r="AE58" s="298">
        <v>1</v>
      </c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363.58499999999998</v>
      </c>
      <c r="AM58" s="298">
        <v>3</v>
      </c>
      <c r="AN58" s="297">
        <f>VLOOKUP(AM55,'TS Gantry - AP44'!$C$8:$E$638,3,FALSE)</f>
        <v>244.245</v>
      </c>
      <c r="AO58" s="298">
        <v>3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>
        <v>2</v>
      </c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815</v>
      </c>
      <c r="AF61" s="275"/>
      <c r="AG61" s="275"/>
      <c r="AH61" s="275"/>
      <c r="AI61" s="275"/>
      <c r="AJ61" s="275"/>
      <c r="AK61" s="275"/>
      <c r="AL61" s="275"/>
      <c r="AM61" s="305" t="s">
        <v>815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816</v>
      </c>
      <c r="W62" s="275"/>
      <c r="X62" s="275"/>
      <c r="Y62" s="275"/>
      <c r="Z62" s="275"/>
      <c r="AA62" s="275"/>
      <c r="AB62" s="327" t="s">
        <v>816</v>
      </c>
      <c r="AC62" s="324"/>
      <c r="AD62" s="291" t="s">
        <v>817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818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819</v>
      </c>
      <c r="W63" s="324"/>
      <c r="X63" s="275"/>
      <c r="Y63" s="275"/>
      <c r="Z63" s="275"/>
      <c r="AA63" s="324"/>
      <c r="AB63" s="291" t="s">
        <v>820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821</v>
      </c>
      <c r="AQ66" s="263"/>
      <c r="AR66" s="263"/>
      <c r="AS66" s="263"/>
      <c r="AT66" s="329" t="s">
        <v>812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808</v>
      </c>
      <c r="AQ67" s="263"/>
      <c r="AR67" s="263"/>
      <c r="AS67" s="263"/>
      <c r="AT67" s="329" t="s">
        <v>808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353.45600000000002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392.00099999999998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443.47399999999999</v>
      </c>
      <c r="AO68" s="298">
        <v>3</v>
      </c>
      <c r="AP68" s="297">
        <f>VLOOKUP(AO65,'TS Gantry - AP44'!$C$8:$E$638,3,FALSE)</f>
        <v>226.80699999999999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817</v>
      </c>
      <c r="AQ71" s="332"/>
      <c r="AR71" s="331"/>
      <c r="AS71" s="332"/>
      <c r="AT71" s="334" t="s">
        <v>817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822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808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327.99900000000002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353.64499999999998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452.89400000000001</v>
      </c>
      <c r="S77" s="298"/>
      <c r="T77" s="297">
        <f>VLOOKUP(S74,'TS Gantry - AP44'!$C$8:$E$638,3,FALSE)</f>
        <v>217.36799999999999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338.64299999999997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417.12400000000002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813</v>
      </c>
      <c r="T80" s="275"/>
      <c r="U80" s="305" t="s">
        <v>813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823</v>
      </c>
      <c r="O81" s="324"/>
      <c r="P81" s="275"/>
      <c r="Q81" s="275"/>
      <c r="R81" s="275"/>
      <c r="S81" s="324"/>
      <c r="T81" s="291" t="s">
        <v>824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825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400.99900000000002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413.99900000000002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826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383.00099999999998</v>
      </c>
      <c r="G111" s="298">
        <v>3</v>
      </c>
      <c r="H111" s="297">
        <f>VLOOKUP(G108,'TS Gantry - AP44'!$C$8:$E$638,3,FALSE)</f>
        <v>398.94400000000002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360.17700000000002</v>
      </c>
      <c r="AE111" s="298">
        <v>3</v>
      </c>
      <c r="AF111" s="297">
        <f>VLOOKUP(AE108,'TS Gantry - AP44'!$C$8:$E$638,3,FALSE)</f>
        <v>358.00099999999998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/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>
        <v>1</v>
      </c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827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828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414.57499999999999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806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808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398.25799999999998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829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806</v>
      </c>
      <c r="AK133" s="289" t="str">
        <f>VLOOKUP(AK132,'TS Gantry - AP44'!$A$8:$C$646,3,FALSE)</f>
        <v>46/0</v>
      </c>
      <c r="AL133" s="291" t="s">
        <v>812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821</v>
      </c>
      <c r="AK134" s="263"/>
      <c r="AL134" s="291" t="s">
        <v>830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808</v>
      </c>
      <c r="AK135" s="263"/>
      <c r="AL135" s="291" t="s">
        <v>808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413.00099999999998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384.06099999999998</v>
      </c>
      <c r="M136" s="298">
        <v>3</v>
      </c>
      <c r="N136" s="297">
        <f>VLOOKUP(M133,'TS Gantry - AP44'!$C$8:$E$638,3,FALSE)</f>
        <v>382.00099999999998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>
        <v>3</v>
      </c>
      <c r="AH136" s="297">
        <f>VLOOKUP(AG133,'TS Gantry - AP44'!$C$8:$E$646,3,FALSE)</f>
        <v>410.291</v>
      </c>
      <c r="AI136" s="298">
        <v>1</v>
      </c>
      <c r="AJ136" s="297">
        <f>VLOOKUP(AI133,'TS Gantry - AP44'!$C$8:$E$646,3,FALSE)</f>
        <v>364.52300000000002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17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>
        <v>2</v>
      </c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831</v>
      </c>
      <c r="AE139" s="275"/>
      <c r="AF139" s="303"/>
      <c r="AG139" s="275"/>
      <c r="AH139" s="303"/>
      <c r="AI139" s="275"/>
      <c r="AJ139" s="291" t="s">
        <v>817</v>
      </c>
      <c r="AK139" s="275"/>
      <c r="AL139" s="291" t="s">
        <v>817</v>
      </c>
      <c r="AM139" s="348" t="s">
        <v>832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298</v>
      </c>
      <c r="AV141" s="263"/>
      <c r="AW141" s="263"/>
      <c r="AX141" s="263"/>
      <c r="AY141" s="263"/>
    </row>
    <row r="142" spans="1:51" ht="15.75" hidden="1" customHeight="1">
      <c r="A142" s="263"/>
      <c r="B142" s="263"/>
      <c r="C142" s="263"/>
      <c r="D142" s="263"/>
      <c r="E142" s="663" t="s">
        <v>833</v>
      </c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  <c r="AB142" s="655"/>
      <c r="AC142" s="655"/>
      <c r="AD142" s="655"/>
      <c r="AE142" s="655"/>
      <c r="AF142" s="655"/>
      <c r="AG142" s="655"/>
      <c r="AH142" s="655"/>
      <c r="AI142" s="655"/>
      <c r="AJ142" s="655"/>
      <c r="AK142" s="655"/>
      <c r="AL142" s="655"/>
      <c r="AM142" s="655"/>
      <c r="AN142" s="655"/>
      <c r="AO142" s="655"/>
      <c r="AP142" s="655"/>
      <c r="AQ142" s="645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>
      <c r="A143" s="263"/>
      <c r="B143" s="263"/>
      <c r="C143" s="263"/>
      <c r="D143" s="263"/>
      <c r="E143" s="659" t="s">
        <v>216</v>
      </c>
      <c r="F143" s="648"/>
      <c r="G143" s="649"/>
      <c r="H143" s="353" t="s">
        <v>834</v>
      </c>
      <c r="I143" s="354"/>
      <c r="J143" s="659" t="s">
        <v>216</v>
      </c>
      <c r="K143" s="648"/>
      <c r="L143" s="649"/>
      <c r="M143" s="353" t="s">
        <v>834</v>
      </c>
      <c r="N143" s="354"/>
      <c r="O143" s="659" t="s">
        <v>216</v>
      </c>
      <c r="P143" s="648"/>
      <c r="Q143" s="649"/>
      <c r="R143" s="353" t="s">
        <v>834</v>
      </c>
      <c r="S143" s="354"/>
      <c r="T143" s="659" t="s">
        <v>216</v>
      </c>
      <c r="U143" s="648"/>
      <c r="V143" s="649"/>
      <c r="W143" s="353" t="s">
        <v>834</v>
      </c>
      <c r="X143" s="354"/>
      <c r="Y143" s="659" t="s">
        <v>216</v>
      </c>
      <c r="Z143" s="648"/>
      <c r="AA143" s="649"/>
      <c r="AB143" s="353" t="s">
        <v>834</v>
      </c>
      <c r="AC143" s="354"/>
      <c r="AD143" s="659" t="s">
        <v>216</v>
      </c>
      <c r="AE143" s="648"/>
      <c r="AF143" s="649"/>
      <c r="AG143" s="353" t="s">
        <v>834</v>
      </c>
      <c r="AH143" s="354"/>
      <c r="AI143" s="659" t="s">
        <v>216</v>
      </c>
      <c r="AJ143" s="648"/>
      <c r="AK143" s="649"/>
      <c r="AL143" s="353" t="s">
        <v>834</v>
      </c>
      <c r="AM143" s="354"/>
      <c r="AN143" s="659" t="s">
        <v>216</v>
      </c>
      <c r="AO143" s="648"/>
      <c r="AP143" s="649"/>
      <c r="AQ143" s="353" t="s">
        <v>834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>
      <c r="A144" s="263"/>
      <c r="B144" s="263"/>
      <c r="C144" s="263"/>
      <c r="D144" s="263"/>
      <c r="E144" s="658" t="s">
        <v>251</v>
      </c>
      <c r="F144" s="648"/>
      <c r="G144" s="649"/>
      <c r="H144" s="355">
        <v>88</v>
      </c>
      <c r="I144" s="356"/>
      <c r="J144" s="658" t="s">
        <v>285</v>
      </c>
      <c r="K144" s="648"/>
      <c r="L144" s="649"/>
      <c r="M144" s="355">
        <v>2</v>
      </c>
      <c r="N144" s="356"/>
      <c r="O144" s="658" t="s">
        <v>277</v>
      </c>
      <c r="P144" s="648"/>
      <c r="Q144" s="649"/>
      <c r="R144" s="355">
        <v>6</v>
      </c>
      <c r="S144" s="356"/>
      <c r="T144" s="658" t="s">
        <v>332</v>
      </c>
      <c r="U144" s="648"/>
      <c r="V144" s="649"/>
      <c r="W144" s="355">
        <v>10</v>
      </c>
      <c r="X144" s="356"/>
      <c r="Y144" s="658" t="s">
        <v>369</v>
      </c>
      <c r="Z144" s="648"/>
      <c r="AA144" s="649"/>
      <c r="AB144" s="355">
        <v>15</v>
      </c>
      <c r="AC144" s="356"/>
      <c r="AD144" s="658" t="s">
        <v>234</v>
      </c>
      <c r="AE144" s="648"/>
      <c r="AF144" s="649"/>
      <c r="AG144" s="355">
        <v>18</v>
      </c>
      <c r="AH144" s="356"/>
      <c r="AI144" s="658" t="s">
        <v>228</v>
      </c>
      <c r="AJ144" s="648"/>
      <c r="AK144" s="649"/>
      <c r="AL144" s="355">
        <v>15</v>
      </c>
      <c r="AM144" s="356"/>
      <c r="AN144" s="658" t="s">
        <v>835</v>
      </c>
      <c r="AO144" s="648"/>
      <c r="AP144" s="649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>
      <c r="A145" s="263"/>
      <c r="B145" s="263"/>
      <c r="C145" s="263"/>
      <c r="D145" s="263"/>
      <c r="E145" s="658" t="s">
        <v>836</v>
      </c>
      <c r="F145" s="648"/>
      <c r="G145" s="649"/>
      <c r="H145" s="355">
        <v>7</v>
      </c>
      <c r="I145" s="356"/>
      <c r="J145" s="658" t="s">
        <v>230</v>
      </c>
      <c r="K145" s="648"/>
      <c r="L145" s="649"/>
      <c r="M145" s="355">
        <v>3</v>
      </c>
      <c r="N145" s="356"/>
      <c r="O145" s="658" t="s">
        <v>837</v>
      </c>
      <c r="P145" s="648"/>
      <c r="Q145" s="649"/>
      <c r="R145" s="355">
        <v>2</v>
      </c>
      <c r="S145" s="356"/>
      <c r="T145" s="658" t="s">
        <v>838</v>
      </c>
      <c r="U145" s="648"/>
      <c r="V145" s="649"/>
      <c r="W145" s="355">
        <v>2</v>
      </c>
      <c r="X145" s="356"/>
      <c r="Y145" s="658" t="s">
        <v>839</v>
      </c>
      <c r="Z145" s="648"/>
      <c r="AA145" s="649"/>
      <c r="AB145" s="355">
        <v>3</v>
      </c>
      <c r="AC145" s="356"/>
      <c r="AD145" s="658" t="s">
        <v>840</v>
      </c>
      <c r="AE145" s="648"/>
      <c r="AF145" s="649"/>
      <c r="AG145" s="355">
        <v>2</v>
      </c>
      <c r="AH145" s="356"/>
      <c r="AI145" s="658" t="s">
        <v>351</v>
      </c>
      <c r="AJ145" s="648"/>
      <c r="AK145" s="649"/>
      <c r="AL145" s="355">
        <v>2</v>
      </c>
      <c r="AM145" s="356"/>
      <c r="AN145" s="658"/>
      <c r="AO145" s="648"/>
      <c r="AP145" s="649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>
      <c r="A146" s="263"/>
      <c r="B146" s="263"/>
      <c r="C146" s="263"/>
      <c r="D146" s="263"/>
      <c r="E146" s="658" t="s">
        <v>258</v>
      </c>
      <c r="F146" s="648"/>
      <c r="G146" s="649"/>
      <c r="H146" s="355">
        <v>63</v>
      </c>
      <c r="I146" s="356"/>
      <c r="J146" s="658" t="s">
        <v>264</v>
      </c>
      <c r="K146" s="648"/>
      <c r="L146" s="649"/>
      <c r="M146" s="355">
        <v>3</v>
      </c>
      <c r="N146" s="356"/>
      <c r="O146" s="658" t="s">
        <v>841</v>
      </c>
      <c r="P146" s="648"/>
      <c r="Q146" s="649"/>
      <c r="R146" s="355">
        <v>1</v>
      </c>
      <c r="S146" s="356"/>
      <c r="T146" s="658" t="s">
        <v>378</v>
      </c>
      <c r="U146" s="648"/>
      <c r="V146" s="649"/>
      <c r="W146" s="355">
        <v>1</v>
      </c>
      <c r="X146" s="356"/>
      <c r="Y146" s="658" t="s">
        <v>414</v>
      </c>
      <c r="Z146" s="648"/>
      <c r="AA146" s="649"/>
      <c r="AB146" s="355">
        <v>2</v>
      </c>
      <c r="AC146" s="356"/>
      <c r="AD146" s="658" t="s">
        <v>842</v>
      </c>
      <c r="AE146" s="648"/>
      <c r="AF146" s="649"/>
      <c r="AG146" s="355">
        <v>1</v>
      </c>
      <c r="AH146" s="356"/>
      <c r="AI146" s="658" t="s">
        <v>349</v>
      </c>
      <c r="AJ146" s="648"/>
      <c r="AK146" s="649"/>
      <c r="AL146" s="355">
        <v>3</v>
      </c>
      <c r="AM146" s="356"/>
      <c r="AN146" s="658"/>
      <c r="AO146" s="648"/>
      <c r="AP146" s="649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>
      <c r="A147" s="263"/>
      <c r="B147" s="263"/>
      <c r="C147" s="263"/>
      <c r="D147" s="263"/>
      <c r="E147" s="658" t="s">
        <v>245</v>
      </c>
      <c r="F147" s="648"/>
      <c r="G147" s="649"/>
      <c r="H147" s="355">
        <v>25</v>
      </c>
      <c r="I147" s="356"/>
      <c r="J147" s="658"/>
      <c r="K147" s="648"/>
      <c r="L147" s="649"/>
      <c r="M147" s="355"/>
      <c r="N147" s="356"/>
      <c r="O147" s="658" t="s">
        <v>597</v>
      </c>
      <c r="P147" s="648"/>
      <c r="Q147" s="649"/>
      <c r="R147" s="355">
        <v>2</v>
      </c>
      <c r="S147" s="356"/>
      <c r="T147" s="658" t="s">
        <v>403</v>
      </c>
      <c r="U147" s="648"/>
      <c r="V147" s="649"/>
      <c r="W147" s="355">
        <v>2</v>
      </c>
      <c r="X147" s="356"/>
      <c r="Y147" s="658" t="s">
        <v>262</v>
      </c>
      <c r="Z147" s="648"/>
      <c r="AA147" s="649"/>
      <c r="AB147" s="355">
        <v>2</v>
      </c>
      <c r="AC147" s="356"/>
      <c r="AD147" s="658" t="s">
        <v>843</v>
      </c>
      <c r="AE147" s="648"/>
      <c r="AF147" s="649"/>
      <c r="AG147" s="355">
        <v>5</v>
      </c>
      <c r="AH147" s="356"/>
      <c r="AI147" s="658" t="s">
        <v>242</v>
      </c>
      <c r="AJ147" s="648"/>
      <c r="AK147" s="649"/>
      <c r="AL147" s="355">
        <v>2</v>
      </c>
      <c r="AM147" s="356"/>
      <c r="AN147" s="658"/>
      <c r="AO147" s="648"/>
      <c r="AP147" s="649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>
      <c r="A148" s="263"/>
      <c r="B148" s="263"/>
      <c r="C148" s="263"/>
      <c r="D148" s="263"/>
      <c r="E148" s="658" t="s">
        <v>247</v>
      </c>
      <c r="F148" s="648"/>
      <c r="G148" s="649"/>
      <c r="H148" s="355">
        <v>20</v>
      </c>
      <c r="I148" s="356"/>
      <c r="J148" s="658"/>
      <c r="K148" s="648"/>
      <c r="L148" s="649"/>
      <c r="M148" s="355"/>
      <c r="N148" s="356"/>
      <c r="O148" s="658"/>
      <c r="P148" s="648"/>
      <c r="Q148" s="649"/>
      <c r="R148" s="355"/>
      <c r="S148" s="356"/>
      <c r="T148" s="658" t="s">
        <v>599</v>
      </c>
      <c r="U148" s="648"/>
      <c r="V148" s="649"/>
      <c r="W148" s="355">
        <v>2</v>
      </c>
      <c r="X148" s="356"/>
      <c r="Y148" s="658" t="s">
        <v>844</v>
      </c>
      <c r="Z148" s="648"/>
      <c r="AA148" s="649"/>
      <c r="AB148" s="355">
        <v>1</v>
      </c>
      <c r="AC148" s="356"/>
      <c r="AD148" s="658" t="s">
        <v>845</v>
      </c>
      <c r="AE148" s="648"/>
      <c r="AF148" s="649"/>
      <c r="AG148" s="355">
        <v>1</v>
      </c>
      <c r="AH148" s="356"/>
      <c r="AI148" s="658" t="s">
        <v>416</v>
      </c>
      <c r="AJ148" s="648"/>
      <c r="AK148" s="649"/>
      <c r="AL148" s="355">
        <v>6</v>
      </c>
      <c r="AM148" s="356"/>
      <c r="AN148" s="658"/>
      <c r="AO148" s="648"/>
      <c r="AP148" s="649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>
      <c r="A149" s="263"/>
      <c r="B149" s="263"/>
      <c r="C149" s="263"/>
      <c r="D149" s="263"/>
      <c r="E149" s="658" t="s">
        <v>232</v>
      </c>
      <c r="F149" s="648"/>
      <c r="G149" s="649"/>
      <c r="H149" s="355">
        <v>26</v>
      </c>
      <c r="I149" s="356"/>
      <c r="J149" s="658"/>
      <c r="K149" s="648"/>
      <c r="L149" s="649"/>
      <c r="M149" s="355"/>
      <c r="N149" s="356"/>
      <c r="O149" s="658"/>
      <c r="P149" s="648"/>
      <c r="Q149" s="649"/>
      <c r="R149" s="355"/>
      <c r="S149" s="356"/>
      <c r="T149" s="658" t="s">
        <v>846</v>
      </c>
      <c r="U149" s="648"/>
      <c r="V149" s="649"/>
      <c r="W149" s="355">
        <v>1</v>
      </c>
      <c r="X149" s="356"/>
      <c r="Y149" s="658"/>
      <c r="Z149" s="648"/>
      <c r="AA149" s="649"/>
      <c r="AB149" s="355"/>
      <c r="AC149" s="356"/>
      <c r="AD149" s="658" t="s">
        <v>412</v>
      </c>
      <c r="AE149" s="648"/>
      <c r="AF149" s="649"/>
      <c r="AG149" s="355">
        <v>5</v>
      </c>
      <c r="AH149" s="356"/>
      <c r="AI149" s="658" t="s">
        <v>418</v>
      </c>
      <c r="AJ149" s="648"/>
      <c r="AK149" s="649"/>
      <c r="AL149" s="355">
        <v>2</v>
      </c>
      <c r="AM149" s="356"/>
      <c r="AN149" s="658"/>
      <c r="AO149" s="648"/>
      <c r="AP149" s="649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>
      <c r="A150" s="263"/>
      <c r="B150" s="263"/>
      <c r="C150" s="263"/>
      <c r="D150" s="263"/>
      <c r="E150" s="658" t="s">
        <v>239</v>
      </c>
      <c r="F150" s="648"/>
      <c r="G150" s="649"/>
      <c r="H150" s="355">
        <v>32</v>
      </c>
      <c r="I150" s="356"/>
      <c r="J150" s="658"/>
      <c r="K150" s="648"/>
      <c r="L150" s="649"/>
      <c r="M150" s="355"/>
      <c r="N150" s="356"/>
      <c r="O150" s="658"/>
      <c r="P150" s="648"/>
      <c r="Q150" s="649"/>
      <c r="R150" s="355"/>
      <c r="S150" s="356"/>
      <c r="T150" s="658"/>
      <c r="U150" s="648"/>
      <c r="V150" s="649"/>
      <c r="W150" s="355"/>
      <c r="X150" s="356"/>
      <c r="Y150" s="658"/>
      <c r="Z150" s="648"/>
      <c r="AA150" s="649"/>
      <c r="AB150" s="355"/>
      <c r="AC150" s="356"/>
      <c r="AD150" s="658" t="s">
        <v>847</v>
      </c>
      <c r="AE150" s="648"/>
      <c r="AF150" s="649"/>
      <c r="AG150" s="355">
        <v>2</v>
      </c>
      <c r="AH150" s="356"/>
      <c r="AI150" s="658" t="s">
        <v>848</v>
      </c>
      <c r="AJ150" s="648"/>
      <c r="AK150" s="649"/>
      <c r="AL150" s="355">
        <v>4</v>
      </c>
      <c r="AM150" s="356"/>
      <c r="AN150" s="658"/>
      <c r="AO150" s="648"/>
      <c r="AP150" s="649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>
      <c r="A151" s="263"/>
      <c r="B151" s="263"/>
      <c r="C151" s="263"/>
      <c r="D151" s="263"/>
      <c r="E151" s="659" t="s">
        <v>849</v>
      </c>
      <c r="F151" s="648"/>
      <c r="G151" s="649"/>
      <c r="H151" s="353">
        <f>SUM(H144:H150)</f>
        <v>261</v>
      </c>
      <c r="I151" s="354"/>
      <c r="J151" s="659" t="s">
        <v>849</v>
      </c>
      <c r="K151" s="648"/>
      <c r="L151" s="649"/>
      <c r="M151" s="353">
        <f>SUM(M144:M150)</f>
        <v>8</v>
      </c>
      <c r="N151" s="354"/>
      <c r="O151" s="659" t="s">
        <v>849</v>
      </c>
      <c r="P151" s="648"/>
      <c r="Q151" s="649"/>
      <c r="R151" s="353">
        <f>SUM(R144:R150)</f>
        <v>11</v>
      </c>
      <c r="S151" s="354"/>
      <c r="T151" s="659" t="s">
        <v>849</v>
      </c>
      <c r="U151" s="648"/>
      <c r="V151" s="649"/>
      <c r="W151" s="353">
        <f>SUM(W144:W150)</f>
        <v>18</v>
      </c>
      <c r="X151" s="354"/>
      <c r="Y151" s="659" t="s">
        <v>849</v>
      </c>
      <c r="Z151" s="648"/>
      <c r="AA151" s="649"/>
      <c r="AB151" s="353">
        <f>SUM(AB144:AB150)</f>
        <v>23</v>
      </c>
      <c r="AC151" s="354"/>
      <c r="AD151" s="659" t="s">
        <v>849</v>
      </c>
      <c r="AE151" s="648"/>
      <c r="AF151" s="649"/>
      <c r="AG151" s="353">
        <f>SUM(AG144:AG150)</f>
        <v>34</v>
      </c>
      <c r="AH151" s="354"/>
      <c r="AI151" s="659" t="s">
        <v>849</v>
      </c>
      <c r="AJ151" s="648"/>
      <c r="AK151" s="649"/>
      <c r="AL151" s="353">
        <f>SUM(AL144:AL150)</f>
        <v>34</v>
      </c>
      <c r="AM151" s="354"/>
      <c r="AN151" s="659" t="s">
        <v>849</v>
      </c>
      <c r="AO151" s="648"/>
      <c r="AP151" s="649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>
      <c r="A152" s="263"/>
      <c r="B152" s="263"/>
      <c r="C152" s="263"/>
      <c r="D152" s="263"/>
      <c r="E152" s="659" t="s">
        <v>850</v>
      </c>
      <c r="F152" s="648"/>
      <c r="G152" s="649"/>
      <c r="H152" s="353">
        <v>368</v>
      </c>
      <c r="I152" s="650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48"/>
      <c r="AB152" s="648"/>
      <c r="AC152" s="648"/>
      <c r="AD152" s="648"/>
      <c r="AE152" s="648"/>
      <c r="AF152" s="648"/>
      <c r="AG152" s="648"/>
      <c r="AH152" s="648"/>
      <c r="AI152" s="648"/>
      <c r="AJ152" s="648"/>
      <c r="AK152" s="648"/>
      <c r="AL152" s="648"/>
      <c r="AM152" s="648"/>
      <c r="AN152" s="648"/>
      <c r="AO152" s="648"/>
      <c r="AP152" s="648"/>
      <c r="AQ152" s="649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657" t="s">
        <v>203</v>
      </c>
      <c r="O155" s="648"/>
      <c r="P155" s="648"/>
      <c r="Q155" s="648"/>
      <c r="R155" s="649"/>
      <c r="S155" s="61">
        <v>368</v>
      </c>
      <c r="T155" s="357"/>
      <c r="U155" s="357"/>
      <c r="V155" s="357"/>
      <c r="W155" s="357"/>
      <c r="X155" s="357"/>
      <c r="Y155" s="660" t="s">
        <v>851</v>
      </c>
      <c r="Z155" s="648"/>
      <c r="AA155" s="648"/>
      <c r="AB155" s="648"/>
      <c r="AC155" s="648"/>
      <c r="AD155" s="648"/>
      <c r="AE155" s="648"/>
      <c r="AF155" s="648"/>
      <c r="AG155" s="648"/>
      <c r="AH155" s="649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657" t="s">
        <v>236</v>
      </c>
      <c r="O156" s="648"/>
      <c r="P156" s="648"/>
      <c r="Q156" s="648"/>
      <c r="R156" s="649"/>
      <c r="S156" s="61">
        <v>294</v>
      </c>
      <c r="T156" s="357"/>
      <c r="U156" s="357"/>
      <c r="V156" s="357"/>
      <c r="W156" s="357"/>
      <c r="X156" s="357"/>
      <c r="Y156" s="652" t="s">
        <v>852</v>
      </c>
      <c r="Z156" s="648"/>
      <c r="AA156" s="648"/>
      <c r="AB156" s="648"/>
      <c r="AC156" s="648"/>
      <c r="AD156" s="648"/>
      <c r="AE156" s="648"/>
      <c r="AF156" s="648"/>
      <c r="AG156" s="649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657" t="s">
        <v>11</v>
      </c>
      <c r="O157" s="648"/>
      <c r="P157" s="648"/>
      <c r="Q157" s="648"/>
      <c r="R157" s="649"/>
      <c r="S157" s="61">
        <f>S155-S156</f>
        <v>74</v>
      </c>
      <c r="T157" s="357"/>
      <c r="U157" s="357"/>
      <c r="V157" s="357"/>
      <c r="W157" s="357"/>
      <c r="X157" s="357"/>
      <c r="Y157" s="652" t="s">
        <v>853</v>
      </c>
      <c r="Z157" s="648"/>
      <c r="AA157" s="648"/>
      <c r="AB157" s="648"/>
      <c r="AC157" s="648"/>
      <c r="AD157" s="648"/>
      <c r="AE157" s="648"/>
      <c r="AF157" s="648"/>
      <c r="AG157" s="649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854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652" t="s">
        <v>272</v>
      </c>
      <c r="Z158" s="648"/>
      <c r="AA158" s="648"/>
      <c r="AB158" s="648"/>
      <c r="AC158" s="648"/>
      <c r="AD158" s="648"/>
      <c r="AE158" s="648"/>
      <c r="AF158" s="648"/>
      <c r="AG158" s="649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652" t="s">
        <v>855</v>
      </c>
      <c r="O159" s="648"/>
      <c r="P159" s="648"/>
      <c r="Q159" s="648"/>
      <c r="R159" s="649"/>
      <c r="S159" s="262">
        <v>4</v>
      </c>
      <c r="T159" s="357"/>
      <c r="U159" s="357"/>
      <c r="V159" s="357"/>
      <c r="W159" s="357"/>
      <c r="X159" s="357"/>
      <c r="Y159" s="652" t="s">
        <v>203</v>
      </c>
      <c r="Z159" s="648"/>
      <c r="AA159" s="648"/>
      <c r="AB159" s="648"/>
      <c r="AC159" s="648"/>
      <c r="AD159" s="648"/>
      <c r="AE159" s="648"/>
      <c r="AF159" s="648"/>
      <c r="AG159" s="649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652" t="s">
        <v>856</v>
      </c>
      <c r="O160" s="648"/>
      <c r="P160" s="648"/>
      <c r="Q160" s="648"/>
      <c r="R160" s="649"/>
      <c r="S160" s="108">
        <v>14</v>
      </c>
      <c r="T160" s="357"/>
      <c r="U160" s="357"/>
      <c r="V160" s="357"/>
      <c r="W160" s="357"/>
      <c r="X160" s="357"/>
      <c r="Y160" s="652" t="s">
        <v>11</v>
      </c>
      <c r="Z160" s="648"/>
      <c r="AA160" s="648"/>
      <c r="AB160" s="648"/>
      <c r="AC160" s="648"/>
      <c r="AD160" s="648"/>
      <c r="AE160" s="648"/>
      <c r="AF160" s="648"/>
      <c r="AG160" s="649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652" t="s">
        <v>857</v>
      </c>
      <c r="O161" s="648"/>
      <c r="P161" s="648"/>
      <c r="Q161" s="648"/>
      <c r="R161" s="649"/>
      <c r="S161" s="108">
        <v>3</v>
      </c>
      <c r="T161" s="357"/>
      <c r="U161" s="357"/>
      <c r="V161" s="357"/>
      <c r="W161" s="357"/>
      <c r="X161" s="357"/>
      <c r="Y161" s="652"/>
      <c r="Z161" s="648"/>
      <c r="AA161" s="648"/>
      <c r="AB161" s="648"/>
      <c r="AC161" s="648"/>
      <c r="AD161" s="648"/>
      <c r="AE161" s="648"/>
      <c r="AF161" s="648"/>
      <c r="AG161" s="649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652" t="s">
        <v>858</v>
      </c>
      <c r="O162" s="648"/>
      <c r="P162" s="648"/>
      <c r="Q162" s="648"/>
      <c r="R162" s="649"/>
      <c r="S162" s="108">
        <v>7</v>
      </c>
      <c r="T162" s="357"/>
      <c r="U162" s="357"/>
      <c r="V162" s="357"/>
      <c r="W162" s="357"/>
      <c r="X162" s="357"/>
      <c r="Y162" s="652" t="s">
        <v>859</v>
      </c>
      <c r="Z162" s="648"/>
      <c r="AA162" s="648"/>
      <c r="AB162" s="648"/>
      <c r="AC162" s="648"/>
      <c r="AD162" s="648"/>
      <c r="AE162" s="648"/>
      <c r="AF162" s="648"/>
      <c r="AG162" s="649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652" t="s">
        <v>860</v>
      </c>
      <c r="O163" s="648"/>
      <c r="P163" s="648"/>
      <c r="Q163" s="648"/>
      <c r="R163" s="649"/>
      <c r="S163" s="108"/>
      <c r="T163" s="357"/>
      <c r="U163" s="357"/>
      <c r="V163" s="357"/>
      <c r="W163" s="357"/>
      <c r="X163" s="357"/>
      <c r="Y163" s="652" t="s">
        <v>240</v>
      </c>
      <c r="Z163" s="648"/>
      <c r="AA163" s="648"/>
      <c r="AB163" s="648"/>
      <c r="AC163" s="648"/>
      <c r="AD163" s="648"/>
      <c r="AE163" s="648"/>
      <c r="AF163" s="648"/>
      <c r="AG163" s="649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652" t="s">
        <v>861</v>
      </c>
      <c r="O164" s="648"/>
      <c r="P164" s="648"/>
      <c r="Q164" s="648"/>
      <c r="R164" s="649"/>
      <c r="S164" s="108">
        <v>40</v>
      </c>
      <c r="T164" s="357"/>
      <c r="U164" s="357"/>
      <c r="V164" s="357"/>
      <c r="W164" s="357"/>
      <c r="X164" s="357"/>
      <c r="Y164" s="652" t="s">
        <v>862</v>
      </c>
      <c r="Z164" s="648"/>
      <c r="AA164" s="648"/>
      <c r="AB164" s="648"/>
      <c r="AC164" s="648"/>
      <c r="AD164" s="648"/>
      <c r="AE164" s="648"/>
      <c r="AF164" s="648"/>
      <c r="AG164" s="649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652" t="s">
        <v>272</v>
      </c>
      <c r="O165" s="648"/>
      <c r="P165" s="648"/>
      <c r="Q165" s="648"/>
      <c r="R165" s="649"/>
      <c r="S165" s="108">
        <v>5</v>
      </c>
      <c r="T165" s="357"/>
      <c r="U165" s="357"/>
      <c r="V165" s="357"/>
      <c r="W165" s="357"/>
      <c r="X165" s="357"/>
      <c r="Y165" s="652" t="s">
        <v>863</v>
      </c>
      <c r="Z165" s="648"/>
      <c r="AA165" s="648"/>
      <c r="AB165" s="648"/>
      <c r="AC165" s="648"/>
      <c r="AD165" s="648"/>
      <c r="AE165" s="648"/>
      <c r="AF165" s="648"/>
      <c r="AG165" s="649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652" t="s">
        <v>203</v>
      </c>
      <c r="O166" s="648"/>
      <c r="P166" s="648"/>
      <c r="Q166" s="648"/>
      <c r="R166" s="649"/>
      <c r="S166" s="61">
        <f>SUBTOTAL(9,S159:S165)</f>
        <v>73</v>
      </c>
      <c r="T166" s="357"/>
      <c r="U166" s="357"/>
      <c r="V166" s="357"/>
      <c r="W166" s="357"/>
      <c r="X166" s="357"/>
      <c r="Y166" s="652" t="s">
        <v>864</v>
      </c>
      <c r="Z166" s="648"/>
      <c r="AA166" s="648"/>
      <c r="AB166" s="648"/>
      <c r="AC166" s="648"/>
      <c r="AD166" s="648"/>
      <c r="AE166" s="648"/>
      <c r="AF166" s="648"/>
      <c r="AG166" s="649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656"/>
      <c r="O167" s="648"/>
      <c r="P167" s="648"/>
      <c r="Q167" s="648"/>
      <c r="R167" s="648"/>
      <c r="S167" s="649"/>
      <c r="T167" s="357"/>
      <c r="U167" s="357"/>
      <c r="V167" s="357"/>
      <c r="W167" s="357"/>
      <c r="X167" s="357"/>
      <c r="Y167" s="652" t="s">
        <v>865</v>
      </c>
      <c r="Z167" s="648"/>
      <c r="AA167" s="648"/>
      <c r="AB167" s="648"/>
      <c r="AC167" s="648"/>
      <c r="AD167" s="648"/>
      <c r="AE167" s="648"/>
      <c r="AF167" s="648"/>
      <c r="AG167" s="649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652" t="s">
        <v>866</v>
      </c>
      <c r="O168" s="648"/>
      <c r="P168" s="648"/>
      <c r="Q168" s="648"/>
      <c r="R168" s="649"/>
      <c r="S168" s="61">
        <f>S157-S166</f>
        <v>1</v>
      </c>
      <c r="T168" s="357"/>
      <c r="U168" s="357"/>
      <c r="V168" s="357"/>
      <c r="W168" s="357"/>
      <c r="X168" s="357"/>
      <c r="Y168" s="652" t="s">
        <v>867</v>
      </c>
      <c r="Z168" s="648"/>
      <c r="AA168" s="648"/>
      <c r="AB168" s="648"/>
      <c r="AC168" s="648"/>
      <c r="AD168" s="648"/>
      <c r="AE168" s="648"/>
      <c r="AF168" s="648"/>
      <c r="AG168" s="649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652" t="s">
        <v>203</v>
      </c>
      <c r="Z169" s="648"/>
      <c r="AA169" s="648"/>
      <c r="AB169" s="648"/>
      <c r="AC169" s="648"/>
      <c r="AD169" s="648"/>
      <c r="AE169" s="648"/>
      <c r="AF169" s="648"/>
      <c r="AG169" s="649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652" t="s">
        <v>866</v>
      </c>
      <c r="Z170" s="648"/>
      <c r="AA170" s="648"/>
      <c r="AB170" s="648"/>
      <c r="AC170" s="648"/>
      <c r="AD170" s="648"/>
      <c r="AE170" s="648"/>
      <c r="AF170" s="648"/>
      <c r="AG170" s="649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>
      <c r="A174" s="263"/>
      <c r="B174" s="263"/>
      <c r="C174" s="654" t="s">
        <v>868</v>
      </c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>
      <c r="A175" s="263"/>
      <c r="B175" s="263"/>
      <c r="C175" s="642" t="s">
        <v>869</v>
      </c>
      <c r="D175" s="643"/>
      <c r="E175" s="646" t="s">
        <v>870</v>
      </c>
      <c r="F175" s="643"/>
      <c r="G175" s="647" t="s">
        <v>871</v>
      </c>
      <c r="H175" s="648"/>
      <c r="I175" s="649"/>
      <c r="J175" s="650" t="s">
        <v>872</v>
      </c>
      <c r="K175" s="648"/>
      <c r="L175" s="648"/>
      <c r="M175" s="649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>
      <c r="A176" s="263"/>
      <c r="B176" s="263"/>
      <c r="C176" s="644"/>
      <c r="D176" s="645"/>
      <c r="E176" s="644"/>
      <c r="F176" s="645"/>
      <c r="G176" s="651" t="s">
        <v>873</v>
      </c>
      <c r="H176" s="649"/>
      <c r="I176" s="362" t="s">
        <v>874</v>
      </c>
      <c r="J176" s="651" t="s">
        <v>873</v>
      </c>
      <c r="K176" s="649"/>
      <c r="L176" s="653" t="s">
        <v>11</v>
      </c>
      <c r="M176" s="649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>
      <c r="A177" s="263"/>
      <c r="B177" s="263"/>
      <c r="C177" s="695" t="s">
        <v>239</v>
      </c>
      <c r="D177" s="679"/>
      <c r="E177" s="678" t="e">
        <f>+COUNTIF('[171]4-35 &amp; 36-44'!$C$8:$D$552,'Visual Chart'!C177)</f>
        <v>#VALUE!</v>
      </c>
      <c r="F177" s="679"/>
      <c r="G177" s="696" t="e">
        <f>+COUNTIFS('[172]Location Summary'!$D$4:$D$600,'Visual Chart'!C177,'[172]Location Summary'!$J$4:$J$600,"Completed")</f>
        <v>#VALUE!</v>
      </c>
      <c r="H177" s="679"/>
      <c r="I177" s="363" t="e">
        <f t="shared" ref="I177:I205" si="1">E177-G177</f>
        <v>#VALUE!</v>
      </c>
      <c r="J177" s="696" t="e">
        <f>+COUNTIFS('[172]Location Summary'!$D$4:$D$600,'Visual Chart'!C177,'[172]Location Summary'!$K$4:$K$600,"Completed")</f>
        <v>#VALUE!</v>
      </c>
      <c r="K177" s="679"/>
      <c r="L177" s="697"/>
      <c r="M177" s="679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>
      <c r="A178" s="263"/>
      <c r="B178" s="263"/>
      <c r="C178" s="676" t="s">
        <v>232</v>
      </c>
      <c r="D178" s="677"/>
      <c r="E178" s="678" t="e">
        <f>+COUNTIF('[171]4-35 &amp; 36-44'!$C$8:$D$552,'Visual Chart'!C178)</f>
        <v>#VALUE!</v>
      </c>
      <c r="F178" s="679"/>
      <c r="G178" s="680" t="e">
        <f>+COUNTIFS('[172]Location Summary'!$D$4:$D$600,'Visual Chart'!C178,'[172]Location Summary'!$J$4:$J$600,"Completed")</f>
        <v>#VALUE!</v>
      </c>
      <c r="H178" s="677"/>
      <c r="I178" s="365" t="e">
        <f t="shared" si="1"/>
        <v>#VALUE!</v>
      </c>
      <c r="J178" s="680" t="e">
        <f>+COUNTIFS('[172]Location Summary'!$D$4:$D$600,'Visual Chart'!C178,'[172]Location Summary'!$K$4:$K$600,"Completed")</f>
        <v>#VALUE!</v>
      </c>
      <c r="K178" s="677"/>
      <c r="L178" s="681"/>
      <c r="M178" s="677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>
      <c r="A179" s="263"/>
      <c r="B179" s="263"/>
      <c r="C179" s="676" t="s">
        <v>251</v>
      </c>
      <c r="D179" s="677"/>
      <c r="E179" s="678" t="e">
        <f>+COUNTIF('[171]4-35 &amp; 36-44'!$C$8:$D$552,'Visual Chart'!C179)</f>
        <v>#VALUE!</v>
      </c>
      <c r="F179" s="679"/>
      <c r="G179" s="680" t="e">
        <f>+COUNTIFS('[172]Location Summary'!$D$4:$D$600,'Visual Chart'!C179,'[172]Location Summary'!$J$4:$J$600,"Completed")</f>
        <v>#VALUE!</v>
      </c>
      <c r="H179" s="677"/>
      <c r="I179" s="365" t="e">
        <f t="shared" si="1"/>
        <v>#VALUE!</v>
      </c>
      <c r="J179" s="680" t="e">
        <f>+COUNTIFS('[172]Location Summary'!$D$4:$D$600,'Visual Chart'!C179,'[172]Location Summary'!$K$4:$K$600,"Completed")</f>
        <v>#VALUE!</v>
      </c>
      <c r="K179" s="677"/>
      <c r="L179" s="681"/>
      <c r="M179" s="677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>
      <c r="A180" s="263"/>
      <c r="B180" s="263"/>
      <c r="C180" s="676" t="s">
        <v>836</v>
      </c>
      <c r="D180" s="677"/>
      <c r="E180" s="678" t="e">
        <f>+COUNTIF('[171]4-35 &amp; 36-44'!$C$8:$D$552,'Visual Chart'!C180)</f>
        <v>#VALUE!</v>
      </c>
      <c r="F180" s="679"/>
      <c r="G180" s="680" t="e">
        <f>+COUNTIFS('[172]Location Summary'!$D$4:$D$600,'Visual Chart'!C180,'[172]Location Summary'!$J$4:$J$600,"Completed")</f>
        <v>#VALUE!</v>
      </c>
      <c r="H180" s="677"/>
      <c r="I180" s="365" t="e">
        <f t="shared" si="1"/>
        <v>#VALUE!</v>
      </c>
      <c r="J180" s="680" t="e">
        <f>+COUNTIFS('[172]Location Summary'!$D$4:$D$600,'Visual Chart'!C180,'[172]Location Summary'!$K$4:$K$600,"Completed")</f>
        <v>#VALUE!</v>
      </c>
      <c r="K180" s="677"/>
      <c r="L180" s="681"/>
      <c r="M180" s="677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>
      <c r="A181" s="263"/>
      <c r="B181" s="263"/>
      <c r="C181" s="676" t="s">
        <v>258</v>
      </c>
      <c r="D181" s="677"/>
      <c r="E181" s="678" t="e">
        <f>+COUNTIF('[171]4-35 &amp; 36-44'!$C$8:$D$552,'Visual Chart'!C181)</f>
        <v>#VALUE!</v>
      </c>
      <c r="F181" s="679"/>
      <c r="G181" s="680" t="e">
        <f>+COUNTIFS('[172]Location Summary'!$D$4:$D$600,'Visual Chart'!C181,'[172]Location Summary'!$J$4:$J$600,"Completed")</f>
        <v>#VALUE!</v>
      </c>
      <c r="H181" s="677"/>
      <c r="I181" s="365" t="e">
        <f t="shared" si="1"/>
        <v>#VALUE!</v>
      </c>
      <c r="J181" s="680" t="e">
        <f>+COUNTIFS('[172]Location Summary'!$D$4:$D$600,'Visual Chart'!C181,'[172]Location Summary'!$K$4:$K$600,"Completed")</f>
        <v>#VALUE!</v>
      </c>
      <c r="K181" s="677"/>
      <c r="L181" s="681"/>
      <c r="M181" s="677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>
      <c r="A182" s="263"/>
      <c r="B182" s="263"/>
      <c r="C182" s="676" t="s">
        <v>875</v>
      </c>
      <c r="D182" s="677"/>
      <c r="E182" s="678" t="e">
        <f>+COUNTIF('[171]4-35 &amp; 36-44'!$C$8:$D$552,'Visual Chart'!C182)</f>
        <v>#VALUE!</v>
      </c>
      <c r="F182" s="679"/>
      <c r="G182" s="680" t="e">
        <f>+COUNTIFS('[172]Location Summary'!$D$4:$D$600,'Visual Chart'!C182,'[172]Location Summary'!$J$4:$J$600,"Completed")</f>
        <v>#VALUE!</v>
      </c>
      <c r="H182" s="677"/>
      <c r="I182" s="365" t="e">
        <f t="shared" si="1"/>
        <v>#VALUE!</v>
      </c>
      <c r="J182" s="680" t="e">
        <f>+COUNTIFS('[172]Location Summary'!$D$4:$D$600,'Visual Chart'!C182,'[172]Location Summary'!$K$4:$K$600,"Completed")</f>
        <v>#VALUE!</v>
      </c>
      <c r="K182" s="677"/>
      <c r="L182" s="694"/>
      <c r="M182" s="677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>
      <c r="A183" s="263"/>
      <c r="B183" s="263"/>
      <c r="C183" s="676" t="s">
        <v>245</v>
      </c>
      <c r="D183" s="677"/>
      <c r="E183" s="678" t="e">
        <f>+COUNTIF('[171]4-35 &amp; 36-44'!$C$8:$D$552,'Visual Chart'!C183)</f>
        <v>#VALUE!</v>
      </c>
      <c r="F183" s="679"/>
      <c r="G183" s="680" t="e">
        <f>+COUNTIFS('[172]Location Summary'!$D$4:$D$600,'Visual Chart'!C183,'[172]Location Summary'!$J$4:$J$600,"Completed")</f>
        <v>#VALUE!</v>
      </c>
      <c r="H183" s="677"/>
      <c r="I183" s="365" t="e">
        <f t="shared" si="1"/>
        <v>#VALUE!</v>
      </c>
      <c r="J183" s="680" t="e">
        <f>+COUNTIFS('[172]Location Summary'!$D$4:$D$600,'Visual Chart'!C183,'[172]Location Summary'!$K$4:$K$600,"Completed")</f>
        <v>#VALUE!</v>
      </c>
      <c r="K183" s="677"/>
      <c r="L183" s="681"/>
      <c r="M183" s="677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>
      <c r="A184" s="263"/>
      <c r="B184" s="263"/>
      <c r="C184" s="676" t="s">
        <v>247</v>
      </c>
      <c r="D184" s="677"/>
      <c r="E184" s="678" t="e">
        <f>+COUNTIF('[171]4-35 &amp; 36-44'!$C$8:$D$552,'Visual Chart'!C184)</f>
        <v>#VALUE!</v>
      </c>
      <c r="F184" s="679"/>
      <c r="G184" s="680" t="e">
        <f>+COUNTIFS('[172]Location Summary'!$D$4:$D$600,'Visual Chart'!C184,'[172]Location Summary'!$J$4:$J$600,"Completed")</f>
        <v>#VALUE!</v>
      </c>
      <c r="H184" s="677"/>
      <c r="I184" s="365" t="e">
        <f t="shared" si="1"/>
        <v>#VALUE!</v>
      </c>
      <c r="J184" s="680" t="e">
        <f>+COUNTIFS('[172]Location Summary'!$D$4:$D$600,'Visual Chart'!C184,'[172]Location Summary'!$K$4:$K$600,"Completed")</f>
        <v>#VALUE!</v>
      </c>
      <c r="K184" s="677"/>
      <c r="L184" s="681"/>
      <c r="M184" s="677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>
      <c r="A185" s="263"/>
      <c r="B185" s="263"/>
      <c r="C185" s="676" t="s">
        <v>285</v>
      </c>
      <c r="D185" s="677"/>
      <c r="E185" s="678" t="e">
        <f>+COUNTIF('[171]4-35 &amp; 36-44'!$C$8:$D$552,'Visual Chart'!C185)</f>
        <v>#VALUE!</v>
      </c>
      <c r="F185" s="679"/>
      <c r="G185" s="680" t="e">
        <f>+COUNTIFS('[172]Location Summary'!$D$4:$D$600,'Visual Chart'!C185,'[172]Location Summary'!$J$4:$J$600,"Completed")</f>
        <v>#VALUE!</v>
      </c>
      <c r="H185" s="677"/>
      <c r="I185" s="365" t="e">
        <f t="shared" si="1"/>
        <v>#VALUE!</v>
      </c>
      <c r="J185" s="680" t="e">
        <f>+COUNTIFS('[172]Location Summary'!$D$4:$D$600,'Visual Chart'!C185,'[172]Location Summary'!$K$4:$K$600,"Completed")</f>
        <v>#VALUE!</v>
      </c>
      <c r="K185" s="677"/>
      <c r="L185" s="681"/>
      <c r="M185" s="677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>
      <c r="A186" s="263"/>
      <c r="B186" s="263"/>
      <c r="C186" s="676" t="s">
        <v>301</v>
      </c>
      <c r="D186" s="677"/>
      <c r="E186" s="678" t="e">
        <f>+COUNTIF('[171]4-35 &amp; 36-44'!$C$8:$D$552,'Visual Chart'!C186)</f>
        <v>#VALUE!</v>
      </c>
      <c r="F186" s="679"/>
      <c r="G186" s="680" t="e">
        <f>+COUNTIFS('[172]Location Summary'!$D$4:$D$600,'Visual Chart'!C186,'[172]Location Summary'!$J$4:$J$600,"Completed")</f>
        <v>#VALUE!</v>
      </c>
      <c r="H186" s="677"/>
      <c r="I186" s="365" t="e">
        <f t="shared" si="1"/>
        <v>#VALUE!</v>
      </c>
      <c r="J186" s="680" t="e">
        <f>+COUNTIFS('[172]Location Summary'!$D$4:$D$600,'Visual Chart'!C186,'[172]Location Summary'!$K$4:$K$600,"Completed")</f>
        <v>#VALUE!</v>
      </c>
      <c r="K186" s="677"/>
      <c r="L186" s="681"/>
      <c r="M186" s="677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>
      <c r="A187" s="263"/>
      <c r="B187" s="263"/>
      <c r="C187" s="676" t="s">
        <v>572</v>
      </c>
      <c r="D187" s="677"/>
      <c r="E187" s="678" t="e">
        <f>+COUNTIF('[171]4-35 &amp; 36-44'!$C$8:$D$552,'Visual Chart'!C187)</f>
        <v>#VALUE!</v>
      </c>
      <c r="F187" s="679"/>
      <c r="G187" s="680" t="e">
        <f>+COUNTIFS('[172]Location Summary'!$D$4:$D$600,'Visual Chart'!C187,'[172]Location Summary'!$J$4:$J$600,"Completed")</f>
        <v>#VALUE!</v>
      </c>
      <c r="H187" s="677"/>
      <c r="I187" s="365" t="e">
        <f t="shared" si="1"/>
        <v>#VALUE!</v>
      </c>
      <c r="J187" s="680" t="e">
        <f>+COUNTIFS('[172]Location Summary'!$D$4:$D$600,'Visual Chart'!C187,'[172]Location Summary'!$K$4:$K$600,"Completed")</f>
        <v>#VALUE!</v>
      </c>
      <c r="K187" s="677"/>
      <c r="L187" s="681"/>
      <c r="M187" s="677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>
      <c r="A188" s="263"/>
      <c r="B188" s="263"/>
      <c r="C188" s="676" t="s">
        <v>264</v>
      </c>
      <c r="D188" s="677"/>
      <c r="E188" s="678" t="e">
        <f>+COUNTIF('[171]4-35 &amp; 36-44'!$C$8:$D$552,'Visual Chart'!C188)</f>
        <v>#VALUE!</v>
      </c>
      <c r="F188" s="679"/>
      <c r="G188" s="680" t="e">
        <f>+COUNTIFS('[172]Location Summary'!$D$4:$D$600,'Visual Chart'!C188,'[172]Location Summary'!$J$4:$J$600,"Completed")</f>
        <v>#VALUE!</v>
      </c>
      <c r="H188" s="677"/>
      <c r="I188" s="365" t="e">
        <f t="shared" si="1"/>
        <v>#VALUE!</v>
      </c>
      <c r="J188" s="680" t="e">
        <f>+COUNTIFS('[172]Location Summary'!$D$4:$D$600,'Visual Chart'!C188,'[172]Location Summary'!$K$4:$K$600,"Completed")</f>
        <v>#VALUE!</v>
      </c>
      <c r="K188" s="677"/>
      <c r="L188" s="681"/>
      <c r="M188" s="677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>
      <c r="A189" s="263"/>
      <c r="B189" s="263"/>
      <c r="C189" s="676" t="s">
        <v>876</v>
      </c>
      <c r="D189" s="677"/>
      <c r="E189" s="678" t="e">
        <f>+COUNTIF('[171]4-35 &amp; 36-44'!$C$8:$D$552,'Visual Chart'!C189)</f>
        <v>#VALUE!</v>
      </c>
      <c r="F189" s="679"/>
      <c r="G189" s="680" t="e">
        <f>+COUNTIFS('[172]Location Summary'!$D$4:$D$600,'Visual Chart'!C189,'[172]Location Summary'!$J$4:$J$600,"Completed")</f>
        <v>#VALUE!</v>
      </c>
      <c r="H189" s="677"/>
      <c r="I189" s="365" t="e">
        <f t="shared" si="1"/>
        <v>#VALUE!</v>
      </c>
      <c r="J189" s="680" t="e">
        <f>+COUNTIFS('[172]Location Summary'!$D$4:$D$600,'Visual Chart'!C189,'[172]Location Summary'!$K$4:$K$600,"Completed")</f>
        <v>#VALUE!</v>
      </c>
      <c r="K189" s="677"/>
      <c r="L189" s="681"/>
      <c r="M189" s="677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>
      <c r="A190" s="263"/>
      <c r="B190" s="263"/>
      <c r="C190" s="676" t="s">
        <v>277</v>
      </c>
      <c r="D190" s="677"/>
      <c r="E190" s="678" t="e">
        <f>+COUNTIF('[171]4-35 &amp; 36-44'!$C$8:$D$552,'Visual Chart'!C190)</f>
        <v>#VALUE!</v>
      </c>
      <c r="F190" s="679"/>
      <c r="G190" s="680" t="e">
        <f>+COUNTIFS('[172]Location Summary'!$D$4:$D$600,'Visual Chart'!C190,'[172]Location Summary'!$J$4:$J$600,"Completed")</f>
        <v>#VALUE!</v>
      </c>
      <c r="H190" s="677"/>
      <c r="I190" s="365" t="e">
        <f t="shared" si="1"/>
        <v>#VALUE!</v>
      </c>
      <c r="J190" s="680" t="e">
        <f>+COUNTIFS('[172]Location Summary'!$D$4:$D$600,'Visual Chart'!C190,'[172]Location Summary'!$K$4:$K$600,"Completed")</f>
        <v>#VALUE!</v>
      </c>
      <c r="K190" s="677"/>
      <c r="L190" s="681"/>
      <c r="M190" s="677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>
      <c r="A191" s="263"/>
      <c r="B191" s="263"/>
      <c r="C191" s="676" t="s">
        <v>254</v>
      </c>
      <c r="D191" s="677"/>
      <c r="E191" s="678" t="e">
        <f>+COUNTIF('[171]4-35 &amp; 36-44'!$C$8:$D$552,'Visual Chart'!C191)</f>
        <v>#VALUE!</v>
      </c>
      <c r="F191" s="679"/>
      <c r="G191" s="680" t="e">
        <f>+COUNTIFS('[172]Location Summary'!$D$4:$D$600,'Visual Chart'!C191,'[172]Location Summary'!$J$4:$J$600,"Completed")</f>
        <v>#VALUE!</v>
      </c>
      <c r="H191" s="677"/>
      <c r="I191" s="365" t="e">
        <f t="shared" si="1"/>
        <v>#VALUE!</v>
      </c>
      <c r="J191" s="680" t="e">
        <f>+COUNTIFS('[172]Location Summary'!$D$4:$D$600,'Visual Chart'!C191,'[172]Location Summary'!$K$4:$K$600,"Completed")</f>
        <v>#VALUE!</v>
      </c>
      <c r="K191" s="677"/>
      <c r="L191" s="681"/>
      <c r="M191" s="677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>
      <c r="A192" s="263"/>
      <c r="B192" s="263"/>
      <c r="C192" s="676" t="s">
        <v>614</v>
      </c>
      <c r="D192" s="677"/>
      <c r="E192" s="678" t="e">
        <f>+COUNTIF('[171]4-35 &amp; 36-44'!$C$8:$D$552,'Visual Chart'!C192)</f>
        <v>#VALUE!</v>
      </c>
      <c r="F192" s="679"/>
      <c r="G192" s="680" t="e">
        <f>+COUNTIFS('[172]Location Summary'!$D$4:$D$600,'Visual Chart'!C192,'[172]Location Summary'!$J$4:$J$600,"Completed")</f>
        <v>#VALUE!</v>
      </c>
      <c r="H192" s="677"/>
      <c r="I192" s="365" t="e">
        <f t="shared" si="1"/>
        <v>#VALUE!</v>
      </c>
      <c r="J192" s="680" t="e">
        <f>+COUNTIFS('[172]Location Summary'!$D$4:$D$600,'Visual Chart'!C192,'[172]Location Summary'!$K$4:$K$600,"Completed")</f>
        <v>#VALUE!</v>
      </c>
      <c r="K192" s="677"/>
      <c r="L192" s="681"/>
      <c r="M192" s="677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>
      <c r="A193" s="263"/>
      <c r="B193" s="263"/>
      <c r="C193" s="676" t="s">
        <v>597</v>
      </c>
      <c r="D193" s="677"/>
      <c r="E193" s="678" t="e">
        <f>+COUNTIF('[171]4-35 &amp; 36-44'!$C$8:$D$552,'Visual Chart'!C193)</f>
        <v>#VALUE!</v>
      </c>
      <c r="F193" s="679"/>
      <c r="G193" s="680" t="e">
        <f>+COUNTIFS('[172]Location Summary'!$D$4:$D$600,'Visual Chart'!C193,'[172]Location Summary'!$J$4:$J$600,"Completed")</f>
        <v>#VALUE!</v>
      </c>
      <c r="H193" s="677"/>
      <c r="I193" s="365" t="e">
        <f t="shared" si="1"/>
        <v>#VALUE!</v>
      </c>
      <c r="J193" s="680" t="e">
        <f>+COUNTIFS('[172]Location Summary'!$D$4:$D$600,'Visual Chart'!C193,'[172]Location Summary'!$K$4:$K$600,"Completed")</f>
        <v>#VALUE!</v>
      </c>
      <c r="K193" s="677"/>
      <c r="L193" s="681"/>
      <c r="M193" s="677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>
      <c r="A194" s="263"/>
      <c r="B194" s="263"/>
      <c r="C194" s="676" t="s">
        <v>332</v>
      </c>
      <c r="D194" s="677"/>
      <c r="E194" s="678" t="e">
        <f>+COUNTIF('[171]4-35 &amp; 36-44'!$C$8:$D$552,'Visual Chart'!C194)</f>
        <v>#VALUE!</v>
      </c>
      <c r="F194" s="679"/>
      <c r="G194" s="680" t="e">
        <f>+COUNTIFS('[172]Location Summary'!$D$4:$D$600,'Visual Chart'!C194,'[172]Location Summary'!$J$4:$J$600,"Completed")</f>
        <v>#VALUE!</v>
      </c>
      <c r="H194" s="677"/>
      <c r="I194" s="365" t="e">
        <f t="shared" si="1"/>
        <v>#VALUE!</v>
      </c>
      <c r="J194" s="680" t="e">
        <f>+COUNTIFS('[172]Location Summary'!$D$4:$D$600,'Visual Chart'!C194,'[172]Location Summary'!$K$4:$K$600,"Completed")</f>
        <v>#VALUE!</v>
      </c>
      <c r="K194" s="677"/>
      <c r="L194" s="681"/>
      <c r="M194" s="677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>
      <c r="A195" s="263"/>
      <c r="B195" s="263"/>
      <c r="C195" s="676" t="s">
        <v>378</v>
      </c>
      <c r="D195" s="677"/>
      <c r="E195" s="678" t="e">
        <f>+COUNTIF('[171]4-35 &amp; 36-44'!$C$8:$D$552,'Visual Chart'!C195)</f>
        <v>#VALUE!</v>
      </c>
      <c r="F195" s="679"/>
      <c r="G195" s="680" t="e">
        <f>+COUNTIFS('[172]Location Summary'!$D$4:$D$600,'Visual Chart'!C195,'[172]Location Summary'!$J$4:$J$600,"Completed")</f>
        <v>#VALUE!</v>
      </c>
      <c r="H195" s="677"/>
      <c r="I195" s="365" t="e">
        <f t="shared" si="1"/>
        <v>#VALUE!</v>
      </c>
      <c r="J195" s="680" t="e">
        <f>+COUNTIFS('[172]Location Summary'!$D$4:$D$600,'Visual Chart'!C195,'[172]Location Summary'!$K$4:$K$600,"Completed")</f>
        <v>#VALUE!</v>
      </c>
      <c r="K195" s="677"/>
      <c r="L195" s="681"/>
      <c r="M195" s="677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>
      <c r="A196" s="263"/>
      <c r="B196" s="263"/>
      <c r="C196" s="676" t="s">
        <v>369</v>
      </c>
      <c r="D196" s="677"/>
      <c r="E196" s="678" t="e">
        <f>+COUNTIF('[171]4-35 &amp; 36-44'!$C$8:$D$552,'Visual Chart'!C196)</f>
        <v>#VALUE!</v>
      </c>
      <c r="F196" s="679"/>
      <c r="G196" s="680" t="e">
        <f>+COUNTIFS('[172]Location Summary'!$D$4:$D$600,'Visual Chart'!C196,'[172]Location Summary'!$J$4:$J$600,"Completed")</f>
        <v>#VALUE!</v>
      </c>
      <c r="H196" s="677"/>
      <c r="I196" s="365" t="e">
        <f t="shared" si="1"/>
        <v>#VALUE!</v>
      </c>
      <c r="J196" s="680" t="e">
        <f>+COUNTIFS('[172]Location Summary'!$D$4:$D$600,'Visual Chart'!C196,'[172]Location Summary'!$K$4:$K$600,"Completed")</f>
        <v>#VALUE!</v>
      </c>
      <c r="K196" s="677"/>
      <c r="L196" s="681"/>
      <c r="M196" s="677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>
      <c r="A197" s="263"/>
      <c r="B197" s="263"/>
      <c r="C197" s="364" t="s">
        <v>844</v>
      </c>
      <c r="D197" s="366"/>
      <c r="E197" s="678" t="e">
        <f>+COUNTIF('[171]4-35 &amp; 36-44'!$C$8:$D$552,'Visual Chart'!C197)</f>
        <v>#VALUE!</v>
      </c>
      <c r="F197" s="679"/>
      <c r="G197" s="680" t="e">
        <f>+COUNTIFS('[172]Location Summary'!$D$4:$D$600,'Visual Chart'!C197,'[172]Location Summary'!$J$4:$J$600,"Completed")</f>
        <v>#VALUE!</v>
      </c>
      <c r="H197" s="677"/>
      <c r="I197" s="365" t="e">
        <f t="shared" si="1"/>
        <v>#VALUE!</v>
      </c>
      <c r="J197" s="680" t="e">
        <f>+COUNTIFS('[172]Location Summary'!$D$4:$D$600,'Visual Chart'!C197,'[172]Location Summary'!$K$4:$K$600,"Completed")</f>
        <v>#VALUE!</v>
      </c>
      <c r="K197" s="677"/>
      <c r="L197" s="681"/>
      <c r="M197" s="677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>
      <c r="A198" s="263"/>
      <c r="B198" s="263"/>
      <c r="C198" s="676" t="s">
        <v>877</v>
      </c>
      <c r="D198" s="677"/>
      <c r="E198" s="678" t="e">
        <f>+COUNTIF('[171]4-35 &amp; 36-44'!$C$8:$D$552,'Visual Chart'!C198)</f>
        <v>#VALUE!</v>
      </c>
      <c r="F198" s="679"/>
      <c r="G198" s="680" t="e">
        <f>+COUNTIFS('[172]Location Summary'!$D$4:$D$600,'Visual Chart'!C198,'[172]Location Summary'!$J$4:$J$600,"Completed")</f>
        <v>#VALUE!</v>
      </c>
      <c r="H198" s="677"/>
      <c r="I198" s="365" t="e">
        <f t="shared" si="1"/>
        <v>#VALUE!</v>
      </c>
      <c r="J198" s="680" t="e">
        <f>+COUNTIFS('[172]Location Summary'!$D$4:$D$600,'Visual Chart'!C198,'[172]Location Summary'!$K$4:$K$600,"Completed")</f>
        <v>#VALUE!</v>
      </c>
      <c r="K198" s="677"/>
      <c r="L198" s="681"/>
      <c r="M198" s="677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>
      <c r="A199" s="263"/>
      <c r="B199" s="263"/>
      <c r="C199" s="676" t="s">
        <v>234</v>
      </c>
      <c r="D199" s="677"/>
      <c r="E199" s="678" t="e">
        <f>+COUNTIF('[171]4-35 &amp; 36-44'!$C$8:$D$552,'Visual Chart'!C199)</f>
        <v>#VALUE!</v>
      </c>
      <c r="F199" s="679"/>
      <c r="G199" s="680" t="e">
        <f>+COUNTIFS('[172]Location Summary'!$D$4:$D$600,'Visual Chart'!C199,'[172]Location Summary'!$J$4:$J$600,"Completed")</f>
        <v>#VALUE!</v>
      </c>
      <c r="H199" s="677"/>
      <c r="I199" s="365" t="e">
        <f t="shared" si="1"/>
        <v>#VALUE!</v>
      </c>
      <c r="J199" s="680" t="e">
        <f>+COUNTIFS('[172]Location Summary'!$D$4:$D$600,'Visual Chart'!C199,'[172]Location Summary'!$K$4:$K$600,"Completed")</f>
        <v>#VALUE!</v>
      </c>
      <c r="K199" s="677"/>
      <c r="L199" s="681"/>
      <c r="M199" s="677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>
      <c r="A200" s="263"/>
      <c r="B200" s="263"/>
      <c r="C200" s="676" t="s">
        <v>228</v>
      </c>
      <c r="D200" s="677"/>
      <c r="E200" s="678" t="e">
        <f>+COUNTIF('[171]4-35 &amp; 36-44'!$C$8:$D$552,'Visual Chart'!C200)</f>
        <v>#VALUE!</v>
      </c>
      <c r="F200" s="679"/>
      <c r="G200" s="680" t="e">
        <f>+COUNTIFS('[172]Location Summary'!$D$4:$D$600,'Visual Chart'!C200,'[172]Location Summary'!$J$4:$J$600,"Completed")</f>
        <v>#VALUE!</v>
      </c>
      <c r="H200" s="677"/>
      <c r="I200" s="365" t="e">
        <f t="shared" si="1"/>
        <v>#VALUE!</v>
      </c>
      <c r="J200" s="680" t="e">
        <f>+COUNTIFS('[172]Location Summary'!$D$4:$D$600,'Visual Chart'!C200,'[172]Location Summary'!$K$4:$K$600,"Completed")</f>
        <v>#VALUE!</v>
      </c>
      <c r="K200" s="677"/>
      <c r="L200" s="681"/>
      <c r="M200" s="677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>
      <c r="A201" s="263"/>
      <c r="B201" s="263"/>
      <c r="C201" s="676" t="s">
        <v>242</v>
      </c>
      <c r="D201" s="677"/>
      <c r="E201" s="678" t="e">
        <f>+COUNTIF('[171]4-35 &amp; 36-44'!$C$8:$D$552,'Visual Chart'!C201)</f>
        <v>#VALUE!</v>
      </c>
      <c r="F201" s="679"/>
      <c r="G201" s="680" t="e">
        <f>+COUNTIFS('[172]Location Summary'!$D$4:$D$600,'Visual Chart'!C201,'[172]Location Summary'!$J$4:$J$600,"Completed")</f>
        <v>#VALUE!</v>
      </c>
      <c r="H201" s="677"/>
      <c r="I201" s="365" t="e">
        <f t="shared" si="1"/>
        <v>#VALUE!</v>
      </c>
      <c r="J201" s="680" t="e">
        <f>+COUNTIFS('[172]Location Summary'!$D$4:$D$600,'Visual Chart'!C201,'[172]Location Summary'!$K$4:$K$600,"Completed")</f>
        <v>#VALUE!</v>
      </c>
      <c r="K201" s="677"/>
      <c r="L201" s="681"/>
      <c r="M201" s="677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>
      <c r="A202" s="263"/>
      <c r="B202" s="263"/>
      <c r="C202" s="676" t="s">
        <v>418</v>
      </c>
      <c r="D202" s="677"/>
      <c r="E202" s="678" t="e">
        <f>+COUNTIF('[171]4-35 &amp; 36-44'!$C$8:$D$552,'Visual Chart'!C202)</f>
        <v>#VALUE!</v>
      </c>
      <c r="F202" s="679"/>
      <c r="G202" s="680" t="e">
        <f>+COUNTIFS('[172]Location Summary'!$D$4:$D$600,'Visual Chart'!C202,'[172]Location Summary'!$J$4:$J$600,"Completed")</f>
        <v>#VALUE!</v>
      </c>
      <c r="H202" s="677"/>
      <c r="I202" s="365" t="e">
        <f t="shared" si="1"/>
        <v>#VALUE!</v>
      </c>
      <c r="J202" s="680" t="e">
        <f>+COUNTIFS('[172]Location Summary'!$D$4:$D$600,'Visual Chart'!C202,'[172]Location Summary'!$K$4:$K$600,"Completed")</f>
        <v>#VALUE!</v>
      </c>
      <c r="K202" s="677"/>
      <c r="L202" s="681"/>
      <c r="M202" s="677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>
      <c r="A203" s="263"/>
      <c r="B203" s="263"/>
      <c r="C203" s="676" t="s">
        <v>351</v>
      </c>
      <c r="D203" s="677"/>
      <c r="E203" s="678" t="e">
        <f>+COUNTIF('[171]4-35 &amp; 36-44'!$C$8:$D$552,'Visual Chart'!C203)</f>
        <v>#VALUE!</v>
      </c>
      <c r="F203" s="679"/>
      <c r="G203" s="680" t="e">
        <f>+COUNTIFS('[172]Location Summary'!$D$4:$D$600,'Visual Chart'!C203,'[172]Location Summary'!$J$4:$J$600,"Completed")</f>
        <v>#VALUE!</v>
      </c>
      <c r="H203" s="677"/>
      <c r="I203" s="365" t="e">
        <f t="shared" si="1"/>
        <v>#VALUE!</v>
      </c>
      <c r="J203" s="680" t="e">
        <f>+COUNTIFS('[172]Location Summary'!$D$4:$D$600,'Visual Chart'!C203,'[172]Location Summary'!$K$4:$K$600,"Completed")</f>
        <v>#VALUE!</v>
      </c>
      <c r="K203" s="677"/>
      <c r="L203" s="681"/>
      <c r="M203" s="677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>
      <c r="A204" s="263"/>
      <c r="B204" s="263"/>
      <c r="C204" s="676" t="s">
        <v>349</v>
      </c>
      <c r="D204" s="677"/>
      <c r="E204" s="678" t="e">
        <f>+COUNTIF('[171]4-35 &amp; 36-44'!$C$8:$D$552,'Visual Chart'!C204)</f>
        <v>#VALUE!</v>
      </c>
      <c r="F204" s="679"/>
      <c r="G204" s="680" t="e">
        <f>+COUNTIFS('[172]Location Summary'!$D$4:$D$600,'Visual Chart'!C204,'[172]Location Summary'!$J$4:$J$600,"Completed")</f>
        <v>#VALUE!</v>
      </c>
      <c r="H204" s="677"/>
      <c r="I204" s="365" t="e">
        <f t="shared" si="1"/>
        <v>#VALUE!</v>
      </c>
      <c r="J204" s="680" t="e">
        <f>+COUNTIFS('[172]Location Summary'!$D$4:$D$600,'Visual Chart'!C204,'[172]Location Summary'!$K$4:$K$600,"Completed")</f>
        <v>#VALUE!</v>
      </c>
      <c r="K204" s="677"/>
      <c r="L204" s="681"/>
      <c r="M204" s="677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>
      <c r="A205" s="263"/>
      <c r="B205" s="263"/>
      <c r="C205" s="690" t="s">
        <v>427</v>
      </c>
      <c r="D205" s="688"/>
      <c r="E205" s="678" t="e">
        <f>+COUNTIF('[171]4-35 &amp; 36-44'!$C$8:$D$552,'Visual Chart'!C205)</f>
        <v>#VALUE!</v>
      </c>
      <c r="F205" s="679"/>
      <c r="G205" s="687" t="e">
        <f>+COUNTIFS('[172]Location Summary'!$D$4:$D$600,'Visual Chart'!C205,'[172]Location Summary'!$J$4:$J$600,"Completed")</f>
        <v>#VALUE!</v>
      </c>
      <c r="H205" s="688"/>
      <c r="I205" s="367" t="e">
        <f t="shared" si="1"/>
        <v>#VALUE!</v>
      </c>
      <c r="J205" s="687" t="e">
        <f>+COUNTIFS('[172]Location Summary'!$D$4:$D$600,'Visual Chart'!C205,'[172]Location Summary'!$K$4:$K$600,"Completed")</f>
        <v>#VALUE!</v>
      </c>
      <c r="K205" s="688"/>
      <c r="L205" s="691"/>
      <c r="M205" s="688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>
      <c r="A206" s="263"/>
      <c r="B206" s="263"/>
      <c r="C206" s="650" t="s">
        <v>203</v>
      </c>
      <c r="D206" s="649"/>
      <c r="E206" s="692" t="e">
        <f>SUM(E177:E205)</f>
        <v>#VALUE!</v>
      </c>
      <c r="F206" s="649"/>
      <c r="G206" s="689" t="e">
        <f>SUM(G177:G205)</f>
        <v>#VALUE!</v>
      </c>
      <c r="H206" s="649"/>
      <c r="I206" s="369" t="e">
        <f t="shared" ref="I206:J206" si="2">SUM(I177:I205)</f>
        <v>#VALUE!</v>
      </c>
      <c r="J206" s="689" t="e">
        <f t="shared" si="2"/>
        <v>#VALUE!</v>
      </c>
      <c r="K206" s="649"/>
      <c r="L206" s="693"/>
      <c r="M206" s="649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workbookViewId="0">
      <selection activeCell="H16" sqref="H16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63" t="s">
        <v>0</v>
      </c>
      <c r="B1" s="648"/>
      <c r="C1" s="648"/>
      <c r="D1" s="648"/>
      <c r="E1" s="648"/>
      <c r="F1" s="648"/>
      <c r="G1" s="648"/>
      <c r="H1" s="649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764" t="s">
        <v>154</v>
      </c>
      <c r="B2" s="648"/>
      <c r="C2" s="648"/>
      <c r="D2" s="648"/>
      <c r="E2" s="648"/>
      <c r="F2" s="648"/>
      <c r="G2" s="649"/>
      <c r="H2" s="371">
        <f ca="1">'Summary E'!M1</f>
        <v>46127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755" t="s">
        <v>155</v>
      </c>
      <c r="B3" s="649"/>
      <c r="C3" s="765" t="s">
        <v>156</v>
      </c>
      <c r="D3" s="648"/>
      <c r="E3" s="648"/>
      <c r="F3" s="648"/>
      <c r="G3" s="648"/>
      <c r="H3" s="649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755" t="s">
        <v>878</v>
      </c>
      <c r="B4" s="649"/>
      <c r="C4" s="765" t="s">
        <v>158</v>
      </c>
      <c r="D4" s="648"/>
      <c r="E4" s="648"/>
      <c r="F4" s="648"/>
      <c r="G4" s="648"/>
      <c r="H4" s="649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756" t="s">
        <v>879</v>
      </c>
      <c r="B5" s="648"/>
      <c r="C5" s="648"/>
      <c r="D5" s="648"/>
      <c r="E5" s="648"/>
      <c r="F5" s="648"/>
      <c r="G5" s="648"/>
      <c r="H5" s="649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880</v>
      </c>
      <c r="B6" s="374" t="s">
        <v>881</v>
      </c>
      <c r="C6" s="68" t="s">
        <v>882</v>
      </c>
      <c r="D6" s="248" t="s">
        <v>883</v>
      </c>
      <c r="E6" s="374" t="s">
        <v>884</v>
      </c>
      <c r="F6" s="374" t="s">
        <v>885</v>
      </c>
      <c r="G6" s="374" t="s">
        <v>886</v>
      </c>
      <c r="H6" s="373" t="s">
        <v>887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677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888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889</v>
      </c>
      <c r="C8" s="106" t="s">
        <v>617</v>
      </c>
      <c r="D8" s="107" t="str">
        <f>VLOOKUP(C8,'TS Gantry - AP44'!$C$8:$D$644,2,0)</f>
        <v>DD60+18</v>
      </c>
      <c r="E8" s="103" t="s">
        <v>646</v>
      </c>
      <c r="F8" s="103">
        <v>46065</v>
      </c>
      <c r="G8" s="376"/>
      <c r="H8" s="125" t="s">
        <v>1791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>
      <c r="A9" s="107">
        <v>3</v>
      </c>
      <c r="B9" s="125" t="s">
        <v>889</v>
      </c>
      <c r="C9" s="106" t="s">
        <v>382</v>
      </c>
      <c r="D9" s="107" t="str">
        <f>VLOOKUP(C9,'TS Gantry - AP44'!$C$8:$D$644,2,0)</f>
        <v>DB2+0</v>
      </c>
      <c r="E9" s="103" t="s">
        <v>646</v>
      </c>
      <c r="F9" s="103">
        <v>46125</v>
      </c>
      <c r="G9" s="376"/>
      <c r="H9" s="125" t="s">
        <v>1792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18.75">
      <c r="A10" s="107">
        <v>4</v>
      </c>
      <c r="B10" s="125" t="s">
        <v>889</v>
      </c>
      <c r="C10" s="106" t="s">
        <v>551</v>
      </c>
      <c r="D10" s="107" t="str">
        <f>VLOOKUP(C10,'TS Gantry - AP44'!$C$8:$D$644,2,0)</f>
        <v>DA+6</v>
      </c>
      <c r="E10" s="103" t="s">
        <v>646</v>
      </c>
      <c r="F10" s="103">
        <v>46126</v>
      </c>
      <c r="G10" s="376"/>
      <c r="H10" s="125" t="s">
        <v>1787</v>
      </c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</row>
    <row r="11" spans="1:26" ht="18.75">
      <c r="A11" s="107">
        <v>5</v>
      </c>
      <c r="B11" s="125" t="s">
        <v>890</v>
      </c>
      <c r="C11" s="106" t="s">
        <v>616</v>
      </c>
      <c r="D11" s="107" t="str">
        <f>VLOOKUP(C11,'TS Gantry - AP44'!$C$8:$D$644,2,0)</f>
        <v>DC2+9</v>
      </c>
      <c r="E11" s="103" t="s">
        <v>646</v>
      </c>
      <c r="F11" s="103">
        <v>46126</v>
      </c>
      <c r="G11" s="376"/>
      <c r="H11" s="377" t="s">
        <v>1793</v>
      </c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>
      <c r="A12" s="757" t="s">
        <v>891</v>
      </c>
      <c r="B12" s="758"/>
      <c r="C12" s="758"/>
      <c r="D12" s="758"/>
      <c r="E12" s="758"/>
      <c r="F12" s="758"/>
      <c r="G12" s="758"/>
      <c r="H12" s="75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</row>
    <row r="13" spans="1:26" ht="18.75" customHeight="1">
      <c r="A13" s="379" t="s">
        <v>892</v>
      </c>
      <c r="B13" s="379" t="s">
        <v>893</v>
      </c>
      <c r="C13" s="380" t="s">
        <v>882</v>
      </c>
      <c r="D13" s="379" t="s">
        <v>894</v>
      </c>
      <c r="E13" s="381" t="s">
        <v>885</v>
      </c>
      <c r="F13" s="381" t="s">
        <v>886</v>
      </c>
      <c r="G13" s="760" t="s">
        <v>12</v>
      </c>
      <c r="H13" s="761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</row>
    <row r="14" spans="1:26" ht="18" customHeight="1">
      <c r="A14" s="108">
        <v>1</v>
      </c>
      <c r="B14" s="125"/>
      <c r="C14" s="176" t="s">
        <v>538</v>
      </c>
      <c r="D14" s="107" t="str">
        <f>VLOOKUP(C14,'TS Gantry - AP44'!$C$8:$D$638,2,0)</f>
        <v>DA+0</v>
      </c>
      <c r="E14" s="103">
        <v>46052</v>
      </c>
      <c r="F14" s="103"/>
      <c r="G14" s="107"/>
      <c r="H14" s="125" t="s">
        <v>895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>
      <c r="A15" s="108">
        <v>2</v>
      </c>
      <c r="B15" s="125" t="s">
        <v>718</v>
      </c>
      <c r="C15" s="176" t="s">
        <v>593</v>
      </c>
      <c r="D15" s="107" t="str">
        <f>VLOOKUP(C15,'TS Gantry - AP44'!$C$8:$D$638,2,0)</f>
        <v>DB2+0</v>
      </c>
      <c r="E15" s="103">
        <v>46120</v>
      </c>
      <c r="F15" s="103"/>
      <c r="G15" s="107"/>
      <c r="H15" s="125" t="s">
        <v>1789</v>
      </c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spans="1:26" ht="18" customHeight="1">
      <c r="A16" s="108">
        <v>3</v>
      </c>
      <c r="B16" s="125" t="s">
        <v>744</v>
      </c>
      <c r="C16" s="573" t="s">
        <v>610</v>
      </c>
      <c r="D16" s="107" t="str">
        <f>VLOOKUP(C16,'TS Gantry - AP44'!$C$8:$D$638,2,0)</f>
        <v>DA+3</v>
      </c>
      <c r="E16" s="103">
        <v>46126</v>
      </c>
      <c r="F16" s="103"/>
      <c r="G16" s="107"/>
      <c r="H16" s="125" t="s">
        <v>1790</v>
      </c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spans="1:26" ht="18" customHeight="1">
      <c r="A17" s="108">
        <v>4</v>
      </c>
      <c r="B17" s="125"/>
      <c r="C17" s="176"/>
      <c r="D17" s="107"/>
      <c r="E17" s="103"/>
      <c r="F17" s="103"/>
      <c r="G17" s="107"/>
      <c r="H17" s="125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>
      <c r="A18" s="108">
        <v>5</v>
      </c>
      <c r="B18" s="125"/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08">
        <v>6</v>
      </c>
      <c r="B19" s="153"/>
      <c r="C19" s="176"/>
      <c r="D19" s="107"/>
      <c r="E19" s="103"/>
      <c r="F19" s="103"/>
      <c r="G19" s="107"/>
      <c r="H19" s="125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" customHeight="1">
      <c r="A20" s="117"/>
      <c r="B20" s="214"/>
      <c r="C20" s="117"/>
      <c r="D20" s="383"/>
      <c r="E20" s="384"/>
      <c r="F20" s="384"/>
      <c r="G20" s="383"/>
      <c r="H20" s="383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8.75" customHeight="1">
      <c r="A21" s="757" t="s">
        <v>896</v>
      </c>
      <c r="B21" s="758"/>
      <c r="C21" s="758"/>
      <c r="D21" s="758"/>
      <c r="E21" s="758"/>
      <c r="F21" s="758"/>
      <c r="G21" s="758"/>
      <c r="H21" s="759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</row>
    <row r="22" spans="1:26" ht="18.75" customHeight="1">
      <c r="A22" s="69" t="s">
        <v>892</v>
      </c>
      <c r="B22" s="69" t="s">
        <v>893</v>
      </c>
      <c r="C22" s="69" t="s">
        <v>897</v>
      </c>
      <c r="D22" s="61" t="s">
        <v>898</v>
      </c>
      <c r="E22" s="385" t="s">
        <v>885</v>
      </c>
      <c r="F22" s="61" t="s">
        <v>886</v>
      </c>
      <c r="G22" s="719" t="s">
        <v>887</v>
      </c>
      <c r="H22" s="649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spans="1:26" ht="18" customHeight="1">
      <c r="A23" s="108">
        <v>1</v>
      </c>
      <c r="B23" s="153"/>
      <c r="C23" s="107"/>
      <c r="D23" s="386"/>
      <c r="E23" s="103"/>
      <c r="F23" s="103"/>
      <c r="G23" s="762"/>
      <c r="H23" s="649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>
      <c r="A24" s="108">
        <v>2</v>
      </c>
      <c r="B24" s="153"/>
      <c r="C24" s="108"/>
      <c r="D24" s="386"/>
      <c r="E24" s="103"/>
      <c r="F24" s="103"/>
      <c r="G24" s="762"/>
      <c r="H24" s="649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" customHeight="1">
      <c r="A25" s="108">
        <v>3</v>
      </c>
      <c r="B25" s="125"/>
      <c r="C25" s="108"/>
      <c r="D25" s="386"/>
      <c r="E25" s="103"/>
      <c r="F25" s="103"/>
      <c r="G25" s="762"/>
      <c r="H25" s="649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>
      <c r="A26" s="756" t="s">
        <v>899</v>
      </c>
      <c r="B26" s="648"/>
      <c r="C26" s="648"/>
      <c r="D26" s="648"/>
      <c r="E26" s="648"/>
      <c r="F26" s="648"/>
      <c r="G26" s="648"/>
      <c r="H26" s="649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.75" customHeight="1">
      <c r="A27" s="69" t="s">
        <v>900</v>
      </c>
      <c r="B27" s="69" t="s">
        <v>893</v>
      </c>
      <c r="C27" s="69" t="s">
        <v>897</v>
      </c>
      <c r="D27" s="61" t="s">
        <v>898</v>
      </c>
      <c r="E27" s="385" t="s">
        <v>885</v>
      </c>
      <c r="F27" s="61" t="s">
        <v>886</v>
      </c>
      <c r="G27" s="719" t="s">
        <v>887</v>
      </c>
      <c r="H27" s="649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>
      <c r="A28" s="108"/>
      <c r="B28" s="108"/>
      <c r="C28" s="108"/>
      <c r="D28" s="108"/>
      <c r="E28" s="387"/>
      <c r="F28" s="108"/>
      <c r="G28" s="762"/>
      <c r="H28" s="649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" customHeight="1">
      <c r="A29" s="108"/>
      <c r="B29" s="107"/>
      <c r="C29" s="108"/>
      <c r="D29" s="388"/>
      <c r="E29" s="387"/>
      <c r="F29" s="387"/>
      <c r="G29" s="762"/>
      <c r="H29" s="649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>
      <c r="A30" s="756" t="s">
        <v>901</v>
      </c>
      <c r="B30" s="648"/>
      <c r="C30" s="648"/>
      <c r="D30" s="648"/>
      <c r="E30" s="648"/>
      <c r="F30" s="648"/>
      <c r="G30" s="648"/>
      <c r="H30" s="649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.75" customHeight="1">
      <c r="A31" s="69" t="s">
        <v>900</v>
      </c>
      <c r="B31" s="69" t="s">
        <v>893</v>
      </c>
      <c r="C31" s="69" t="s">
        <v>882</v>
      </c>
      <c r="D31" s="61" t="s">
        <v>894</v>
      </c>
      <c r="E31" s="69" t="s">
        <v>902</v>
      </c>
      <c r="F31" s="385" t="s">
        <v>885</v>
      </c>
      <c r="G31" s="61" t="s">
        <v>886</v>
      </c>
      <c r="H31" s="69" t="s">
        <v>887</v>
      </c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>
      <c r="A32" s="108">
        <v>1</v>
      </c>
      <c r="B32" s="108"/>
      <c r="C32" s="389"/>
      <c r="D32" s="389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>
      <c r="A34" s="756" t="s">
        <v>903</v>
      </c>
      <c r="B34" s="648"/>
      <c r="C34" s="648"/>
      <c r="D34" s="648"/>
      <c r="E34" s="648"/>
      <c r="F34" s="648"/>
      <c r="G34" s="648"/>
      <c r="H34" s="649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.75" customHeight="1">
      <c r="A35" s="69" t="s">
        <v>900</v>
      </c>
      <c r="B35" s="69" t="s">
        <v>893</v>
      </c>
      <c r="C35" s="69" t="s">
        <v>882</v>
      </c>
      <c r="D35" s="61" t="s">
        <v>894</v>
      </c>
      <c r="E35" s="385"/>
      <c r="F35" s="385" t="s">
        <v>885</v>
      </c>
      <c r="G35" s="61" t="s">
        <v>886</v>
      </c>
      <c r="H35" s="69" t="s">
        <v>887</v>
      </c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>
      <c r="A38" s="756" t="s">
        <v>904</v>
      </c>
      <c r="B38" s="648"/>
      <c r="C38" s="648"/>
      <c r="D38" s="648"/>
      <c r="E38" s="648"/>
      <c r="F38" s="648"/>
      <c r="G38" s="648"/>
      <c r="H38" s="649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>
      <c r="A39" s="69" t="s">
        <v>900</v>
      </c>
      <c r="B39" s="69" t="s">
        <v>893</v>
      </c>
      <c r="C39" s="69" t="s">
        <v>882</v>
      </c>
      <c r="D39" s="61" t="s">
        <v>894</v>
      </c>
      <c r="E39" s="61" t="s">
        <v>905</v>
      </c>
      <c r="F39" s="390" t="s">
        <v>906</v>
      </c>
      <c r="G39" s="61"/>
      <c r="H39" s="69" t="s">
        <v>887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>
      <c r="A40" s="108">
        <v>1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2</v>
      </c>
      <c r="B41" s="262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60"/>
      <c r="B47" s="391"/>
      <c r="C47" s="360"/>
      <c r="D47" s="391"/>
      <c r="E47" s="360"/>
      <c r="F47" s="360"/>
      <c r="G47" s="360"/>
      <c r="H47" s="36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8.75" customHeight="1">
      <c r="A242" s="370"/>
      <c r="B242" s="392"/>
      <c r="C242" s="370"/>
      <c r="D242" s="392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">
    <mergeCell ref="A1:H1"/>
    <mergeCell ref="A2:G2"/>
    <mergeCell ref="A3:B3"/>
    <mergeCell ref="C3:H3"/>
    <mergeCell ref="A4:B4"/>
    <mergeCell ref="C4:H4"/>
    <mergeCell ref="A5:H5"/>
    <mergeCell ref="G25:H25"/>
    <mergeCell ref="G27:H27"/>
    <mergeCell ref="G28:H28"/>
    <mergeCell ref="G29:H29"/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9" workbookViewId="0">
      <selection activeCell="G44" sqref="G44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747" t="str">
        <f>DS!A1</f>
        <v>KEC International Limited</v>
      </c>
      <c r="B1" s="707"/>
      <c r="C1" s="707"/>
      <c r="D1" s="707"/>
      <c r="E1" s="707"/>
      <c r="F1" s="707"/>
      <c r="G1" s="727"/>
      <c r="H1" s="96"/>
    </row>
    <row r="2" spans="1:26" ht="15.75">
      <c r="A2" s="748" t="str">
        <f>DS!A2</f>
        <v>765 kV D/C Bikaner IV PS to Siwani II (Part-01) TL</v>
      </c>
      <c r="B2" s="648"/>
      <c r="C2" s="648"/>
      <c r="D2" s="648"/>
      <c r="E2" s="648"/>
      <c r="F2" s="648"/>
      <c r="G2" s="716"/>
      <c r="H2" s="96"/>
    </row>
    <row r="3" spans="1:26" ht="15.75">
      <c r="A3" s="748" t="s">
        <v>907</v>
      </c>
      <c r="B3" s="648"/>
      <c r="C3" s="648"/>
      <c r="D3" s="648"/>
      <c r="E3" s="648"/>
      <c r="F3" s="648"/>
      <c r="G3" s="716"/>
      <c r="H3" s="96"/>
    </row>
    <row r="4" spans="1:26" ht="18.75" customHeight="1">
      <c r="A4" s="748" t="s">
        <v>908</v>
      </c>
      <c r="B4" s="648"/>
      <c r="C4" s="648"/>
      <c r="D4" s="648"/>
      <c r="E4" s="648"/>
      <c r="F4" s="648"/>
      <c r="G4" s="716"/>
      <c r="H4" s="96"/>
    </row>
    <row r="5" spans="1:26" ht="45">
      <c r="A5" s="393" t="s">
        <v>774</v>
      </c>
      <c r="B5" s="69" t="s">
        <v>909</v>
      </c>
      <c r="C5" s="61" t="s">
        <v>910</v>
      </c>
      <c r="D5" s="69" t="s">
        <v>911</v>
      </c>
      <c r="E5" s="69" t="s">
        <v>912</v>
      </c>
      <c r="F5" s="61" t="s">
        <v>913</v>
      </c>
      <c r="G5" s="394" t="s">
        <v>914</v>
      </c>
      <c r="H5" s="96"/>
    </row>
    <row r="6" spans="1:26" ht="60">
      <c r="A6" s="395">
        <v>1</v>
      </c>
      <c r="B6" s="107" t="s">
        <v>915</v>
      </c>
      <c r="C6" s="107" t="s">
        <v>916</v>
      </c>
      <c r="D6" s="120">
        <v>45770</v>
      </c>
      <c r="E6" s="120" t="s">
        <v>917</v>
      </c>
      <c r="F6" s="8" t="s">
        <v>918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>
      <c r="A7" s="141">
        <v>2</v>
      </c>
      <c r="B7" s="107" t="s">
        <v>919</v>
      </c>
      <c r="C7" s="108" t="s">
        <v>920</v>
      </c>
      <c r="D7" s="123">
        <v>45819</v>
      </c>
      <c r="E7" s="107" t="s">
        <v>921</v>
      </c>
      <c r="F7" s="8" t="s">
        <v>922</v>
      </c>
      <c r="G7" s="398"/>
      <c r="H7" s="96"/>
    </row>
    <row r="8" spans="1:26">
      <c r="A8" s="399"/>
      <c r="B8" s="117"/>
      <c r="C8" s="117"/>
      <c r="D8" s="117"/>
      <c r="E8" s="117"/>
      <c r="F8" s="400"/>
      <c r="G8" s="401"/>
      <c r="H8" s="96"/>
    </row>
    <row r="9" spans="1:26">
      <c r="A9" s="766" t="s">
        <v>923</v>
      </c>
      <c r="B9" s="648"/>
      <c r="C9" s="648"/>
      <c r="D9" s="648"/>
      <c r="E9" s="648"/>
      <c r="F9" s="648"/>
      <c r="G9" s="716"/>
      <c r="H9" s="96"/>
    </row>
    <row r="10" spans="1:26" ht="45">
      <c r="A10" s="393" t="s">
        <v>774</v>
      </c>
      <c r="B10" s="69" t="s">
        <v>924</v>
      </c>
      <c r="C10" s="61" t="s">
        <v>910</v>
      </c>
      <c r="D10" s="69" t="s">
        <v>911</v>
      </c>
      <c r="E10" s="69" t="s">
        <v>912</v>
      </c>
      <c r="F10" s="61" t="s">
        <v>913</v>
      </c>
      <c r="G10" s="394" t="s">
        <v>914</v>
      </c>
      <c r="H10" s="96"/>
    </row>
    <row r="11" spans="1:26" ht="135">
      <c r="A11" s="141">
        <v>1</v>
      </c>
      <c r="B11" s="87" t="s">
        <v>925</v>
      </c>
      <c r="C11" s="108" t="s">
        <v>926</v>
      </c>
      <c r="D11" s="120">
        <v>45770</v>
      </c>
      <c r="E11" s="120" t="s">
        <v>927</v>
      </c>
      <c r="F11" s="377" t="s">
        <v>1777</v>
      </c>
      <c r="G11" s="396"/>
      <c r="H11" s="96"/>
    </row>
    <row r="12" spans="1:26">
      <c r="A12" s="399"/>
      <c r="C12" s="117"/>
      <c r="D12" s="117"/>
      <c r="E12" s="117"/>
      <c r="F12" s="117"/>
      <c r="G12" s="402"/>
      <c r="H12" s="96"/>
    </row>
    <row r="13" spans="1:26" ht="15.75">
      <c r="A13" s="748" t="s">
        <v>928</v>
      </c>
      <c r="B13" s="648"/>
      <c r="C13" s="648"/>
      <c r="D13" s="648"/>
      <c r="E13" s="648"/>
      <c r="F13" s="648"/>
      <c r="G13" s="716"/>
      <c r="H13" s="96"/>
    </row>
    <row r="14" spans="1:26" ht="45">
      <c r="A14" s="393" t="s">
        <v>774</v>
      </c>
      <c r="B14" s="69" t="s">
        <v>929</v>
      </c>
      <c r="C14" s="69" t="s">
        <v>910</v>
      </c>
      <c r="D14" s="69" t="s">
        <v>911</v>
      </c>
      <c r="E14" s="69" t="s">
        <v>912</v>
      </c>
      <c r="F14" s="61" t="s">
        <v>913</v>
      </c>
      <c r="G14" s="394" t="s">
        <v>914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3">
        <v>1</v>
      </c>
      <c r="B15" s="377" t="s">
        <v>930</v>
      </c>
      <c r="C15" s="241" t="s">
        <v>931</v>
      </c>
      <c r="D15" s="404">
        <v>45770</v>
      </c>
      <c r="E15" s="404" t="s">
        <v>932</v>
      </c>
      <c r="F15" s="377" t="s">
        <v>933</v>
      </c>
      <c r="G15" s="398"/>
      <c r="H15" s="96"/>
    </row>
    <row r="16" spans="1:26" ht="150">
      <c r="A16" s="403">
        <v>2</v>
      </c>
      <c r="B16" s="377" t="s">
        <v>934</v>
      </c>
      <c r="C16" s="241" t="s">
        <v>935</v>
      </c>
      <c r="D16" s="404">
        <v>45770</v>
      </c>
      <c r="E16" s="404" t="s">
        <v>936</v>
      </c>
      <c r="F16" s="377" t="s">
        <v>937</v>
      </c>
      <c r="G16" s="398"/>
      <c r="H16" s="96"/>
    </row>
    <row r="17" spans="1:8" ht="120">
      <c r="A17" s="141">
        <v>3</v>
      </c>
      <c r="B17" s="8" t="s">
        <v>938</v>
      </c>
      <c r="C17" s="108" t="s">
        <v>939</v>
      </c>
      <c r="D17" s="404">
        <v>45770</v>
      </c>
      <c r="E17" s="404" t="s">
        <v>940</v>
      </c>
      <c r="F17" s="377" t="s">
        <v>941</v>
      </c>
      <c r="G17" s="398"/>
      <c r="H17" s="96"/>
    </row>
    <row r="18" spans="1:8" ht="165">
      <c r="A18" s="141">
        <v>4</v>
      </c>
      <c r="B18" s="8" t="s">
        <v>942</v>
      </c>
      <c r="C18" s="108" t="s">
        <v>943</v>
      </c>
      <c r="D18" s="404">
        <v>45770</v>
      </c>
      <c r="E18" s="404" t="s">
        <v>940</v>
      </c>
      <c r="F18" s="377" t="s">
        <v>944</v>
      </c>
      <c r="G18" s="405"/>
      <c r="H18" s="96"/>
    </row>
    <row r="19" spans="1:8" ht="60">
      <c r="A19" s="141">
        <v>5</v>
      </c>
      <c r="B19" s="167" t="s">
        <v>945</v>
      </c>
      <c r="C19" s="108" t="s">
        <v>946</v>
      </c>
      <c r="D19" s="404">
        <v>45770</v>
      </c>
      <c r="E19" s="404" t="s">
        <v>947</v>
      </c>
      <c r="F19" s="377" t="s">
        <v>948</v>
      </c>
      <c r="G19" s="398"/>
      <c r="H19" s="96"/>
    </row>
    <row r="20" spans="1:8" ht="120">
      <c r="A20" s="141">
        <v>6</v>
      </c>
      <c r="B20" s="167" t="s">
        <v>949</v>
      </c>
      <c r="C20" s="241" t="s">
        <v>950</v>
      </c>
      <c r="D20" s="404">
        <v>45770</v>
      </c>
      <c r="E20" s="404" t="s">
        <v>940</v>
      </c>
      <c r="F20" s="377" t="s">
        <v>951</v>
      </c>
      <c r="G20" s="398"/>
      <c r="H20" s="96"/>
    </row>
    <row r="21" spans="1:8" ht="195">
      <c r="A21" s="141">
        <v>7</v>
      </c>
      <c r="B21" s="167" t="s">
        <v>952</v>
      </c>
      <c r="C21" s="108" t="s">
        <v>953</v>
      </c>
      <c r="D21" s="404">
        <v>45986</v>
      </c>
      <c r="E21" s="404" t="s">
        <v>954</v>
      </c>
      <c r="F21" s="377" t="s">
        <v>955</v>
      </c>
      <c r="G21" s="398"/>
      <c r="H21" s="96"/>
    </row>
    <row r="22" spans="1:8" ht="195">
      <c r="A22" s="141">
        <v>8</v>
      </c>
      <c r="B22" s="167" t="s">
        <v>956</v>
      </c>
      <c r="C22" s="108" t="s">
        <v>953</v>
      </c>
      <c r="D22" s="404">
        <v>45986</v>
      </c>
      <c r="E22" s="404" t="s">
        <v>954</v>
      </c>
      <c r="F22" s="377" t="s">
        <v>957</v>
      </c>
      <c r="G22" s="398"/>
      <c r="H22" s="96"/>
    </row>
    <row r="23" spans="1:8" ht="195">
      <c r="A23" s="141">
        <v>9</v>
      </c>
      <c r="B23" s="406" t="s">
        <v>958</v>
      </c>
      <c r="C23" s="179" t="s">
        <v>959</v>
      </c>
      <c r="D23" s="407">
        <v>45986</v>
      </c>
      <c r="E23" s="407" t="s">
        <v>954</v>
      </c>
      <c r="F23" s="408" t="s">
        <v>957</v>
      </c>
      <c r="G23" s="409"/>
      <c r="H23" s="96"/>
    </row>
    <row r="24" spans="1:8" ht="195">
      <c r="A24" s="117">
        <v>10</v>
      </c>
      <c r="B24" s="406" t="s">
        <v>958</v>
      </c>
      <c r="C24" s="179" t="s">
        <v>959</v>
      </c>
      <c r="D24" s="407">
        <v>45986</v>
      </c>
      <c r="E24" s="407" t="s">
        <v>954</v>
      </c>
      <c r="F24" s="408" t="s">
        <v>957</v>
      </c>
      <c r="G24" s="262"/>
      <c r="H24" s="96"/>
    </row>
    <row r="25" spans="1:8" ht="135">
      <c r="A25" s="399">
        <v>11</v>
      </c>
      <c r="B25" s="108" t="s">
        <v>1780</v>
      </c>
      <c r="C25" s="108" t="s">
        <v>1781</v>
      </c>
      <c r="D25" s="108" t="s">
        <v>960</v>
      </c>
      <c r="E25" s="108" t="s">
        <v>961</v>
      </c>
      <c r="F25" s="8" t="s">
        <v>1782</v>
      </c>
      <c r="G25" s="401"/>
      <c r="H25" s="96"/>
    </row>
    <row r="26" spans="1:8" ht="15.75" customHeight="1">
      <c r="A26" s="766" t="s">
        <v>962</v>
      </c>
      <c r="B26" s="648"/>
      <c r="C26" s="648"/>
      <c r="D26" s="648"/>
      <c r="E26" s="648"/>
      <c r="F26" s="648"/>
      <c r="G26" s="716"/>
      <c r="H26" s="96"/>
    </row>
    <row r="27" spans="1:8" ht="45">
      <c r="A27" s="393" t="s">
        <v>774</v>
      </c>
      <c r="B27" s="69" t="s">
        <v>963</v>
      </c>
      <c r="C27" s="61" t="s">
        <v>910</v>
      </c>
      <c r="D27" s="69" t="s">
        <v>911</v>
      </c>
      <c r="E27" s="69" t="s">
        <v>912</v>
      </c>
      <c r="F27" s="61" t="s">
        <v>913</v>
      </c>
      <c r="G27" s="394" t="s">
        <v>914</v>
      </c>
      <c r="H27" s="96"/>
    </row>
    <row r="28" spans="1:8" ht="75">
      <c r="A28" s="141">
        <v>1</v>
      </c>
      <c r="B28" s="87" t="s">
        <v>964</v>
      </c>
      <c r="C28" s="108" t="s">
        <v>965</v>
      </c>
      <c r="D28" s="120">
        <v>45819</v>
      </c>
      <c r="E28" s="120" t="s">
        <v>966</v>
      </c>
      <c r="F28" s="8" t="s">
        <v>967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>
      <c r="A30" s="766" t="s">
        <v>968</v>
      </c>
      <c r="B30" s="648"/>
      <c r="C30" s="648"/>
      <c r="D30" s="648"/>
      <c r="E30" s="648"/>
      <c r="F30" s="648"/>
      <c r="G30" s="716"/>
      <c r="H30" s="96"/>
    </row>
    <row r="31" spans="1:8" ht="45">
      <c r="A31" s="393" t="s">
        <v>774</v>
      </c>
      <c r="B31" s="69" t="s">
        <v>969</v>
      </c>
      <c r="C31" s="61" t="s">
        <v>910</v>
      </c>
      <c r="D31" s="69" t="s">
        <v>911</v>
      </c>
      <c r="E31" s="69" t="s">
        <v>912</v>
      </c>
      <c r="F31" s="61" t="s">
        <v>913</v>
      </c>
      <c r="G31" s="394" t="s">
        <v>914</v>
      </c>
      <c r="H31" s="96"/>
    </row>
    <row r="32" spans="1:8" ht="60">
      <c r="A32" s="141">
        <v>1</v>
      </c>
      <c r="B32" s="87" t="s">
        <v>970</v>
      </c>
      <c r="C32" s="176" t="s">
        <v>971</v>
      </c>
      <c r="D32" s="120">
        <v>45819</v>
      </c>
      <c r="E32" s="120" t="s">
        <v>972</v>
      </c>
      <c r="F32" s="377" t="s">
        <v>973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66" t="s">
        <v>974</v>
      </c>
      <c r="B34" s="648"/>
      <c r="C34" s="648"/>
      <c r="D34" s="648"/>
      <c r="E34" s="648"/>
      <c r="F34" s="648"/>
      <c r="G34" s="716"/>
      <c r="H34" s="96"/>
    </row>
    <row r="35" spans="1:8" ht="45">
      <c r="A35" s="393" t="s">
        <v>774</v>
      </c>
      <c r="B35" s="69" t="s">
        <v>975</v>
      </c>
      <c r="C35" s="61" t="s">
        <v>910</v>
      </c>
      <c r="D35" s="69" t="s">
        <v>911</v>
      </c>
      <c r="E35" s="69" t="s">
        <v>912</v>
      </c>
      <c r="F35" s="61" t="s">
        <v>913</v>
      </c>
      <c r="G35" s="394" t="s">
        <v>914</v>
      </c>
      <c r="H35" s="96"/>
    </row>
    <row r="36" spans="1:8" ht="30">
      <c r="A36" s="141">
        <v>1</v>
      </c>
      <c r="B36" s="87" t="s">
        <v>976</v>
      </c>
      <c r="C36" s="176" t="s">
        <v>977</v>
      </c>
      <c r="D36" s="120" t="s">
        <v>978</v>
      </c>
      <c r="E36" s="120" t="s">
        <v>974</v>
      </c>
      <c r="F36" s="377" t="s">
        <v>979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766" t="s">
        <v>1783</v>
      </c>
      <c r="B38" s="648"/>
      <c r="C38" s="648"/>
      <c r="D38" s="648"/>
      <c r="E38" s="648"/>
      <c r="F38" s="648"/>
      <c r="G38" s="716"/>
      <c r="H38" s="96"/>
    </row>
    <row r="39" spans="1:8" ht="45">
      <c r="A39" s="393" t="s">
        <v>774</v>
      </c>
      <c r="B39" s="69" t="s">
        <v>975</v>
      </c>
      <c r="C39" s="61" t="s">
        <v>910</v>
      </c>
      <c r="D39" s="69" t="s">
        <v>911</v>
      </c>
      <c r="E39" s="69" t="s">
        <v>912</v>
      </c>
      <c r="F39" s="61" t="s">
        <v>913</v>
      </c>
      <c r="G39" s="394" t="s">
        <v>914</v>
      </c>
      <c r="H39" s="96"/>
    </row>
    <row r="40" spans="1:8" ht="30">
      <c r="A40" s="141">
        <v>1</v>
      </c>
      <c r="B40" s="87" t="s">
        <v>1784</v>
      </c>
      <c r="C40" s="176" t="s">
        <v>977</v>
      </c>
      <c r="D40" s="120"/>
      <c r="E40" s="120" t="s">
        <v>1785</v>
      </c>
      <c r="F40" s="377" t="s">
        <v>1786</v>
      </c>
      <c r="G40" s="396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67" t="str">
        <f>Foundation!A1</f>
        <v>KEC International Limited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71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7" t="str">
        <f>Foundation!A2</f>
        <v>765 kV D/C Bikaner IV PS to Siwani II (Part-01) TL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27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8" t="s">
        <v>980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411">
        <f ca="1">+'Summary E'!M1</f>
        <v>46127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766</v>
      </c>
      <c r="B4" s="219" t="s">
        <v>767</v>
      </c>
      <c r="C4" s="769" t="s">
        <v>981</v>
      </c>
      <c r="D4" s="707"/>
      <c r="E4" s="708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982</v>
      </c>
      <c r="D5" s="248" t="s">
        <v>983</v>
      </c>
      <c r="E5" s="68" t="s">
        <v>984</v>
      </c>
      <c r="F5" s="68" t="s">
        <v>985</v>
      </c>
      <c r="G5" s="68" t="s">
        <v>986</v>
      </c>
      <c r="H5" s="68" t="s">
        <v>987</v>
      </c>
      <c r="I5" s="68" t="s">
        <v>988</v>
      </c>
      <c r="J5" s="68" t="s">
        <v>989</v>
      </c>
      <c r="K5" s="250" t="s">
        <v>627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75" t="str">
        <f>Stringing!A1</f>
        <v>KEC International Limited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6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7" t="str">
        <f>Stringing!A2</f>
        <v>765 kV D/C Bikaner IV PS to Siwani II (Part-01) TL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2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8" t="s">
        <v>990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411">
        <f ca="1">+'Summary E'!M1</f>
        <v>46127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77" t="s">
        <v>991</v>
      </c>
      <c r="B4" s="770" t="s">
        <v>992</v>
      </c>
      <c r="C4" s="769" t="s">
        <v>981</v>
      </c>
      <c r="D4" s="707"/>
      <c r="E4" s="707"/>
      <c r="F4" s="707"/>
      <c r="G4" s="708"/>
      <c r="H4" s="770" t="s">
        <v>987</v>
      </c>
      <c r="I4" s="770" t="s">
        <v>988</v>
      </c>
      <c r="J4" s="770" t="s">
        <v>989</v>
      </c>
      <c r="K4" s="772" t="s">
        <v>627</v>
      </c>
      <c r="L4" s="77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78"/>
      <c r="B5" s="674"/>
      <c r="C5" s="68" t="s">
        <v>982</v>
      </c>
      <c r="D5" s="248" t="s">
        <v>983</v>
      </c>
      <c r="E5" s="68" t="s">
        <v>993</v>
      </c>
      <c r="F5" s="68" t="s">
        <v>994</v>
      </c>
      <c r="G5" s="68" t="s">
        <v>995</v>
      </c>
      <c r="H5" s="771"/>
      <c r="I5" s="771"/>
      <c r="J5" s="771"/>
      <c r="K5" s="771"/>
      <c r="L5" s="77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747" t="str">
        <f>'Tack Welding'!A1:I1</f>
        <v>KEC International Limited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2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8" t="s">
        <v>156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716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8" t="s">
        <v>996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411">
        <f ca="1">'Summary E'!M1</f>
        <v>46127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766</v>
      </c>
      <c r="B4" s="418" t="s">
        <v>767</v>
      </c>
      <c r="C4" s="423" t="s">
        <v>622</v>
      </c>
      <c r="D4" s="418" t="s">
        <v>623</v>
      </c>
      <c r="E4" s="418" t="s">
        <v>997</v>
      </c>
      <c r="F4" s="418" t="s">
        <v>998</v>
      </c>
      <c r="G4" s="418" t="s">
        <v>999</v>
      </c>
      <c r="H4" s="418" t="s">
        <v>1000</v>
      </c>
      <c r="I4" s="418" t="s">
        <v>1001</v>
      </c>
      <c r="J4" s="418" t="s">
        <v>219</v>
      </c>
      <c r="K4" s="418" t="s">
        <v>220</v>
      </c>
      <c r="L4" s="419" t="s">
        <v>627</v>
      </c>
      <c r="M4" s="418" t="s">
        <v>628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156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1002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46127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766</v>
      </c>
      <c r="B4" s="69" t="s">
        <v>767</v>
      </c>
      <c r="C4" s="61" t="s">
        <v>622</v>
      </c>
      <c r="D4" s="69" t="s">
        <v>623</v>
      </c>
      <c r="E4" s="69" t="s">
        <v>624</v>
      </c>
      <c r="F4" s="431" t="s">
        <v>625</v>
      </c>
      <c r="G4" s="431" t="s">
        <v>626</v>
      </c>
      <c r="H4" s="432" t="s">
        <v>627</v>
      </c>
      <c r="I4" s="69" t="s">
        <v>628</v>
      </c>
      <c r="J4" s="69" t="s">
        <v>629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80" t="s">
        <v>1003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9"/>
    </row>
    <row r="2" spans="1:29" ht="18" customHeight="1">
      <c r="A2" s="781" t="s">
        <v>1004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9"/>
    </row>
    <row r="3" spans="1:29" ht="25.5" customHeight="1">
      <c r="A3" s="781" t="s">
        <v>1005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8"/>
      <c r="T3" s="648"/>
      <c r="U3" s="648"/>
      <c r="V3" s="648"/>
      <c r="W3" s="648"/>
      <c r="X3" s="648"/>
      <c r="Y3" s="648"/>
      <c r="Z3" s="648"/>
      <c r="AA3" s="649"/>
    </row>
    <row r="4" spans="1:29" ht="19.5" customHeight="1">
      <c r="A4" s="781" t="s">
        <v>1006</v>
      </c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  <c r="R4" s="648"/>
      <c r="S4" s="648"/>
      <c r="T4" s="648"/>
      <c r="U4" s="648"/>
      <c r="V4" s="648"/>
      <c r="W4" s="648"/>
      <c r="X4" s="648"/>
      <c r="Y4" s="648"/>
      <c r="Z4" s="648"/>
      <c r="AA4" s="649"/>
    </row>
    <row r="5" spans="1:29" ht="18" customHeight="1">
      <c r="A5" s="782" t="s">
        <v>1007</v>
      </c>
      <c r="B5" s="648"/>
      <c r="C5" s="648"/>
      <c r="D5" s="648"/>
      <c r="E5" s="648"/>
      <c r="F5" s="648"/>
      <c r="G5" s="648"/>
      <c r="H5" s="648"/>
      <c r="I5" s="648"/>
      <c r="J5" s="648"/>
      <c r="K5" s="648"/>
      <c r="L5" s="648"/>
      <c r="M5" s="648"/>
      <c r="N5" s="648"/>
      <c r="O5" s="648"/>
      <c r="P5" s="648"/>
      <c r="Q5" s="648"/>
      <c r="R5" s="648"/>
      <c r="S5" s="648"/>
      <c r="T5" s="648"/>
      <c r="U5" s="648"/>
      <c r="V5" s="648"/>
      <c r="W5" s="648"/>
      <c r="X5" s="648"/>
      <c r="Y5" s="648"/>
      <c r="Z5" s="648"/>
      <c r="AA5" s="649"/>
    </row>
    <row r="6" spans="1:29" ht="42.75">
      <c r="A6" s="433" t="s">
        <v>3</v>
      </c>
      <c r="B6" s="433" t="s">
        <v>1008</v>
      </c>
      <c r="C6" s="433" t="s">
        <v>1009</v>
      </c>
      <c r="D6" s="433" t="s">
        <v>1010</v>
      </c>
      <c r="E6" s="433" t="s">
        <v>1011</v>
      </c>
      <c r="F6" s="433" t="s">
        <v>1012</v>
      </c>
      <c r="G6" s="433" t="s">
        <v>1013</v>
      </c>
      <c r="H6" s="433" t="s">
        <v>1014</v>
      </c>
      <c r="I6" s="433" t="s">
        <v>1015</v>
      </c>
      <c r="J6" s="433" t="s">
        <v>1016</v>
      </c>
      <c r="K6" s="433" t="s">
        <v>1017</v>
      </c>
      <c r="L6" s="434" t="s">
        <v>1018</v>
      </c>
      <c r="M6" s="433" t="s">
        <v>1019</v>
      </c>
      <c r="N6" s="783" t="s">
        <v>1020</v>
      </c>
      <c r="O6" s="648"/>
      <c r="P6" s="649"/>
      <c r="Q6" s="783" t="s">
        <v>1021</v>
      </c>
      <c r="R6" s="648"/>
      <c r="S6" s="649"/>
      <c r="T6" s="784" t="s">
        <v>1022</v>
      </c>
      <c r="U6" s="649"/>
      <c r="V6" s="435" t="s">
        <v>1023</v>
      </c>
      <c r="W6" s="433" t="s">
        <v>1024</v>
      </c>
      <c r="X6" s="433" t="s">
        <v>223</v>
      </c>
      <c r="Y6" s="433" t="s">
        <v>1025</v>
      </c>
      <c r="Z6" s="433" t="s">
        <v>1026</v>
      </c>
      <c r="AA6" s="435" t="s">
        <v>887</v>
      </c>
    </row>
    <row r="7" spans="1:29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1027</v>
      </c>
      <c r="O7" s="433" t="s">
        <v>1028</v>
      </c>
      <c r="P7" s="433" t="s">
        <v>203</v>
      </c>
      <c r="Q7" s="433" t="s">
        <v>1027</v>
      </c>
      <c r="R7" s="433" t="s">
        <v>1028</v>
      </c>
      <c r="S7" s="433" t="s">
        <v>203</v>
      </c>
      <c r="T7" s="433" t="s">
        <v>1029</v>
      </c>
      <c r="U7" s="433" t="s">
        <v>1030</v>
      </c>
      <c r="V7" s="435"/>
      <c r="W7" s="433"/>
      <c r="X7" s="433"/>
      <c r="Y7" s="433"/>
      <c r="Z7" s="433"/>
      <c r="AA7" s="435"/>
    </row>
    <row r="8" spans="1:29" ht="19.5" customHeight="1">
      <c r="A8" s="436"/>
      <c r="B8" s="436" t="s">
        <v>1031</v>
      </c>
      <c r="C8" s="436" t="s">
        <v>805</v>
      </c>
      <c r="D8" s="436" t="s">
        <v>805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1032</v>
      </c>
      <c r="Y8" s="436" t="s">
        <v>757</v>
      </c>
      <c r="Z8" s="436" t="s">
        <v>758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1031</v>
      </c>
      <c r="Y9" s="436" t="s">
        <v>1031</v>
      </c>
      <c r="Z9" s="436" t="s">
        <v>1031</v>
      </c>
      <c r="AA9" s="436"/>
      <c r="AC9" s="443">
        <f t="shared" ref="AC9:AC263" si="0">I9/7000</f>
        <v>2.0273428571428571E-2</v>
      </c>
    </row>
    <row r="10" spans="1:29" ht="19.5" customHeight="1">
      <c r="A10" s="444">
        <v>1</v>
      </c>
      <c r="B10" s="444" t="s">
        <v>1033</v>
      </c>
      <c r="C10" s="444" t="s">
        <v>227</v>
      </c>
      <c r="D10" s="444" t="s">
        <v>242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1034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1032</v>
      </c>
      <c r="Y10" s="444" t="s">
        <v>757</v>
      </c>
      <c r="Z10" s="444" t="s">
        <v>758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1035</v>
      </c>
      <c r="W11" s="444"/>
      <c r="X11" s="444" t="s">
        <v>1031</v>
      </c>
      <c r="Y11" s="444" t="s">
        <v>1031</v>
      </c>
      <c r="Z11" s="444" t="s">
        <v>1031</v>
      </c>
      <c r="AA11" s="444"/>
      <c r="AC11" s="443">
        <f t="shared" si="0"/>
        <v>5.4229142857142858E-2</v>
      </c>
    </row>
    <row r="12" spans="1:29" ht="19.5" customHeight="1">
      <c r="A12" s="444">
        <f>A10+1</f>
        <v>2</v>
      </c>
      <c r="B12" s="444" t="s">
        <v>1031</v>
      </c>
      <c r="C12" s="444" t="s">
        <v>229</v>
      </c>
      <c r="D12" s="444" t="s">
        <v>230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1031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1032</v>
      </c>
      <c r="Y12" s="444" t="s">
        <v>757</v>
      </c>
      <c r="Z12" s="444" t="s">
        <v>758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1036</v>
      </c>
      <c r="W13" s="436"/>
      <c r="X13" s="436" t="s">
        <v>1031</v>
      </c>
      <c r="Y13" s="436" t="s">
        <v>1031</v>
      </c>
      <c r="Z13" s="436" t="s">
        <v>1031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1031</v>
      </c>
      <c r="C14" s="436" t="s">
        <v>231</v>
      </c>
      <c r="D14" s="436" t="s">
        <v>251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1031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1032</v>
      </c>
      <c r="Y14" s="436" t="s">
        <v>757</v>
      </c>
      <c r="Z14" s="436" t="s">
        <v>758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1031</v>
      </c>
      <c r="Y15" s="436" t="s">
        <v>1031</v>
      </c>
      <c r="Z15" s="436" t="s">
        <v>1031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1037</v>
      </c>
      <c r="C16" s="436" t="s">
        <v>233</v>
      </c>
      <c r="D16" s="436" t="s">
        <v>234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1038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1032</v>
      </c>
      <c r="Y16" s="436" t="s">
        <v>757</v>
      </c>
      <c r="Z16" s="436" t="s">
        <v>758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1039</v>
      </c>
      <c r="W17" s="436"/>
      <c r="X17" s="436" t="s">
        <v>1031</v>
      </c>
      <c r="Y17" s="436" t="s">
        <v>1031</v>
      </c>
      <c r="Z17" s="436" t="s">
        <v>1031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1031</v>
      </c>
      <c r="C18" s="436" t="s">
        <v>235</v>
      </c>
      <c r="D18" s="436" t="s">
        <v>232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1031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1032</v>
      </c>
      <c r="Y18" s="436" t="s">
        <v>757</v>
      </c>
      <c r="Z18" s="436" t="s">
        <v>758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1039</v>
      </c>
      <c r="W19" s="436"/>
      <c r="X19" s="436" t="s">
        <v>1031</v>
      </c>
      <c r="Y19" s="436" t="s">
        <v>1031</v>
      </c>
      <c r="Z19" s="436" t="s">
        <v>1031</v>
      </c>
      <c r="AA19" s="436"/>
      <c r="AC19" s="443">
        <f t="shared" si="0"/>
        <v>0.26847599999999999</v>
      </c>
    </row>
    <row r="20" spans="1:29" ht="19.5" customHeight="1">
      <c r="A20" s="436">
        <f>A18+1</f>
        <v>6</v>
      </c>
      <c r="B20" s="436" t="s">
        <v>1031</v>
      </c>
      <c r="C20" s="436" t="s">
        <v>237</v>
      </c>
      <c r="D20" s="436" t="s">
        <v>232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1031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1032</v>
      </c>
      <c r="Y20" s="436" t="s">
        <v>757</v>
      </c>
      <c r="Z20" s="436" t="s">
        <v>758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1039</v>
      </c>
      <c r="W21" s="436"/>
      <c r="X21" s="436" t="s">
        <v>1031</v>
      </c>
      <c r="Y21" s="436" t="s">
        <v>1031</v>
      </c>
      <c r="Z21" s="436" t="s">
        <v>1031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1031</v>
      </c>
      <c r="C22" s="436" t="s">
        <v>238</v>
      </c>
      <c r="D22" s="436" t="s">
        <v>239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1031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1032</v>
      </c>
      <c r="Y22" s="436" t="s">
        <v>757</v>
      </c>
      <c r="Z22" s="436" t="s">
        <v>758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1039</v>
      </c>
      <c r="W23" s="436"/>
      <c r="X23" s="436" t="s">
        <v>1031</v>
      </c>
      <c r="Y23" s="436" t="s">
        <v>1031</v>
      </c>
      <c r="Z23" s="436" t="s">
        <v>1031</v>
      </c>
      <c r="AA23" s="436"/>
      <c r="AC23" s="443">
        <f t="shared" si="0"/>
        <v>0.37638271428571429</v>
      </c>
    </row>
    <row r="24" spans="1:29" ht="19.5" customHeight="1">
      <c r="A24" s="436">
        <f>A22+1</f>
        <v>8</v>
      </c>
      <c r="B24" s="436" t="s">
        <v>1040</v>
      </c>
      <c r="C24" s="436" t="s">
        <v>241</v>
      </c>
      <c r="D24" s="436" t="s">
        <v>242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1041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1032</v>
      </c>
      <c r="Y24" s="436" t="s">
        <v>757</v>
      </c>
      <c r="Z24" s="436" t="s">
        <v>758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1031</v>
      </c>
      <c r="Y25" s="436" t="s">
        <v>1031</v>
      </c>
      <c r="Z25" s="436" t="s">
        <v>1031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1031</v>
      </c>
      <c r="C26" s="436" t="s">
        <v>244</v>
      </c>
      <c r="D26" s="436" t="s">
        <v>245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1031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1032</v>
      </c>
      <c r="Y26" s="436" t="s">
        <v>757</v>
      </c>
      <c r="Z26" s="436" t="s">
        <v>758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1039</v>
      </c>
      <c r="W27" s="436"/>
      <c r="X27" s="436" t="s">
        <v>1031</v>
      </c>
      <c r="Y27" s="436" t="s">
        <v>1031</v>
      </c>
      <c r="Z27" s="436" t="s">
        <v>1031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1031</v>
      </c>
      <c r="C28" s="436" t="s">
        <v>246</v>
      </c>
      <c r="D28" s="436" t="s">
        <v>247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1031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1032</v>
      </c>
      <c r="Y28" s="436" t="s">
        <v>757</v>
      </c>
      <c r="Z28" s="436" t="s">
        <v>758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1031</v>
      </c>
      <c r="Y29" s="436" t="s">
        <v>1031</v>
      </c>
      <c r="Z29" s="436" t="s">
        <v>1031</v>
      </c>
      <c r="AA29" s="436"/>
      <c r="AC29" s="443">
        <f t="shared" si="0"/>
        <v>0.54638271428571428</v>
      </c>
    </row>
    <row r="30" spans="1:29" ht="19.5" customHeight="1">
      <c r="A30" s="436">
        <f>A28+1</f>
        <v>11</v>
      </c>
      <c r="B30" s="436" t="s">
        <v>1031</v>
      </c>
      <c r="C30" s="436" t="s">
        <v>248</v>
      </c>
      <c r="D30" s="436" t="s">
        <v>247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1031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1032</v>
      </c>
      <c r="Y30" s="436" t="s">
        <v>757</v>
      </c>
      <c r="Z30" s="436" t="s">
        <v>758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1031</v>
      </c>
      <c r="Y31" s="436" t="s">
        <v>1031</v>
      </c>
      <c r="Z31" s="436" t="s">
        <v>1031</v>
      </c>
      <c r="AA31" s="436"/>
      <c r="AC31" s="443">
        <f t="shared" si="0"/>
        <v>0.59638271428571432</v>
      </c>
    </row>
    <row r="32" spans="1:29" ht="19.5" customHeight="1">
      <c r="A32" s="436">
        <f>A30+1</f>
        <v>12</v>
      </c>
      <c r="B32" s="436" t="s">
        <v>1031</v>
      </c>
      <c r="C32" s="436" t="s">
        <v>249</v>
      </c>
      <c r="D32" s="436" t="s">
        <v>247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1031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1032</v>
      </c>
      <c r="Y32" s="436" t="s">
        <v>757</v>
      </c>
      <c r="Z32" s="436" t="s">
        <v>758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1036</v>
      </c>
      <c r="W33" s="436"/>
      <c r="X33" s="436" t="s">
        <v>1031</v>
      </c>
      <c r="Y33" s="436" t="s">
        <v>1031</v>
      </c>
      <c r="Z33" s="436" t="s">
        <v>1031</v>
      </c>
      <c r="AA33" s="436"/>
      <c r="AC33" s="443">
        <f t="shared" si="0"/>
        <v>0.65995414285714282</v>
      </c>
    </row>
    <row r="34" spans="1:29" ht="19.5" customHeight="1">
      <c r="A34" s="436">
        <f>A32+1</f>
        <v>13</v>
      </c>
      <c r="B34" s="436" t="s">
        <v>1031</v>
      </c>
      <c r="C34" s="436" t="s">
        <v>250</v>
      </c>
      <c r="D34" s="436" t="s">
        <v>251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1031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1032</v>
      </c>
      <c r="Y34" s="436" t="s">
        <v>757</v>
      </c>
      <c r="Z34" s="436" t="s">
        <v>758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1039</v>
      </c>
      <c r="W35" s="436"/>
      <c r="X35" s="436" t="s">
        <v>1031</v>
      </c>
      <c r="Y35" s="436" t="s">
        <v>1031</v>
      </c>
      <c r="Z35" s="436" t="s">
        <v>1031</v>
      </c>
      <c r="AA35" s="436"/>
      <c r="AC35" s="443">
        <f t="shared" si="0"/>
        <v>0.71481128571428576</v>
      </c>
    </row>
    <row r="36" spans="1:29" ht="19.5" customHeight="1">
      <c r="A36" s="436">
        <f>A34+1</f>
        <v>14</v>
      </c>
      <c r="B36" s="436" t="s">
        <v>1031</v>
      </c>
      <c r="C36" s="436" t="s">
        <v>252</v>
      </c>
      <c r="D36" s="436" t="s">
        <v>247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1031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1032</v>
      </c>
      <c r="Y36" s="436" t="s">
        <v>757</v>
      </c>
      <c r="Z36" s="436" t="s">
        <v>758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1036</v>
      </c>
      <c r="W37" s="436"/>
      <c r="X37" s="436" t="s">
        <v>1031</v>
      </c>
      <c r="Y37" s="436" t="s">
        <v>1031</v>
      </c>
      <c r="Z37" s="436" t="s">
        <v>1031</v>
      </c>
      <c r="AA37" s="436"/>
      <c r="AC37" s="443">
        <f t="shared" si="0"/>
        <v>0.77779671428571429</v>
      </c>
    </row>
    <row r="38" spans="1:29" ht="19.5" customHeight="1">
      <c r="A38" s="436">
        <f>A36+1</f>
        <v>15</v>
      </c>
      <c r="B38" s="436" t="s">
        <v>1042</v>
      </c>
      <c r="C38" s="436" t="s">
        <v>253</v>
      </c>
      <c r="D38" s="436" t="s">
        <v>254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1043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1032</v>
      </c>
      <c r="Y38" s="436" t="s">
        <v>757</v>
      </c>
      <c r="Z38" s="436" t="s">
        <v>758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1044</v>
      </c>
      <c r="W39" s="436"/>
      <c r="X39" s="436" t="s">
        <v>1031</v>
      </c>
      <c r="Y39" s="436" t="s">
        <v>1031</v>
      </c>
      <c r="Z39" s="436" t="s">
        <v>1031</v>
      </c>
      <c r="AA39" s="436"/>
      <c r="AC39" s="443">
        <f t="shared" si="0"/>
        <v>0.83022528571428578</v>
      </c>
    </row>
    <row r="40" spans="1:29" ht="19.5" customHeight="1">
      <c r="A40" s="436">
        <f>A38+1</f>
        <v>16</v>
      </c>
      <c r="B40" s="436" t="s">
        <v>1031</v>
      </c>
      <c r="C40" s="436" t="s">
        <v>255</v>
      </c>
      <c r="D40" s="436" t="s">
        <v>247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1031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1032</v>
      </c>
      <c r="Y40" s="436" t="s">
        <v>757</v>
      </c>
      <c r="Z40" s="436" t="s">
        <v>758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1039</v>
      </c>
      <c r="W41" s="436"/>
      <c r="X41" s="436" t="s">
        <v>1031</v>
      </c>
      <c r="Y41" s="436" t="s">
        <v>1031</v>
      </c>
      <c r="Z41" s="436" t="s">
        <v>1031</v>
      </c>
      <c r="AA41" s="436"/>
      <c r="AC41" s="443">
        <f t="shared" si="0"/>
        <v>0.88908242857142861</v>
      </c>
    </row>
    <row r="42" spans="1:29" ht="19.5" customHeight="1">
      <c r="A42" s="436">
        <f>A40+1</f>
        <v>17</v>
      </c>
      <c r="B42" s="436" t="s">
        <v>1031</v>
      </c>
      <c r="C42" s="436" t="s">
        <v>256</v>
      </c>
      <c r="D42" s="436" t="s">
        <v>232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1031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1032</v>
      </c>
      <c r="Y42" s="436" t="s">
        <v>757</v>
      </c>
      <c r="Z42" s="436" t="s">
        <v>758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1044</v>
      </c>
      <c r="W43" s="436"/>
      <c r="X43" s="436" t="s">
        <v>1031</v>
      </c>
      <c r="Y43" s="436" t="s">
        <v>1031</v>
      </c>
      <c r="Z43" s="436" t="s">
        <v>1031</v>
      </c>
      <c r="AA43" s="436"/>
      <c r="AC43" s="443">
        <f t="shared" si="0"/>
        <v>0.94993957142857144</v>
      </c>
    </row>
    <row r="44" spans="1:29" ht="19.5" customHeight="1">
      <c r="A44" s="436">
        <f>A42+1</f>
        <v>18</v>
      </c>
      <c r="B44" s="436" t="s">
        <v>1031</v>
      </c>
      <c r="C44" s="436" t="s">
        <v>257</v>
      </c>
      <c r="D44" s="436" t="s">
        <v>258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1031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1032</v>
      </c>
      <c r="Y44" s="436" t="s">
        <v>757</v>
      </c>
      <c r="Z44" s="436" t="s">
        <v>758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1031</v>
      </c>
      <c r="Y45" s="436" t="s">
        <v>1031</v>
      </c>
      <c r="Z45" s="436" t="s">
        <v>1031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1031</v>
      </c>
      <c r="C46" s="436" t="s">
        <v>259</v>
      </c>
      <c r="D46" s="436" t="s">
        <v>247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1031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1032</v>
      </c>
      <c r="Y46" s="436" t="s">
        <v>757</v>
      </c>
      <c r="Z46" s="436" t="s">
        <v>758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1039</v>
      </c>
      <c r="W47" s="436"/>
      <c r="X47" s="436" t="s">
        <v>1031</v>
      </c>
      <c r="Y47" s="436" t="s">
        <v>1031</v>
      </c>
      <c r="Z47" s="436" t="s">
        <v>1031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1031</v>
      </c>
      <c r="C48" s="436" t="s">
        <v>260</v>
      </c>
      <c r="D48" s="436" t="s">
        <v>247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1031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1032</v>
      </c>
      <c r="Y48" s="436" t="s">
        <v>757</v>
      </c>
      <c r="Z48" s="436" t="s">
        <v>758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1031</v>
      </c>
      <c r="Y49" s="436" t="s">
        <v>1031</v>
      </c>
      <c r="Z49" s="436" t="s">
        <v>1031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1045</v>
      </c>
      <c r="C50" s="436" t="s">
        <v>261</v>
      </c>
      <c r="D50" s="436" t="s">
        <v>262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1046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1032</v>
      </c>
      <c r="Y50" s="436" t="s">
        <v>757</v>
      </c>
      <c r="Z50" s="436" t="s">
        <v>758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1039</v>
      </c>
      <c r="W51" s="436"/>
      <c r="X51" s="436" t="s">
        <v>1031</v>
      </c>
      <c r="Y51" s="436" t="s">
        <v>1031</v>
      </c>
      <c r="Z51" s="436" t="s">
        <v>1031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1031</v>
      </c>
      <c r="C52" s="436" t="s">
        <v>263</v>
      </c>
      <c r="D52" s="436" t="s">
        <v>264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1031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756</v>
      </c>
      <c r="Y52" s="436" t="s">
        <v>757</v>
      </c>
      <c r="Z52" s="436" t="s">
        <v>758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1031</v>
      </c>
      <c r="Y53" s="436" t="s">
        <v>1031</v>
      </c>
      <c r="Z53" s="436" t="s">
        <v>1031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1031</v>
      </c>
      <c r="C54" s="436" t="s">
        <v>265</v>
      </c>
      <c r="D54" s="436" t="s">
        <v>247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1031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756</v>
      </c>
      <c r="Y54" s="436" t="s">
        <v>757</v>
      </c>
      <c r="Z54" s="436" t="s">
        <v>758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1031</v>
      </c>
      <c r="Y55" s="436" t="s">
        <v>1031</v>
      </c>
      <c r="Z55" s="436" t="s">
        <v>1031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1031</v>
      </c>
      <c r="C56" s="436" t="s">
        <v>266</v>
      </c>
      <c r="D56" s="436" t="s">
        <v>247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1031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756</v>
      </c>
      <c r="Y56" s="436" t="s">
        <v>757</v>
      </c>
      <c r="Z56" s="436" t="s">
        <v>758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1031</v>
      </c>
      <c r="Y57" s="436" t="s">
        <v>1031</v>
      </c>
      <c r="Z57" s="436" t="s">
        <v>1031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1031</v>
      </c>
      <c r="C58" s="436" t="s">
        <v>267</v>
      </c>
      <c r="D58" s="436" t="s">
        <v>232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1031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756</v>
      </c>
      <c r="Y58" s="436" t="s">
        <v>757</v>
      </c>
      <c r="Z58" s="436" t="s">
        <v>758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1039</v>
      </c>
      <c r="W59" s="436"/>
      <c r="X59" s="436" t="s">
        <v>1031</v>
      </c>
      <c r="Y59" s="436" t="s">
        <v>1031</v>
      </c>
      <c r="Z59" s="436" t="s">
        <v>1031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1031</v>
      </c>
      <c r="C60" s="436" t="s">
        <v>268</v>
      </c>
      <c r="D60" s="436" t="s">
        <v>245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1031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756</v>
      </c>
      <c r="Y60" s="436" t="s">
        <v>757</v>
      </c>
      <c r="Z60" s="436" t="s">
        <v>758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1031</v>
      </c>
      <c r="Y61" s="436" t="s">
        <v>1031</v>
      </c>
      <c r="Z61" s="436" t="s">
        <v>1031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269</v>
      </c>
      <c r="D62" s="436" t="s">
        <v>258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1031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756</v>
      </c>
      <c r="Y62" s="436" t="s">
        <v>757</v>
      </c>
      <c r="Z62" s="436" t="s">
        <v>758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1031</v>
      </c>
      <c r="Y63" s="436" t="s">
        <v>1031</v>
      </c>
      <c r="Z63" s="436" t="s">
        <v>1031</v>
      </c>
      <c r="AA63" s="436"/>
      <c r="AC63" s="443">
        <f t="shared" si="0"/>
        <v>1.5340780000000001</v>
      </c>
    </row>
    <row r="64" spans="1:29" ht="19.5" customHeight="1">
      <c r="A64" s="436">
        <f>A62+1</f>
        <v>28</v>
      </c>
      <c r="B64" s="436" t="s">
        <v>1031</v>
      </c>
      <c r="C64" s="436" t="s">
        <v>270</v>
      </c>
      <c r="D64" s="436" t="s">
        <v>258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1031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1047</v>
      </c>
      <c r="Y64" s="436" t="s">
        <v>757</v>
      </c>
      <c r="Z64" s="436" t="s">
        <v>758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1031</v>
      </c>
      <c r="Y65" s="436" t="s">
        <v>1031</v>
      </c>
      <c r="Z65" s="436" t="s">
        <v>1031</v>
      </c>
      <c r="AA65" s="436"/>
      <c r="AC65" s="443">
        <f t="shared" si="0"/>
        <v>1.5925450000000001</v>
      </c>
    </row>
    <row r="66" spans="1:29" ht="19.5" customHeight="1">
      <c r="A66" s="436">
        <f>A64+1</f>
        <v>29</v>
      </c>
      <c r="B66" s="436" t="s">
        <v>1048</v>
      </c>
      <c r="C66" s="436" t="s">
        <v>271</v>
      </c>
      <c r="D66" s="436" t="s">
        <v>234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1049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1047</v>
      </c>
      <c r="Y66" s="436" t="s">
        <v>757</v>
      </c>
      <c r="Z66" s="436" t="s">
        <v>758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1031</v>
      </c>
      <c r="Y67" s="436" t="s">
        <v>1031</v>
      </c>
      <c r="Z67" s="436" t="s">
        <v>1031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1031</v>
      </c>
      <c r="C68" s="436" t="s">
        <v>273</v>
      </c>
      <c r="D68" s="436" t="s">
        <v>251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1031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1047</v>
      </c>
      <c r="Y68" s="436" t="s">
        <v>757</v>
      </c>
      <c r="Z68" s="436" t="s">
        <v>758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1031</v>
      </c>
      <c r="Y69" s="436" t="s">
        <v>1031</v>
      </c>
      <c r="Z69" s="436" t="s">
        <v>1031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1031</v>
      </c>
      <c r="C70" s="436" t="s">
        <v>274</v>
      </c>
      <c r="D70" s="436" t="s">
        <v>232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1031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1047</v>
      </c>
      <c r="Y70" s="436" t="s">
        <v>757</v>
      </c>
      <c r="Z70" s="436" t="s">
        <v>758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1031</v>
      </c>
      <c r="Y71" s="436" t="s">
        <v>1031</v>
      </c>
      <c r="Z71" s="436" t="s">
        <v>1031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1031</v>
      </c>
      <c r="C72" s="436" t="s">
        <v>275</v>
      </c>
      <c r="D72" s="436" t="s">
        <v>232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1031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1047</v>
      </c>
      <c r="Y72" s="436" t="s">
        <v>757</v>
      </c>
      <c r="Z72" s="436" t="s">
        <v>758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1050</v>
      </c>
      <c r="W73" s="436"/>
      <c r="X73" s="436" t="s">
        <v>1031</v>
      </c>
      <c r="Y73" s="436" t="s">
        <v>1031</v>
      </c>
      <c r="Z73" s="436" t="s">
        <v>1031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1051</v>
      </c>
      <c r="C74" s="436" t="s">
        <v>276</v>
      </c>
      <c r="D74" s="436" t="s">
        <v>277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1052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1047</v>
      </c>
      <c r="Y74" s="436" t="s">
        <v>757</v>
      </c>
      <c r="Z74" s="436" t="s">
        <v>758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1053</v>
      </c>
      <c r="W75" s="436"/>
      <c r="X75" s="436" t="s">
        <v>1031</v>
      </c>
      <c r="Y75" s="436" t="s">
        <v>1031</v>
      </c>
      <c r="Z75" s="436" t="s">
        <v>1031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1031</v>
      </c>
      <c r="C76" s="436" t="s">
        <v>278</v>
      </c>
      <c r="D76" s="436" t="s">
        <v>239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1047</v>
      </c>
      <c r="Y76" s="436" t="s">
        <v>757</v>
      </c>
      <c r="Z76" s="436" t="s">
        <v>758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1031</v>
      </c>
      <c r="Y77" s="436" t="s">
        <v>1031</v>
      </c>
      <c r="Z77" s="436" t="s">
        <v>1031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1031</v>
      </c>
      <c r="C78" s="436" t="s">
        <v>279</v>
      </c>
      <c r="D78" s="436" t="s">
        <v>245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1047</v>
      </c>
      <c r="Y78" s="436" t="s">
        <v>757</v>
      </c>
      <c r="Z78" s="436" t="s">
        <v>758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1031</v>
      </c>
      <c r="Y79" s="436" t="s">
        <v>1031</v>
      </c>
      <c r="Z79" s="436" t="s">
        <v>1031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1031</v>
      </c>
      <c r="C80" s="436" t="s">
        <v>280</v>
      </c>
      <c r="D80" s="436" t="s">
        <v>239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1047</v>
      </c>
      <c r="Y80" s="436" t="s">
        <v>757</v>
      </c>
      <c r="Z80" s="436" t="s">
        <v>758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1031</v>
      </c>
      <c r="Y81" s="436" t="s">
        <v>1031</v>
      </c>
      <c r="Z81" s="436" t="s">
        <v>1031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1031</v>
      </c>
      <c r="C82" s="436" t="s">
        <v>281</v>
      </c>
      <c r="D82" s="436" t="s">
        <v>247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1047</v>
      </c>
      <c r="Y82" s="436" t="s">
        <v>757</v>
      </c>
      <c r="Z82" s="436" t="s">
        <v>758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1031</v>
      </c>
      <c r="Y83" s="436" t="s">
        <v>1031</v>
      </c>
      <c r="Z83" s="436" t="s">
        <v>1031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282</v>
      </c>
      <c r="D84" s="436" t="s">
        <v>247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1047</v>
      </c>
      <c r="Y84" s="436" t="s">
        <v>757</v>
      </c>
      <c r="Z84" s="436" t="s">
        <v>758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1054</v>
      </c>
      <c r="W85" s="436"/>
      <c r="X85" s="436" t="s">
        <v>1031</v>
      </c>
      <c r="Y85" s="436" t="s">
        <v>1031</v>
      </c>
      <c r="Z85" s="436" t="s">
        <v>1031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1031</v>
      </c>
      <c r="C86" s="436" t="s">
        <v>283</v>
      </c>
      <c r="D86" s="436" t="s">
        <v>258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1047</v>
      </c>
      <c r="Y86" s="436" t="s">
        <v>757</v>
      </c>
      <c r="Z86" s="436" t="s">
        <v>758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1031</v>
      </c>
      <c r="Y87" s="436" t="s">
        <v>1031</v>
      </c>
      <c r="Z87" s="436" t="s">
        <v>1031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1031</v>
      </c>
      <c r="C88" s="436" t="s">
        <v>284</v>
      </c>
      <c r="D88" s="436" t="s">
        <v>285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1047</v>
      </c>
      <c r="Y88" s="436" t="s">
        <v>757</v>
      </c>
      <c r="Z88" s="436" t="s">
        <v>758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1055</v>
      </c>
      <c r="W89" s="436"/>
      <c r="X89" s="436" t="s">
        <v>1031</v>
      </c>
      <c r="Y89" s="436" t="s">
        <v>1031</v>
      </c>
      <c r="Z89" s="436" t="s">
        <v>1031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1031</v>
      </c>
      <c r="C90" s="436" t="s">
        <v>286</v>
      </c>
      <c r="D90" s="436" t="s">
        <v>247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1047</v>
      </c>
      <c r="Y90" s="436" t="s">
        <v>757</v>
      </c>
      <c r="Z90" s="436" t="s">
        <v>758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1031</v>
      </c>
      <c r="Y91" s="436" t="s">
        <v>1031</v>
      </c>
      <c r="Z91" s="436" t="s">
        <v>1031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1031</v>
      </c>
      <c r="C92" s="436" t="s">
        <v>287</v>
      </c>
      <c r="D92" s="436" t="s">
        <v>258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1047</v>
      </c>
      <c r="Y92" s="436" t="s">
        <v>757</v>
      </c>
      <c r="Z92" s="436" t="s">
        <v>758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1056</v>
      </c>
      <c r="W93" s="436"/>
      <c r="X93" s="436" t="s">
        <v>1031</v>
      </c>
      <c r="Y93" s="436" t="s">
        <v>1031</v>
      </c>
      <c r="Z93" s="436" t="s">
        <v>1031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1031</v>
      </c>
      <c r="C94" s="436" t="s">
        <v>288</v>
      </c>
      <c r="D94" s="436" t="s">
        <v>232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1057</v>
      </c>
      <c r="Y94" s="436" t="s">
        <v>757</v>
      </c>
      <c r="Z94" s="436" t="s">
        <v>758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1058</v>
      </c>
      <c r="W95" s="436"/>
      <c r="X95" s="436" t="s">
        <v>1031</v>
      </c>
      <c r="Y95" s="436" t="s">
        <v>1031</v>
      </c>
      <c r="Z95" s="436" t="s">
        <v>1031</v>
      </c>
      <c r="AA95" s="436"/>
      <c r="AC95" s="443">
        <f t="shared" si="0"/>
        <v>2.4381152857142858</v>
      </c>
    </row>
    <row r="96" spans="1:29" ht="19.5" customHeight="1">
      <c r="A96" s="436">
        <f>A94+1</f>
        <v>44</v>
      </c>
      <c r="B96" s="436" t="s">
        <v>1031</v>
      </c>
      <c r="C96" s="436" t="s">
        <v>289</v>
      </c>
      <c r="D96" s="436" t="s">
        <v>251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1057</v>
      </c>
      <c r="Y96" s="436" t="s">
        <v>763</v>
      </c>
      <c r="Z96" s="436" t="s">
        <v>758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1054</v>
      </c>
      <c r="W97" s="436"/>
      <c r="X97" s="436" t="s">
        <v>1031</v>
      </c>
      <c r="Y97" s="436" t="s">
        <v>1031</v>
      </c>
      <c r="Z97" s="436" t="s">
        <v>1031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1031</v>
      </c>
      <c r="C98" s="436" t="s">
        <v>290</v>
      </c>
      <c r="D98" s="436" t="s">
        <v>258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1057</v>
      </c>
      <c r="Y98" s="436" t="s">
        <v>763</v>
      </c>
      <c r="Z98" s="436" t="s">
        <v>758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1055</v>
      </c>
      <c r="W99" s="436"/>
      <c r="X99" s="436" t="s">
        <v>1031</v>
      </c>
      <c r="Y99" s="436" t="s">
        <v>1031</v>
      </c>
      <c r="Z99" s="436" t="s">
        <v>1031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1031</v>
      </c>
      <c r="C100" s="436" t="s">
        <v>291</v>
      </c>
      <c r="D100" s="436" t="s">
        <v>251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1057</v>
      </c>
      <c r="Y100" s="436" t="s">
        <v>763</v>
      </c>
      <c r="Z100" s="436" t="s">
        <v>758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1055</v>
      </c>
      <c r="W101" s="436"/>
      <c r="X101" s="436" t="s">
        <v>1031</v>
      </c>
      <c r="Y101" s="436" t="s">
        <v>1031</v>
      </c>
      <c r="Z101" s="436" t="s">
        <v>1031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1031</v>
      </c>
      <c r="C102" s="436" t="s">
        <v>292</v>
      </c>
      <c r="D102" s="436" t="s">
        <v>258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1059</v>
      </c>
      <c r="Y102" s="436" t="s">
        <v>763</v>
      </c>
      <c r="Z102" s="436" t="s">
        <v>758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1031</v>
      </c>
      <c r="Y103" s="436" t="s">
        <v>1031</v>
      </c>
      <c r="Z103" s="436" t="s">
        <v>1031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1060</v>
      </c>
      <c r="C104" s="436" t="s">
        <v>293</v>
      </c>
      <c r="D104" s="436" t="s">
        <v>285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1061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1059</v>
      </c>
      <c r="Y104" s="436" t="s">
        <v>763</v>
      </c>
      <c r="Z104" s="436" t="s">
        <v>758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1056</v>
      </c>
      <c r="W105" s="436"/>
      <c r="X105" s="436" t="s">
        <v>1031</v>
      </c>
      <c r="Y105" s="436" t="s">
        <v>1031</v>
      </c>
      <c r="Z105" s="436" t="s">
        <v>1031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1031</v>
      </c>
      <c r="C106" s="436" t="s">
        <v>294</v>
      </c>
      <c r="D106" s="436" t="s">
        <v>245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1031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1059</v>
      </c>
      <c r="Y106" s="436" t="s">
        <v>763</v>
      </c>
      <c r="Z106" s="436" t="s">
        <v>758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1031</v>
      </c>
      <c r="Y107" s="436" t="s">
        <v>1031</v>
      </c>
      <c r="Z107" s="436" t="s">
        <v>1031</v>
      </c>
      <c r="AA107" s="436"/>
      <c r="AC107" s="443">
        <f t="shared" si="0"/>
        <v>2.7871758571428571</v>
      </c>
    </row>
    <row r="108" spans="1:29" ht="19.5" customHeight="1">
      <c r="A108" s="436">
        <f>A106+1</f>
        <v>50</v>
      </c>
      <c r="B108" s="436"/>
      <c r="C108" s="436" t="s">
        <v>295</v>
      </c>
      <c r="D108" s="436" t="s">
        <v>251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1031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1059</v>
      </c>
      <c r="Y108" s="436" t="s">
        <v>763</v>
      </c>
      <c r="Z108" s="436" t="s">
        <v>758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1031</v>
      </c>
      <c r="Y109" s="436" t="s">
        <v>1031</v>
      </c>
      <c r="Z109" s="436" t="s">
        <v>1031</v>
      </c>
      <c r="AA109" s="436"/>
      <c r="AC109" s="443">
        <f t="shared" si="0"/>
        <v>2.8473187142857141</v>
      </c>
    </row>
    <row r="110" spans="1:29" ht="19.5" customHeight="1">
      <c r="A110" s="436">
        <f>A108+1</f>
        <v>51</v>
      </c>
      <c r="B110" s="436" t="s">
        <v>1031</v>
      </c>
      <c r="C110" s="436" t="s">
        <v>296</v>
      </c>
      <c r="D110" s="436" t="s">
        <v>258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1031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1059</v>
      </c>
      <c r="Y110" s="436" t="s">
        <v>763</v>
      </c>
      <c r="Z110" s="436" t="s">
        <v>758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1031</v>
      </c>
      <c r="Y111" s="436" t="s">
        <v>1031</v>
      </c>
      <c r="Z111" s="436" t="s">
        <v>1031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1031</v>
      </c>
      <c r="C112" s="436" t="s">
        <v>297</v>
      </c>
      <c r="D112" s="436" t="s">
        <v>258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1031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1059</v>
      </c>
      <c r="Y112" s="436" t="s">
        <v>763</v>
      </c>
      <c r="Z112" s="436" t="s">
        <v>758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1031</v>
      </c>
      <c r="Y113" s="436" t="s">
        <v>1031</v>
      </c>
      <c r="Z113" s="436" t="s">
        <v>1031</v>
      </c>
      <c r="AA113" s="436"/>
      <c r="AC113" s="443">
        <f t="shared" si="0"/>
        <v>2.9667472857142858</v>
      </c>
    </row>
    <row r="114" spans="1:29" ht="19.5" customHeight="1">
      <c r="A114" s="436">
        <f>A112+1</f>
        <v>53</v>
      </c>
      <c r="B114" s="436" t="s">
        <v>1031</v>
      </c>
      <c r="C114" s="436" t="s">
        <v>298</v>
      </c>
      <c r="D114" s="436" t="s">
        <v>245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1031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1059</v>
      </c>
      <c r="Y114" s="436" t="s">
        <v>763</v>
      </c>
      <c r="Z114" s="436" t="s">
        <v>758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1055</v>
      </c>
      <c r="W115" s="436"/>
      <c r="X115" s="436" t="s">
        <v>1031</v>
      </c>
      <c r="Y115" s="436" t="s">
        <v>1031</v>
      </c>
      <c r="Z115" s="436" t="s">
        <v>1031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1031</v>
      </c>
      <c r="C116" s="436" t="s">
        <v>299</v>
      </c>
      <c r="D116" s="436" t="s">
        <v>245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1031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1059</v>
      </c>
      <c r="Y116" s="436" t="s">
        <v>763</v>
      </c>
      <c r="Z116" s="436" t="s">
        <v>758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1031</v>
      </c>
      <c r="Y117" s="436" t="s">
        <v>1031</v>
      </c>
      <c r="Z117" s="436" t="s">
        <v>1031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1031</v>
      </c>
      <c r="C118" s="436" t="s">
        <v>300</v>
      </c>
      <c r="D118" s="436" t="s">
        <v>301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1031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1059</v>
      </c>
      <c r="Y118" s="436" t="s">
        <v>763</v>
      </c>
      <c r="Z118" s="436" t="s">
        <v>758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1031</v>
      </c>
      <c r="Y119" s="436" t="s">
        <v>1031</v>
      </c>
      <c r="Z119" s="436" t="s">
        <v>1031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1031</v>
      </c>
      <c r="C120" s="436" t="s">
        <v>302</v>
      </c>
      <c r="D120" s="436" t="s">
        <v>245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1031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1059</v>
      </c>
      <c r="Y120" s="436" t="s">
        <v>763</v>
      </c>
      <c r="Z120" s="436" t="s">
        <v>758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1062</v>
      </c>
      <c r="W121" s="436"/>
      <c r="X121" s="436" t="s">
        <v>1031</v>
      </c>
      <c r="Y121" s="436" t="s">
        <v>1031</v>
      </c>
      <c r="Z121" s="436" t="s">
        <v>1031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1031</v>
      </c>
      <c r="C122" s="436" t="s">
        <v>303</v>
      </c>
      <c r="D122" s="436" t="s">
        <v>258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1031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1059</v>
      </c>
      <c r="Y122" s="436" t="s">
        <v>763</v>
      </c>
      <c r="Z122" s="436" t="s">
        <v>758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1031</v>
      </c>
      <c r="Y123" s="436" t="s">
        <v>1031</v>
      </c>
      <c r="Z123" s="436" t="s">
        <v>1031</v>
      </c>
      <c r="AA123" s="436"/>
      <c r="AC123" s="443">
        <f t="shared" si="0"/>
        <v>3.2663187142857142</v>
      </c>
    </row>
    <row r="124" spans="1:29" ht="19.5" customHeight="1">
      <c r="A124" s="436">
        <f>A122+1</f>
        <v>58</v>
      </c>
      <c r="B124" s="436" t="s">
        <v>1031</v>
      </c>
      <c r="C124" s="436" t="s">
        <v>304</v>
      </c>
      <c r="D124" s="436" t="s">
        <v>258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1031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1059</v>
      </c>
      <c r="Y124" s="436" t="s">
        <v>763</v>
      </c>
      <c r="Z124" s="436" t="s">
        <v>758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1031</v>
      </c>
      <c r="Y125" s="436" t="s">
        <v>1031</v>
      </c>
      <c r="Z125" s="436" t="s">
        <v>1031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305</v>
      </c>
      <c r="D126" s="436" t="s">
        <v>247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1031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1059</v>
      </c>
      <c r="Y126" s="436" t="s">
        <v>763</v>
      </c>
      <c r="Z126" s="436" t="s">
        <v>758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1055</v>
      </c>
      <c r="W127" s="436"/>
      <c r="X127" s="436" t="s">
        <v>1031</v>
      </c>
      <c r="Y127" s="436" t="s">
        <v>1031</v>
      </c>
      <c r="Z127" s="436" t="s">
        <v>1031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1063</v>
      </c>
      <c r="C128" s="436" t="s">
        <v>306</v>
      </c>
      <c r="D128" s="436" t="s">
        <v>285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1064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1059</v>
      </c>
      <c r="Y128" s="436" t="s">
        <v>763</v>
      </c>
      <c r="Z128" s="436" t="s">
        <v>758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1054</v>
      </c>
      <c r="W129" s="436"/>
      <c r="X129" s="436" t="s">
        <v>1031</v>
      </c>
      <c r="Y129" s="436" t="s">
        <v>1031</v>
      </c>
      <c r="Z129" s="436" t="s">
        <v>1031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1031</v>
      </c>
      <c r="C130" s="436" t="s">
        <v>307</v>
      </c>
      <c r="D130" s="436" t="s">
        <v>258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1059</v>
      </c>
      <c r="Y130" s="436" t="s">
        <v>763</v>
      </c>
      <c r="Z130" s="436" t="s">
        <v>758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1065</v>
      </c>
      <c r="W131" s="436"/>
      <c r="X131" s="436" t="s">
        <v>1031</v>
      </c>
      <c r="Y131" s="436" t="s">
        <v>1031</v>
      </c>
      <c r="Z131" s="436" t="s">
        <v>1031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1031</v>
      </c>
      <c r="C132" s="436" t="s">
        <v>310</v>
      </c>
      <c r="D132" s="436" t="s">
        <v>258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1059</v>
      </c>
      <c r="Y132" s="436" t="s">
        <v>763</v>
      </c>
      <c r="Z132" s="436" t="s">
        <v>758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1031</v>
      </c>
      <c r="Y133" s="436" t="s">
        <v>1031</v>
      </c>
      <c r="Z133" s="436" t="s">
        <v>1031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1031</v>
      </c>
      <c r="C134" s="436" t="s">
        <v>311</v>
      </c>
      <c r="D134" s="436" t="s">
        <v>245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1066</v>
      </c>
      <c r="Y134" s="436" t="s">
        <v>763</v>
      </c>
      <c r="Z134" s="436" t="s">
        <v>758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1031</v>
      </c>
      <c r="Y135" s="436" t="s">
        <v>1031</v>
      </c>
      <c r="Z135" s="436" t="s">
        <v>1031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312</v>
      </c>
      <c r="D136" s="436" t="s">
        <v>258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1066</v>
      </c>
      <c r="Y136" s="436" t="s">
        <v>763</v>
      </c>
      <c r="Z136" s="436" t="s">
        <v>758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1031</v>
      </c>
      <c r="Y137" s="436" t="s">
        <v>1031</v>
      </c>
      <c r="Z137" s="436" t="s">
        <v>1031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313</v>
      </c>
      <c r="D138" s="436" t="s">
        <v>247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1066</v>
      </c>
      <c r="Y138" s="436" t="s">
        <v>763</v>
      </c>
      <c r="Z138" s="436" t="s">
        <v>758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1031</v>
      </c>
      <c r="Y139" s="436" t="s">
        <v>1031</v>
      </c>
      <c r="Z139" s="436" t="s">
        <v>1031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1031</v>
      </c>
      <c r="C140" s="436" t="s">
        <v>314</v>
      </c>
      <c r="D140" s="436" t="s">
        <v>301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1066</v>
      </c>
      <c r="Y140" s="436" t="s">
        <v>763</v>
      </c>
      <c r="Z140" s="436" t="s">
        <v>758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1031</v>
      </c>
      <c r="Y141" s="436" t="s">
        <v>1031</v>
      </c>
      <c r="Z141" s="436" t="s">
        <v>1031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1031</v>
      </c>
      <c r="C142" s="436" t="s">
        <v>315</v>
      </c>
      <c r="D142" s="436" t="s">
        <v>251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1066</v>
      </c>
      <c r="Y142" s="436" t="s">
        <v>763</v>
      </c>
      <c r="Z142" s="436" t="s">
        <v>758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1067</v>
      </c>
      <c r="W143" s="436"/>
      <c r="X143" s="436" t="s">
        <v>1031</v>
      </c>
      <c r="Y143" s="436" t="s">
        <v>1031</v>
      </c>
      <c r="Z143" s="436" t="s">
        <v>1031</v>
      </c>
      <c r="AA143" s="436"/>
      <c r="AC143" s="443">
        <f t="shared" si="0"/>
        <v>3.8642338571428572</v>
      </c>
    </row>
    <row r="144" spans="1:29" ht="19.5" customHeight="1">
      <c r="A144" s="436">
        <f>A142+1</f>
        <v>68</v>
      </c>
      <c r="B144" s="436" t="s">
        <v>1031</v>
      </c>
      <c r="C144" s="436" t="s">
        <v>316</v>
      </c>
      <c r="D144" s="436" t="s">
        <v>245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1066</v>
      </c>
      <c r="Y144" s="436" t="s">
        <v>763</v>
      </c>
      <c r="Z144" s="436" t="s">
        <v>758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1031</v>
      </c>
      <c r="Y145" s="436" t="s">
        <v>1031</v>
      </c>
      <c r="Z145" s="436" t="s">
        <v>1031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1031</v>
      </c>
      <c r="C146" s="436" t="s">
        <v>317</v>
      </c>
      <c r="D146" s="436" t="s">
        <v>258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1066</v>
      </c>
      <c r="Y146" s="436" t="s">
        <v>763</v>
      </c>
      <c r="Z146" s="436" t="s">
        <v>758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1031</v>
      </c>
      <c r="Y147" s="436" t="s">
        <v>1031</v>
      </c>
      <c r="Z147" s="436" t="s">
        <v>1031</v>
      </c>
      <c r="AA147" s="436"/>
      <c r="AC147" s="443">
        <f t="shared" si="0"/>
        <v>3.9833767142857139</v>
      </c>
    </row>
    <row r="148" spans="1:29" ht="19.5" customHeight="1">
      <c r="A148" s="436">
        <f>A146+1</f>
        <v>70</v>
      </c>
      <c r="B148" s="436" t="s">
        <v>1031</v>
      </c>
      <c r="C148" s="436" t="s">
        <v>318</v>
      </c>
      <c r="D148" s="436" t="s">
        <v>245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1066</v>
      </c>
      <c r="Y148" s="436" t="s">
        <v>763</v>
      </c>
      <c r="Z148" s="436" t="s">
        <v>758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1031</v>
      </c>
      <c r="Y149" s="436" t="s">
        <v>1031</v>
      </c>
      <c r="Z149" s="436" t="s">
        <v>1031</v>
      </c>
      <c r="AA149" s="436"/>
      <c r="AC149" s="443">
        <f t="shared" si="0"/>
        <v>4.0383862857142852</v>
      </c>
    </row>
    <row r="150" spans="1:29" ht="19.5" customHeight="1">
      <c r="A150" s="436">
        <f>A148+1</f>
        <v>71</v>
      </c>
      <c r="B150" s="436" t="s">
        <v>1068</v>
      </c>
      <c r="C150" s="436" t="s">
        <v>319</v>
      </c>
      <c r="D150" s="436" t="s">
        <v>301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1069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1066</v>
      </c>
      <c r="Y150" s="436" t="s">
        <v>763</v>
      </c>
      <c r="Z150" s="436" t="s">
        <v>758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1054</v>
      </c>
      <c r="W151" s="436"/>
      <c r="X151" s="436" t="s">
        <v>1031</v>
      </c>
      <c r="Y151" s="436" t="s">
        <v>1031</v>
      </c>
      <c r="Z151" s="436" t="s">
        <v>1031</v>
      </c>
      <c r="AA151" s="436"/>
      <c r="AC151" s="443">
        <f t="shared" si="0"/>
        <v>4.1018148571428572</v>
      </c>
    </row>
    <row r="152" spans="1:29" ht="19.5" customHeight="1">
      <c r="A152" s="436">
        <f>A150+1</f>
        <v>72</v>
      </c>
      <c r="B152" s="436" t="s">
        <v>1031</v>
      </c>
      <c r="C152" s="436" t="s">
        <v>320</v>
      </c>
      <c r="D152" s="436" t="s">
        <v>245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1031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1066</v>
      </c>
      <c r="Y152" s="436" t="s">
        <v>763</v>
      </c>
      <c r="Z152" s="436" t="s">
        <v>758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1054</v>
      </c>
      <c r="W153" s="436"/>
      <c r="X153" s="436" t="s">
        <v>1031</v>
      </c>
      <c r="Y153" s="436" t="s">
        <v>1031</v>
      </c>
      <c r="Z153" s="436" t="s">
        <v>1031</v>
      </c>
      <c r="AA153" s="436"/>
      <c r="AC153" s="443">
        <f t="shared" si="0"/>
        <v>4.1581005714285713</v>
      </c>
    </row>
    <row r="154" spans="1:29" ht="19.5" customHeight="1">
      <c r="A154" s="436">
        <f>A152+1</f>
        <v>73</v>
      </c>
      <c r="B154" s="436" t="s">
        <v>1031</v>
      </c>
      <c r="C154" s="436" t="s">
        <v>321</v>
      </c>
      <c r="D154" s="436" t="s">
        <v>232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1031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1066</v>
      </c>
      <c r="Y154" s="436" t="s">
        <v>763</v>
      </c>
      <c r="Z154" s="436" t="s">
        <v>758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1031</v>
      </c>
      <c r="Y155" s="436" t="s">
        <v>1031</v>
      </c>
      <c r="Z155" s="436" t="s">
        <v>1031</v>
      </c>
      <c r="AA155" s="436"/>
      <c r="AC155" s="443">
        <f t="shared" si="0"/>
        <v>4.2105291428571423</v>
      </c>
    </row>
    <row r="156" spans="1:29" ht="19.5" customHeight="1">
      <c r="A156" s="436">
        <f>A154+1</f>
        <v>74</v>
      </c>
      <c r="B156" s="436"/>
      <c r="C156" s="436" t="s">
        <v>322</v>
      </c>
      <c r="D156" s="436" t="s">
        <v>251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1031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1066</v>
      </c>
      <c r="Y156" s="436" t="s">
        <v>763</v>
      </c>
      <c r="Z156" s="436" t="s">
        <v>758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1031</v>
      </c>
      <c r="Y157" s="436" t="s">
        <v>1031</v>
      </c>
      <c r="Z157" s="436" t="s">
        <v>1031</v>
      </c>
      <c r="AA157" s="436"/>
      <c r="AC157" s="443">
        <f t="shared" si="0"/>
        <v>4.2659577142857144</v>
      </c>
    </row>
    <row r="158" spans="1:29" ht="19.5" customHeight="1">
      <c r="A158" s="436">
        <f>A156+1</f>
        <v>75</v>
      </c>
      <c r="B158" s="436" t="s">
        <v>1031</v>
      </c>
      <c r="C158" s="436" t="s">
        <v>323</v>
      </c>
      <c r="D158" s="436" t="s">
        <v>251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1031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1070</v>
      </c>
      <c r="Y158" s="436" t="s">
        <v>763</v>
      </c>
      <c r="Z158" s="436" t="s">
        <v>758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1031</v>
      </c>
      <c r="Y159" s="436" t="s">
        <v>1031</v>
      </c>
      <c r="Z159" s="436" t="s">
        <v>1031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1031</v>
      </c>
      <c r="C160" s="436" t="s">
        <v>324</v>
      </c>
      <c r="D160" s="436" t="s">
        <v>232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1031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1070</v>
      </c>
      <c r="Y160" s="436" t="s">
        <v>763</v>
      </c>
      <c r="Z160" s="436" t="s">
        <v>758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1031</v>
      </c>
      <c r="Y161" s="436" t="s">
        <v>1031</v>
      </c>
      <c r="Z161" s="436" t="s">
        <v>1031</v>
      </c>
      <c r="AA161" s="436"/>
      <c r="AC161" s="443">
        <f t="shared" si="0"/>
        <v>4.3765291428571427</v>
      </c>
    </row>
    <row r="162" spans="1:29" ht="19.5" customHeight="1">
      <c r="A162" s="436">
        <f>A160+1</f>
        <v>77</v>
      </c>
      <c r="B162" s="436" t="s">
        <v>1031</v>
      </c>
      <c r="C162" s="436" t="s">
        <v>325</v>
      </c>
      <c r="D162" s="436" t="s">
        <v>251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1031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1070</v>
      </c>
      <c r="Y162" s="436" t="s">
        <v>763</v>
      </c>
      <c r="Z162" s="436" t="s">
        <v>758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1054</v>
      </c>
      <c r="W163" s="436"/>
      <c r="X163" s="436" t="s">
        <v>1031</v>
      </c>
      <c r="Y163" s="436" t="s">
        <v>1031</v>
      </c>
      <c r="Z163" s="436" t="s">
        <v>1031</v>
      </c>
      <c r="AA163" s="436"/>
      <c r="AC163" s="443">
        <f t="shared" si="0"/>
        <v>4.4321005714285713</v>
      </c>
    </row>
    <row r="164" spans="1:29" ht="19.5" customHeight="1">
      <c r="A164" s="436">
        <f>A162+1</f>
        <v>78</v>
      </c>
      <c r="B164" s="436" t="s">
        <v>1031</v>
      </c>
      <c r="C164" s="436" t="s">
        <v>326</v>
      </c>
      <c r="D164" s="436" t="s">
        <v>232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1031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1070</v>
      </c>
      <c r="Y164" s="436" t="s">
        <v>763</v>
      </c>
      <c r="Z164" s="436" t="s">
        <v>758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1056</v>
      </c>
      <c r="W165" s="436"/>
      <c r="X165" s="436" t="s">
        <v>1031</v>
      </c>
      <c r="Y165" s="436" t="s">
        <v>1031</v>
      </c>
      <c r="Z165" s="436" t="s">
        <v>1031</v>
      </c>
      <c r="AA165" s="436"/>
      <c r="AC165" s="443">
        <f t="shared" si="0"/>
        <v>4.4885291428571428</v>
      </c>
    </row>
    <row r="166" spans="1:29" ht="19.5" customHeight="1">
      <c r="A166" s="436">
        <f>A164+1</f>
        <v>79</v>
      </c>
      <c r="B166" s="436" t="s">
        <v>1031</v>
      </c>
      <c r="C166" s="436" t="s">
        <v>327</v>
      </c>
      <c r="D166" s="436" t="s">
        <v>258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1031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1070</v>
      </c>
      <c r="Y166" s="436" t="s">
        <v>763</v>
      </c>
      <c r="Z166" s="436" t="s">
        <v>758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1055</v>
      </c>
      <c r="W167" s="436"/>
      <c r="X167" s="436" t="s">
        <v>1031</v>
      </c>
      <c r="Y167" s="436" t="s">
        <v>1031</v>
      </c>
      <c r="Z167" s="436" t="s">
        <v>1031</v>
      </c>
      <c r="AA167" s="436"/>
      <c r="AC167" s="443">
        <f t="shared" si="0"/>
        <v>4.5502434285714282</v>
      </c>
    </row>
    <row r="168" spans="1:29" ht="19.5" customHeight="1">
      <c r="A168" s="436">
        <f>A166+1</f>
        <v>80</v>
      </c>
      <c r="B168" s="436"/>
      <c r="C168" s="436" t="s">
        <v>328</v>
      </c>
      <c r="D168" s="436" t="s">
        <v>258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1031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1070</v>
      </c>
      <c r="Y168" s="436" t="s">
        <v>763</v>
      </c>
      <c r="Z168" s="436" t="s">
        <v>758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1062</v>
      </c>
      <c r="W169" s="436"/>
      <c r="X169" s="436" t="s">
        <v>1031</v>
      </c>
      <c r="Y169" s="436" t="s">
        <v>1031</v>
      </c>
      <c r="Z169" s="436" t="s">
        <v>1031</v>
      </c>
      <c r="AA169" s="436"/>
      <c r="AC169" s="443">
        <f t="shared" si="0"/>
        <v>4.6032434285714281</v>
      </c>
    </row>
    <row r="170" spans="1:29" ht="19.5" customHeight="1">
      <c r="A170" s="436">
        <f>A168+1</f>
        <v>81</v>
      </c>
      <c r="B170" s="436" t="s">
        <v>1031</v>
      </c>
      <c r="C170" s="436" t="s">
        <v>329</v>
      </c>
      <c r="D170" s="436" t="s">
        <v>251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1031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1070</v>
      </c>
      <c r="Y170" s="436" t="s">
        <v>763</v>
      </c>
      <c r="Z170" s="436" t="s">
        <v>758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1054</v>
      </c>
      <c r="W171" s="436"/>
      <c r="X171" s="436" t="s">
        <v>1031</v>
      </c>
      <c r="Y171" s="436" t="s">
        <v>1031</v>
      </c>
      <c r="Z171" s="436" t="s">
        <v>1031</v>
      </c>
      <c r="AA171" s="436"/>
      <c r="AC171" s="443">
        <f t="shared" si="0"/>
        <v>4.6582434285714287</v>
      </c>
    </row>
    <row r="172" spans="1:29" ht="19.5" customHeight="1">
      <c r="A172" s="436">
        <f>A170+1</f>
        <v>82</v>
      </c>
      <c r="B172" s="436"/>
      <c r="C172" s="436" t="s">
        <v>330</v>
      </c>
      <c r="D172" s="436" t="s">
        <v>258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1031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1071</v>
      </c>
      <c r="Y172" s="436" t="s">
        <v>763</v>
      </c>
      <c r="Z172" s="436" t="s">
        <v>758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1031</v>
      </c>
      <c r="Y173" s="436" t="s">
        <v>1031</v>
      </c>
      <c r="Z173" s="436" t="s">
        <v>1031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1072</v>
      </c>
      <c r="C174" s="436" t="s">
        <v>331</v>
      </c>
      <c r="D174" s="436" t="s">
        <v>332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1073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1074</v>
      </c>
      <c r="Y174" s="436" t="s">
        <v>763</v>
      </c>
      <c r="Z174" s="436" t="s">
        <v>758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1075</v>
      </c>
      <c r="W175" s="436"/>
      <c r="X175" s="436" t="s">
        <v>1031</v>
      </c>
      <c r="Y175" s="436" t="s">
        <v>1031</v>
      </c>
      <c r="Z175" s="436" t="s">
        <v>1031</v>
      </c>
      <c r="AA175" s="436"/>
      <c r="AC175" s="443">
        <f t="shared" si="0"/>
        <v>4.7696808571428564</v>
      </c>
    </row>
    <row r="176" spans="1:29" ht="19.5" customHeight="1">
      <c r="A176" s="436">
        <f>A174+1</f>
        <v>84</v>
      </c>
      <c r="B176" s="436"/>
      <c r="C176" s="436" t="s">
        <v>333</v>
      </c>
      <c r="D176" s="436" t="s">
        <v>232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1074</v>
      </c>
      <c r="Y176" s="436" t="s">
        <v>763</v>
      </c>
      <c r="Z176" s="436" t="s">
        <v>758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1062</v>
      </c>
      <c r="W177" s="436"/>
      <c r="X177" s="436" t="s">
        <v>1031</v>
      </c>
      <c r="Y177" s="436" t="s">
        <v>1031</v>
      </c>
      <c r="Z177" s="436" t="s">
        <v>1031</v>
      </c>
      <c r="AA177" s="436"/>
      <c r="AC177" s="443">
        <f t="shared" si="0"/>
        <v>4.8243951428571421</v>
      </c>
    </row>
    <row r="178" spans="1:29" ht="19.5" customHeight="1">
      <c r="A178" s="436">
        <f>A176+1</f>
        <v>85</v>
      </c>
      <c r="B178" s="436" t="s">
        <v>1031</v>
      </c>
      <c r="C178" s="436" t="s">
        <v>334</v>
      </c>
      <c r="D178" s="436" t="s">
        <v>258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1076</v>
      </c>
      <c r="Y178" s="436" t="s">
        <v>763</v>
      </c>
      <c r="Z178" s="436" t="s">
        <v>758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1031</v>
      </c>
      <c r="Y179" s="436" t="s">
        <v>1031</v>
      </c>
      <c r="Z179" s="436" t="s">
        <v>1031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1031</v>
      </c>
      <c r="C180" s="436" t="s">
        <v>335</v>
      </c>
      <c r="D180" s="436" t="s">
        <v>245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1076</v>
      </c>
      <c r="Y180" s="436" t="s">
        <v>763</v>
      </c>
      <c r="Z180" s="436" t="s">
        <v>758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1031</v>
      </c>
      <c r="Y181" s="436" t="s">
        <v>1031</v>
      </c>
      <c r="Z181" s="436" t="s">
        <v>1031</v>
      </c>
      <c r="AA181" s="436"/>
      <c r="AC181" s="443">
        <f t="shared" si="0"/>
        <v>4.9428237142857139</v>
      </c>
    </row>
    <row r="182" spans="1:29" ht="19.5" customHeight="1">
      <c r="A182" s="436">
        <f>A180+1</f>
        <v>87</v>
      </c>
      <c r="B182" s="436" t="s">
        <v>1031</v>
      </c>
      <c r="C182" s="436" t="s">
        <v>336</v>
      </c>
      <c r="D182" s="436" t="s">
        <v>258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1077</v>
      </c>
      <c r="Y182" s="436" t="s">
        <v>763</v>
      </c>
      <c r="Z182" s="436" t="s">
        <v>758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1031</v>
      </c>
      <c r="Y183" s="436" t="s">
        <v>1031</v>
      </c>
      <c r="Z183" s="436" t="s">
        <v>1031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337</v>
      </c>
      <c r="D184" s="436" t="s">
        <v>251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1077</v>
      </c>
      <c r="Y184" s="436" t="s">
        <v>763</v>
      </c>
      <c r="Z184" s="436" t="s">
        <v>758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1054</v>
      </c>
      <c r="W185" s="436"/>
      <c r="X185" s="436" t="s">
        <v>1031</v>
      </c>
      <c r="Y185" s="436" t="s">
        <v>1031</v>
      </c>
      <c r="Z185" s="436" t="s">
        <v>1031</v>
      </c>
      <c r="AA185" s="436"/>
      <c r="AC185" s="443">
        <f t="shared" si="0"/>
        <v>5.0503951428571421</v>
      </c>
    </row>
    <row r="186" spans="1:29" ht="19.5" customHeight="1">
      <c r="A186" s="436">
        <f>A184+1</f>
        <v>89</v>
      </c>
      <c r="B186" s="436"/>
      <c r="C186" s="436" t="s">
        <v>338</v>
      </c>
      <c r="D186" s="436" t="s">
        <v>251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1077</v>
      </c>
      <c r="Y186" s="436" t="s">
        <v>763</v>
      </c>
      <c r="Z186" s="436" t="s">
        <v>758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1031</v>
      </c>
      <c r="Y187" s="436" t="s">
        <v>1031</v>
      </c>
      <c r="Z187" s="436" t="s">
        <v>1031</v>
      </c>
      <c r="AA187" s="436"/>
      <c r="AC187" s="443">
        <f t="shared" si="0"/>
        <v>5.1106808571428566</v>
      </c>
    </row>
    <row r="188" spans="1:29" ht="19.5" customHeight="1">
      <c r="A188" s="436">
        <f>A186+1</f>
        <v>90</v>
      </c>
      <c r="B188" s="436" t="s">
        <v>1031</v>
      </c>
      <c r="C188" s="436" t="s">
        <v>339</v>
      </c>
      <c r="D188" s="436" t="s">
        <v>258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1078</v>
      </c>
      <c r="Y188" s="436" t="s">
        <v>763</v>
      </c>
      <c r="Z188" s="436" t="s">
        <v>758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1079</v>
      </c>
      <c r="W189" s="436"/>
      <c r="X189" s="436" t="s">
        <v>1031</v>
      </c>
      <c r="Y189" s="436" t="s">
        <v>1031</v>
      </c>
      <c r="Z189" s="436" t="s">
        <v>1031</v>
      </c>
      <c r="AA189" s="436"/>
      <c r="AC189" s="443">
        <f t="shared" si="0"/>
        <v>5.1655379999999997</v>
      </c>
    </row>
    <row r="190" spans="1:29" ht="19.5" customHeight="1">
      <c r="A190" s="436">
        <f>A188+1</f>
        <v>91</v>
      </c>
      <c r="B190" s="436" t="s">
        <v>1031</v>
      </c>
      <c r="C190" s="436" t="s">
        <v>340</v>
      </c>
      <c r="D190" s="436" t="s">
        <v>251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1078</v>
      </c>
      <c r="Y190" s="436" t="s">
        <v>763</v>
      </c>
      <c r="Z190" s="436" t="s">
        <v>758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1031</v>
      </c>
      <c r="Y191" s="436" t="s">
        <v>1031</v>
      </c>
      <c r="Z191" s="436" t="s">
        <v>1031</v>
      </c>
      <c r="AA191" s="436"/>
      <c r="AC191" s="443">
        <f t="shared" si="0"/>
        <v>5.2198791428571418</v>
      </c>
    </row>
    <row r="192" spans="1:29" ht="19.5" customHeight="1">
      <c r="A192" s="436">
        <f>A190+1</f>
        <v>92</v>
      </c>
      <c r="B192" s="436" t="s">
        <v>1080</v>
      </c>
      <c r="C192" s="436" t="s">
        <v>341</v>
      </c>
      <c r="D192" s="436" t="s">
        <v>285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1081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1078</v>
      </c>
      <c r="Y192" s="436" t="s">
        <v>763</v>
      </c>
      <c r="Z192" s="436" t="s">
        <v>758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1082</v>
      </c>
      <c r="W193" s="436"/>
      <c r="X193" s="436" t="s">
        <v>1031</v>
      </c>
      <c r="Y193" s="436" t="s">
        <v>1031</v>
      </c>
      <c r="Z193" s="436" t="s">
        <v>1031</v>
      </c>
      <c r="AA193" s="436"/>
      <c r="AC193" s="443">
        <f t="shared" si="0"/>
        <v>5.2668791428571424</v>
      </c>
    </row>
    <row r="194" spans="1:29" ht="19.5" customHeight="1">
      <c r="A194" s="436">
        <f>A192+1</f>
        <v>93</v>
      </c>
      <c r="B194" s="436" t="s">
        <v>1031</v>
      </c>
      <c r="C194" s="436" t="s">
        <v>342</v>
      </c>
      <c r="D194" s="436" t="s">
        <v>251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1031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1078</v>
      </c>
      <c r="Y194" s="436" t="s">
        <v>763</v>
      </c>
      <c r="Z194" s="436" t="s">
        <v>758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1083</v>
      </c>
      <c r="W195" s="436"/>
      <c r="X195" s="436" t="s">
        <v>1031</v>
      </c>
      <c r="Y195" s="436" t="s">
        <v>1031</v>
      </c>
      <c r="Z195" s="436" t="s">
        <v>1031</v>
      </c>
      <c r="AA195" s="436"/>
      <c r="AC195" s="443">
        <f t="shared" si="0"/>
        <v>5.3281648571428564</v>
      </c>
    </row>
    <row r="196" spans="1:29" ht="19.5" customHeight="1">
      <c r="A196" s="436">
        <f>A194+1</f>
        <v>94</v>
      </c>
      <c r="B196" s="436" t="s">
        <v>1031</v>
      </c>
      <c r="C196" s="436" t="s">
        <v>345</v>
      </c>
      <c r="D196" s="436" t="s">
        <v>245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1031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1078</v>
      </c>
      <c r="Y196" s="436" t="s">
        <v>763</v>
      </c>
      <c r="Z196" s="436" t="s">
        <v>758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1084</v>
      </c>
      <c r="W197" s="436"/>
      <c r="X197" s="436" t="s">
        <v>1031</v>
      </c>
      <c r="Y197" s="436" t="s">
        <v>1031</v>
      </c>
      <c r="Z197" s="436" t="s">
        <v>1031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346</v>
      </c>
      <c r="D198" s="436" t="s">
        <v>251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1031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1078</v>
      </c>
      <c r="Y198" s="436" t="s">
        <v>763</v>
      </c>
      <c r="Z198" s="436" t="s">
        <v>758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1031</v>
      </c>
      <c r="Y199" s="436" t="s">
        <v>1031</v>
      </c>
      <c r="Z199" s="436" t="s">
        <v>1031</v>
      </c>
      <c r="AA199" s="436"/>
      <c r="AC199" s="443">
        <f t="shared" si="0"/>
        <v>5.4431648571428566</v>
      </c>
    </row>
    <row r="200" spans="1:29" ht="19.5" customHeight="1">
      <c r="A200" s="436">
        <f>A198+1</f>
        <v>96</v>
      </c>
      <c r="B200" s="436" t="s">
        <v>1031</v>
      </c>
      <c r="C200" s="436" t="s">
        <v>347</v>
      </c>
      <c r="D200" s="436" t="s">
        <v>258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1031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1078</v>
      </c>
      <c r="Y200" s="436" t="s">
        <v>763</v>
      </c>
      <c r="Z200" s="436" t="s">
        <v>758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1031</v>
      </c>
      <c r="Y201" s="436" t="s">
        <v>1031</v>
      </c>
      <c r="Z201" s="436" t="s">
        <v>1031</v>
      </c>
      <c r="AA201" s="436"/>
      <c r="AC201" s="443">
        <f t="shared" si="0"/>
        <v>5.5068607142857138</v>
      </c>
    </row>
    <row r="202" spans="1:29" ht="19.5" customHeight="1">
      <c r="A202" s="444">
        <f>A200+1</f>
        <v>97</v>
      </c>
      <c r="B202" s="444" t="s">
        <v>1085</v>
      </c>
      <c r="C202" s="444" t="s">
        <v>348</v>
      </c>
      <c r="D202" s="444" t="s">
        <v>349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1086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1078</v>
      </c>
      <c r="Y202" s="444" t="s">
        <v>763</v>
      </c>
      <c r="Z202" s="444" t="s">
        <v>758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1087</v>
      </c>
      <c r="W203" s="444"/>
      <c r="X203" s="444" t="s">
        <v>1031</v>
      </c>
      <c r="Y203" s="444" t="s">
        <v>1031</v>
      </c>
      <c r="Z203" s="444" t="s">
        <v>1031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1088</v>
      </c>
      <c r="C204" s="444" t="s">
        <v>350</v>
      </c>
      <c r="D204" s="444" t="s">
        <v>351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1089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1078</v>
      </c>
      <c r="Y204" s="444" t="s">
        <v>763</v>
      </c>
      <c r="Z204" s="444" t="s">
        <v>758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1031</v>
      </c>
      <c r="Y205" s="436" t="s">
        <v>1031</v>
      </c>
      <c r="Z205" s="436" t="s">
        <v>1031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1031</v>
      </c>
      <c r="C206" s="436" t="s">
        <v>352</v>
      </c>
      <c r="D206" s="436" t="s">
        <v>232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1031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1090</v>
      </c>
      <c r="Y206" s="436" t="s">
        <v>763</v>
      </c>
      <c r="Z206" s="436" t="s">
        <v>758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1054</v>
      </c>
      <c r="W207" s="436"/>
      <c r="X207" s="436" t="s">
        <v>1031</v>
      </c>
      <c r="Y207" s="436" t="s">
        <v>1031</v>
      </c>
      <c r="Z207" s="436" t="s">
        <v>1031</v>
      </c>
      <c r="AA207" s="436"/>
      <c r="AC207" s="443">
        <f t="shared" si="0"/>
        <v>5.6554934285714271</v>
      </c>
    </row>
    <row r="208" spans="1:29" ht="19.5" customHeight="1">
      <c r="A208" s="436">
        <f>A206+1</f>
        <v>100</v>
      </c>
      <c r="B208" s="436" t="s">
        <v>1031</v>
      </c>
      <c r="C208" s="436" t="s">
        <v>353</v>
      </c>
      <c r="D208" s="436" t="s">
        <v>258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1031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1090</v>
      </c>
      <c r="Y208" s="436" t="s">
        <v>763</v>
      </c>
      <c r="Z208" s="436" t="s">
        <v>758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1031</v>
      </c>
      <c r="Y209" s="436" t="s">
        <v>1031</v>
      </c>
      <c r="Z209" s="436" t="s">
        <v>1031</v>
      </c>
      <c r="AA209" s="436"/>
      <c r="AC209" s="443">
        <f t="shared" si="0"/>
        <v>5.7102077142857128</v>
      </c>
    </row>
    <row r="210" spans="1:29" ht="19.5" customHeight="1">
      <c r="A210" s="436">
        <f>A208+1</f>
        <v>101</v>
      </c>
      <c r="B210" s="436" t="s">
        <v>1031</v>
      </c>
      <c r="C210" s="436" t="s">
        <v>354</v>
      </c>
      <c r="D210" s="436" t="s">
        <v>251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1031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1090</v>
      </c>
      <c r="Y210" s="436" t="s">
        <v>763</v>
      </c>
      <c r="Z210" s="436" t="s">
        <v>758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1031</v>
      </c>
      <c r="Y211" s="436" t="s">
        <v>1031</v>
      </c>
      <c r="Z211" s="436" t="s">
        <v>1031</v>
      </c>
      <c r="AA211" s="436"/>
      <c r="AC211" s="443">
        <f t="shared" si="0"/>
        <v>5.7672077142857132</v>
      </c>
    </row>
    <row r="212" spans="1:29" ht="19.5" customHeight="1">
      <c r="A212" s="436">
        <f>A210+1</f>
        <v>102</v>
      </c>
      <c r="B212" s="436" t="s">
        <v>1031</v>
      </c>
      <c r="C212" s="436" t="s">
        <v>357</v>
      </c>
      <c r="D212" s="436" t="s">
        <v>258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1031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1090</v>
      </c>
      <c r="Y212" s="436" t="s">
        <v>763</v>
      </c>
      <c r="Z212" s="436" t="s">
        <v>758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1031</v>
      </c>
      <c r="Y213" s="436" t="s">
        <v>1031</v>
      </c>
      <c r="Z213" s="436" t="s">
        <v>1031</v>
      </c>
      <c r="AA213" s="436"/>
      <c r="AC213" s="443">
        <f t="shared" si="0"/>
        <v>5.8222077142857129</v>
      </c>
    </row>
    <row r="214" spans="1:29" ht="19.5" customHeight="1">
      <c r="A214" s="436">
        <f>A212+1</f>
        <v>103</v>
      </c>
      <c r="B214" s="436"/>
      <c r="C214" s="436" t="s">
        <v>358</v>
      </c>
      <c r="D214" s="436" t="s">
        <v>232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1031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1091</v>
      </c>
      <c r="Y214" s="436" t="s">
        <v>763</v>
      </c>
      <c r="Z214" s="436" t="s">
        <v>758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1031</v>
      </c>
      <c r="Y215" s="436" t="s">
        <v>1031</v>
      </c>
      <c r="Z215" s="436" t="s">
        <v>1031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1031</v>
      </c>
      <c r="C216" s="436" t="s">
        <v>361</v>
      </c>
      <c r="D216" s="436" t="s">
        <v>258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1031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1091</v>
      </c>
      <c r="Y216" s="436" t="s">
        <v>763</v>
      </c>
      <c r="Z216" s="436" t="s">
        <v>758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1054</v>
      </c>
      <c r="W217" s="436"/>
      <c r="X217" s="436" t="s">
        <v>1031</v>
      </c>
      <c r="Y217" s="436" t="s">
        <v>1031</v>
      </c>
      <c r="Z217" s="436" t="s">
        <v>1031</v>
      </c>
      <c r="AA217" s="436"/>
      <c r="AC217" s="443">
        <f t="shared" si="0"/>
        <v>5.9353505714285699</v>
      </c>
    </row>
    <row r="218" spans="1:29" ht="19.5" customHeight="1">
      <c r="A218" s="436">
        <f>A216+1</f>
        <v>105</v>
      </c>
      <c r="B218" s="436" t="s">
        <v>1031</v>
      </c>
      <c r="C218" s="436" t="s">
        <v>362</v>
      </c>
      <c r="D218" s="436" t="s">
        <v>258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1031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1091</v>
      </c>
      <c r="Y218" s="436" t="s">
        <v>763</v>
      </c>
      <c r="Z218" s="436" t="s">
        <v>758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1031</v>
      </c>
      <c r="Y219" s="436" t="s">
        <v>1031</v>
      </c>
      <c r="Z219" s="436" t="s">
        <v>1031</v>
      </c>
      <c r="AA219" s="436"/>
      <c r="AC219" s="443">
        <f t="shared" si="0"/>
        <v>5.9922077142857129</v>
      </c>
    </row>
    <row r="220" spans="1:29" ht="19.5" customHeight="1">
      <c r="A220" s="436">
        <f>A218+1</f>
        <v>106</v>
      </c>
      <c r="B220" s="436" t="s">
        <v>1031</v>
      </c>
      <c r="C220" s="436" t="s">
        <v>365</v>
      </c>
      <c r="D220" s="436" t="s">
        <v>258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1031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1091</v>
      </c>
      <c r="Y220" s="436" t="s">
        <v>763</v>
      </c>
      <c r="Z220" s="436" t="s">
        <v>758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1031</v>
      </c>
      <c r="Y221" s="436" t="s">
        <v>1031</v>
      </c>
      <c r="Z221" s="436" t="s">
        <v>1031</v>
      </c>
      <c r="AA221" s="436"/>
      <c r="AC221" s="443">
        <f t="shared" si="0"/>
        <v>6.0496438571428559</v>
      </c>
    </row>
    <row r="222" spans="1:29" ht="19.5" customHeight="1">
      <c r="A222" s="436">
        <f>A220+1</f>
        <v>107</v>
      </c>
      <c r="B222" s="436" t="s">
        <v>1092</v>
      </c>
      <c r="C222" s="436" t="s">
        <v>368</v>
      </c>
      <c r="D222" s="436" t="s">
        <v>369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1093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1091</v>
      </c>
      <c r="Y222" s="436" t="s">
        <v>763</v>
      </c>
      <c r="Z222" s="436" t="s">
        <v>758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1094</v>
      </c>
      <c r="W223" s="436"/>
      <c r="X223" s="436" t="s">
        <v>1031</v>
      </c>
      <c r="Y223" s="436" t="s">
        <v>1031</v>
      </c>
      <c r="Z223" s="436" t="s">
        <v>1031</v>
      </c>
      <c r="AA223" s="436"/>
      <c r="AC223" s="443">
        <f t="shared" si="0"/>
        <v>6.1009295714285701</v>
      </c>
    </row>
    <row r="224" spans="1:29" ht="19.5" customHeight="1">
      <c r="A224" s="436">
        <f>A222+1</f>
        <v>108</v>
      </c>
      <c r="B224" s="436" t="s">
        <v>1031</v>
      </c>
      <c r="C224" s="436" t="s">
        <v>371</v>
      </c>
      <c r="D224" s="436" t="s">
        <v>258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1031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1095</v>
      </c>
      <c r="Y224" s="436" t="s">
        <v>763</v>
      </c>
      <c r="Z224" s="436" t="s">
        <v>758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1031</v>
      </c>
      <c r="Y225" s="436" t="s">
        <v>1031</v>
      </c>
      <c r="Z225" s="436" t="s">
        <v>1031</v>
      </c>
      <c r="AA225" s="436"/>
      <c r="AC225" s="443">
        <f t="shared" si="0"/>
        <v>6.1553581428571418</v>
      </c>
    </row>
    <row r="226" spans="1:29" ht="19.5" customHeight="1">
      <c r="A226" s="436">
        <f>A224+1</f>
        <v>109</v>
      </c>
      <c r="B226" s="436" t="s">
        <v>1031</v>
      </c>
      <c r="C226" s="436" t="s">
        <v>372</v>
      </c>
      <c r="D226" s="436" t="s">
        <v>232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1031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1095</v>
      </c>
      <c r="Y226" s="436" t="s">
        <v>763</v>
      </c>
      <c r="Z226" s="436" t="s">
        <v>758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1031</v>
      </c>
      <c r="Y227" s="436" t="s">
        <v>1031</v>
      </c>
      <c r="Z227" s="436" t="s">
        <v>1031</v>
      </c>
      <c r="AA227" s="436"/>
      <c r="AC227" s="443">
        <f t="shared" si="0"/>
        <v>6.2123581428571413</v>
      </c>
    </row>
    <row r="228" spans="1:29" ht="19.5" customHeight="1">
      <c r="A228" s="436">
        <f>A226+1</f>
        <v>110</v>
      </c>
      <c r="B228" s="436" t="s">
        <v>1031</v>
      </c>
      <c r="C228" s="436" t="s">
        <v>373</v>
      </c>
      <c r="D228" s="436" t="s">
        <v>247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1031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1095</v>
      </c>
      <c r="Y228" s="436" t="s">
        <v>763</v>
      </c>
      <c r="Z228" s="436" t="s">
        <v>758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1094</v>
      </c>
      <c r="W229" s="436"/>
      <c r="X229" s="436" t="s">
        <v>1031</v>
      </c>
      <c r="Y229" s="436" t="s">
        <v>1031</v>
      </c>
      <c r="Z229" s="436" t="s">
        <v>1031</v>
      </c>
      <c r="AA229" s="436"/>
      <c r="AC229" s="443">
        <f t="shared" si="0"/>
        <v>6.2733581428571412</v>
      </c>
    </row>
    <row r="230" spans="1:29" ht="19.5" customHeight="1">
      <c r="A230" s="436">
        <f>A228+1</f>
        <v>111</v>
      </c>
      <c r="B230" s="436"/>
      <c r="C230" s="436" t="s">
        <v>374</v>
      </c>
      <c r="D230" s="436" t="s">
        <v>247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1031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1095</v>
      </c>
      <c r="Y230" s="436" t="s">
        <v>763</v>
      </c>
      <c r="Z230" s="436" t="s">
        <v>758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1031</v>
      </c>
      <c r="Y231" s="436" t="s">
        <v>1031</v>
      </c>
      <c r="Z231" s="436" t="s">
        <v>1031</v>
      </c>
      <c r="AA231" s="436"/>
      <c r="AC231" s="443">
        <f t="shared" si="0"/>
        <v>6.3323581428571414</v>
      </c>
    </row>
    <row r="232" spans="1:29" ht="19.5" customHeight="1">
      <c r="A232" s="444">
        <f>A230+1</f>
        <v>112</v>
      </c>
      <c r="B232" s="444"/>
      <c r="C232" s="444" t="s">
        <v>375</v>
      </c>
      <c r="D232" s="444" t="s">
        <v>247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1031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1095</v>
      </c>
      <c r="Y232" s="444" t="s">
        <v>763</v>
      </c>
      <c r="Z232" s="444" t="s">
        <v>758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1096</v>
      </c>
      <c r="W233" s="444"/>
      <c r="X233" s="444" t="s">
        <v>1031</v>
      </c>
      <c r="Y233" s="444" t="s">
        <v>1031</v>
      </c>
      <c r="Z233" s="444" t="s">
        <v>1031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1097</v>
      </c>
      <c r="C234" s="444" t="s">
        <v>377</v>
      </c>
      <c r="D234" s="444" t="s">
        <v>378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1098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1095</v>
      </c>
      <c r="Y234" s="444" t="s">
        <v>763</v>
      </c>
      <c r="Z234" s="444" t="s">
        <v>758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1084</v>
      </c>
      <c r="W235" s="436"/>
      <c r="X235" s="436" t="s">
        <v>1031</v>
      </c>
      <c r="Y235" s="436" t="s">
        <v>1031</v>
      </c>
      <c r="Z235" s="436" t="s">
        <v>1031</v>
      </c>
      <c r="AA235" s="436"/>
      <c r="AC235" s="443">
        <f t="shared" si="0"/>
        <v>6.4352905714285704</v>
      </c>
    </row>
    <row r="236" spans="1:29" ht="19.5" customHeight="1">
      <c r="A236" s="436">
        <f>A234+1</f>
        <v>114</v>
      </c>
      <c r="B236" s="436"/>
      <c r="C236" s="436" t="s">
        <v>379</v>
      </c>
      <c r="D236" s="436" t="s">
        <v>245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1031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1095</v>
      </c>
      <c r="Y236" s="436" t="s">
        <v>763</v>
      </c>
      <c r="Z236" s="436" t="s">
        <v>758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1099</v>
      </c>
      <c r="W237" s="436"/>
      <c r="X237" s="436" t="s">
        <v>1031</v>
      </c>
      <c r="Y237" s="436" t="s">
        <v>1031</v>
      </c>
      <c r="Z237" s="436" t="s">
        <v>1031</v>
      </c>
      <c r="AA237" s="436"/>
      <c r="AC237" s="443">
        <f t="shared" si="0"/>
        <v>6.5008191428571411</v>
      </c>
    </row>
    <row r="238" spans="1:29" ht="19.5" customHeight="1">
      <c r="A238" s="444">
        <f>A236+1</f>
        <v>115</v>
      </c>
      <c r="B238" s="444" t="s">
        <v>1100</v>
      </c>
      <c r="C238" s="444" t="s">
        <v>380</v>
      </c>
      <c r="D238" s="444" t="s">
        <v>332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1101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1095</v>
      </c>
      <c r="Y238" s="444" t="s">
        <v>763</v>
      </c>
      <c r="Z238" s="444" t="s">
        <v>758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1102</v>
      </c>
      <c r="W239" s="444"/>
      <c r="X239" s="444" t="s">
        <v>1031</v>
      </c>
      <c r="Y239" s="444" t="s">
        <v>1031</v>
      </c>
      <c r="Z239" s="444" t="s">
        <v>1031</v>
      </c>
      <c r="AA239" s="444"/>
      <c r="AC239" s="443">
        <f t="shared" si="0"/>
        <v>6.5354544285714269</v>
      </c>
    </row>
    <row r="240" spans="1:29" ht="19.5" customHeight="1">
      <c r="A240" s="444">
        <f>A238+1</f>
        <v>116</v>
      </c>
      <c r="B240" s="444" t="s">
        <v>1103</v>
      </c>
      <c r="C240" s="444" t="s">
        <v>381</v>
      </c>
      <c r="D240" s="444" t="s">
        <v>332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1104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1095</v>
      </c>
      <c r="Y240" s="444" t="s">
        <v>763</v>
      </c>
      <c r="Z240" s="444" t="s">
        <v>758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1105</v>
      </c>
      <c r="W241" s="444"/>
      <c r="X241" s="444" t="s">
        <v>1031</v>
      </c>
      <c r="Y241" s="444" t="s">
        <v>1031</v>
      </c>
      <c r="Z241" s="444" t="s">
        <v>1031</v>
      </c>
      <c r="AA241" s="444"/>
      <c r="AC241" s="443">
        <f t="shared" si="0"/>
        <v>6.5678007142857124</v>
      </c>
    </row>
    <row r="242" spans="1:29" ht="19.5" customHeight="1">
      <c r="A242" s="444">
        <f>A240+1</f>
        <v>117</v>
      </c>
      <c r="B242" s="444" t="s">
        <v>1106</v>
      </c>
      <c r="C242" s="444" t="s">
        <v>382</v>
      </c>
      <c r="D242" s="444" t="s">
        <v>277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1107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1095</v>
      </c>
      <c r="Y242" s="444" t="s">
        <v>763</v>
      </c>
      <c r="Z242" s="444" t="s">
        <v>758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1031</v>
      </c>
      <c r="Y243" s="436" t="s">
        <v>1031</v>
      </c>
      <c r="Z243" s="436" t="s">
        <v>1031</v>
      </c>
      <c r="AA243" s="436"/>
      <c r="AC243" s="443">
        <f t="shared" si="0"/>
        <v>6.6182292857142837</v>
      </c>
    </row>
    <row r="244" spans="1:29" ht="19.5" customHeight="1">
      <c r="A244" s="436">
        <f>A242+1</f>
        <v>118</v>
      </c>
      <c r="B244" s="436" t="s">
        <v>1031</v>
      </c>
      <c r="C244" s="436" t="s">
        <v>383</v>
      </c>
      <c r="D244" s="436" t="s">
        <v>258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1031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1095</v>
      </c>
      <c r="Y244" s="436" t="s">
        <v>763</v>
      </c>
      <c r="Z244" s="436" t="s">
        <v>758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1031</v>
      </c>
      <c r="Y245" s="436" t="s">
        <v>1031</v>
      </c>
      <c r="Z245" s="436" t="s">
        <v>1031</v>
      </c>
      <c r="AA245" s="436"/>
      <c r="AC245" s="443">
        <f t="shared" si="0"/>
        <v>6.6703721428571416</v>
      </c>
    </row>
    <row r="246" spans="1:29" ht="19.5" customHeight="1">
      <c r="A246" s="436">
        <f>A244+1</f>
        <v>119</v>
      </c>
      <c r="B246" s="436"/>
      <c r="C246" s="436" t="s">
        <v>384</v>
      </c>
      <c r="D246" s="436" t="s">
        <v>251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1031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1108</v>
      </c>
      <c r="Y246" s="436" t="s">
        <v>763</v>
      </c>
      <c r="Z246" s="436" t="s">
        <v>758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1031</v>
      </c>
      <c r="Y247" s="436" t="s">
        <v>1031</v>
      </c>
      <c r="Z247" s="436" t="s">
        <v>1031</v>
      </c>
      <c r="AA247" s="436"/>
      <c r="AC247" s="443">
        <f t="shared" si="0"/>
        <v>6.7195149999999986</v>
      </c>
    </row>
    <row r="248" spans="1:29" ht="19.5" customHeight="1">
      <c r="A248" s="436">
        <f>A246+1</f>
        <v>120</v>
      </c>
      <c r="B248" s="436"/>
      <c r="C248" s="436" t="s">
        <v>385</v>
      </c>
      <c r="D248" s="436" t="s">
        <v>251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1031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1108</v>
      </c>
      <c r="Y248" s="436" t="s">
        <v>763</v>
      </c>
      <c r="Z248" s="436" t="s">
        <v>758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1084</v>
      </c>
      <c r="W249" s="436"/>
      <c r="X249" s="436" t="s">
        <v>1031</v>
      </c>
      <c r="Y249" s="436" t="s">
        <v>1031</v>
      </c>
      <c r="Z249" s="436" t="s">
        <v>1031</v>
      </c>
      <c r="AA249" s="436"/>
      <c r="AC249" s="443">
        <f t="shared" si="0"/>
        <v>6.7714557142857128</v>
      </c>
    </row>
    <row r="250" spans="1:29" ht="19.5" customHeight="1">
      <c r="A250" s="444">
        <f>A248+1</f>
        <v>121</v>
      </c>
      <c r="B250" s="444" t="s">
        <v>1109</v>
      </c>
      <c r="C250" s="444" t="s">
        <v>386</v>
      </c>
      <c r="D250" s="444" t="s">
        <v>228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1110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1108</v>
      </c>
      <c r="Y250" s="444" t="s">
        <v>763</v>
      </c>
      <c r="Z250" s="444" t="s">
        <v>758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793</v>
      </c>
      <c r="W251" s="444"/>
      <c r="X251" s="444" t="s">
        <v>1031</v>
      </c>
      <c r="Y251" s="444" t="s">
        <v>1031</v>
      </c>
      <c r="Z251" s="444" t="s">
        <v>1031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1111</v>
      </c>
      <c r="C252" s="444" t="s">
        <v>387</v>
      </c>
      <c r="D252" s="444" t="s">
        <v>228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1112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1108</v>
      </c>
      <c r="Y252" s="444" t="s">
        <v>763</v>
      </c>
      <c r="Z252" s="444" t="s">
        <v>758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1084</v>
      </c>
      <c r="W253" s="436"/>
      <c r="X253" s="436" t="s">
        <v>1031</v>
      </c>
      <c r="Y253" s="436" t="s">
        <v>1031</v>
      </c>
      <c r="Z253" s="436" t="s">
        <v>1031</v>
      </c>
      <c r="AA253" s="436"/>
      <c r="AC253" s="443">
        <f t="shared" si="0"/>
        <v>6.8680621428571413</v>
      </c>
    </row>
    <row r="254" spans="1:29" ht="19.5" customHeight="1">
      <c r="A254" s="436">
        <f>A252+1</f>
        <v>123</v>
      </c>
      <c r="B254" s="436"/>
      <c r="C254" s="436" t="s">
        <v>388</v>
      </c>
      <c r="D254" s="436" t="s">
        <v>245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1031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1113</v>
      </c>
      <c r="Y254" s="436" t="s">
        <v>763</v>
      </c>
      <c r="Z254" s="436" t="s">
        <v>758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1094</v>
      </c>
      <c r="W255" s="436"/>
      <c r="X255" s="436" t="s">
        <v>1031</v>
      </c>
      <c r="Y255" s="436" t="s">
        <v>1031</v>
      </c>
      <c r="Z255" s="436" t="s">
        <v>1031</v>
      </c>
      <c r="AA255" s="436"/>
      <c r="AC255" s="443">
        <f t="shared" si="0"/>
        <v>6.9203478571428558</v>
      </c>
    </row>
    <row r="256" spans="1:29" ht="19.5" customHeight="1">
      <c r="A256" s="436">
        <f>A254+1</f>
        <v>124</v>
      </c>
      <c r="B256" s="436" t="s">
        <v>1031</v>
      </c>
      <c r="C256" s="436" t="s">
        <v>389</v>
      </c>
      <c r="D256" s="436" t="s">
        <v>258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1031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1113</v>
      </c>
      <c r="Y256" s="436" t="s">
        <v>763</v>
      </c>
      <c r="Z256" s="436" t="s">
        <v>758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1094</v>
      </c>
      <c r="W257" s="436"/>
      <c r="X257" s="436" t="s">
        <v>1031</v>
      </c>
      <c r="Y257" s="436" t="s">
        <v>1031</v>
      </c>
      <c r="Z257" s="436" t="s">
        <v>1031</v>
      </c>
      <c r="AA257" s="436"/>
      <c r="AC257" s="443">
        <f t="shared" si="0"/>
        <v>6.9809192857142843</v>
      </c>
    </row>
    <row r="258" spans="1:29" ht="19.5" customHeight="1">
      <c r="A258" s="436">
        <f>A256+1</f>
        <v>125</v>
      </c>
      <c r="B258" s="436" t="s">
        <v>1031</v>
      </c>
      <c r="C258" s="436" t="s">
        <v>391</v>
      </c>
      <c r="D258" s="436" t="s">
        <v>245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1031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1113</v>
      </c>
      <c r="Y258" s="436" t="s">
        <v>763</v>
      </c>
      <c r="Z258" s="436" t="s">
        <v>758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1084</v>
      </c>
      <c r="W259" s="436"/>
      <c r="X259" s="436" t="s">
        <v>1031</v>
      </c>
      <c r="Y259" s="436" t="s">
        <v>1031</v>
      </c>
      <c r="Z259" s="436" t="s">
        <v>1031</v>
      </c>
      <c r="AA259" s="436"/>
      <c r="AC259" s="443">
        <f t="shared" si="0"/>
        <v>7.0390621428571416</v>
      </c>
    </row>
    <row r="260" spans="1:29" ht="19.5" customHeight="1">
      <c r="A260" s="436">
        <f>A258+1</f>
        <v>126</v>
      </c>
      <c r="B260" s="436" t="s">
        <v>1031</v>
      </c>
      <c r="C260" s="436" t="s">
        <v>392</v>
      </c>
      <c r="D260" s="436" t="s">
        <v>245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1031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1113</v>
      </c>
      <c r="Y260" s="436" t="s">
        <v>763</v>
      </c>
      <c r="Z260" s="436" t="s">
        <v>758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1075</v>
      </c>
      <c r="W261" s="436"/>
      <c r="X261" s="436" t="s">
        <v>1031</v>
      </c>
      <c r="Y261" s="436" t="s">
        <v>1031</v>
      </c>
      <c r="Z261" s="436" t="s">
        <v>1031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393</v>
      </c>
      <c r="D262" s="436" t="s">
        <v>251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1031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1113</v>
      </c>
      <c r="Y262" s="436" t="s">
        <v>763</v>
      </c>
      <c r="Z262" s="436" t="s">
        <v>758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1114</v>
      </c>
      <c r="W263" s="436"/>
      <c r="X263" s="436" t="s">
        <v>1031</v>
      </c>
      <c r="Y263" s="436" t="s">
        <v>1031</v>
      </c>
      <c r="Z263" s="436" t="s">
        <v>1031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1115</v>
      </c>
      <c r="C264" s="436" t="s">
        <v>394</v>
      </c>
      <c r="D264" s="436" t="s">
        <v>369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1116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1113</v>
      </c>
      <c r="Y264" s="436" t="s">
        <v>763</v>
      </c>
      <c r="Z264" s="436" t="s">
        <v>758</v>
      </c>
      <c r="AA264" s="436"/>
      <c r="AC264" s="443">
        <f t="shared" ref="AC264:AC518" si="1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1054</v>
      </c>
      <c r="W265" s="436"/>
      <c r="X265" s="436" t="s">
        <v>1031</v>
      </c>
      <c r="Y265" s="436" t="s">
        <v>1031</v>
      </c>
      <c r="Z265" s="436" t="s">
        <v>1031</v>
      </c>
      <c r="AA265" s="436"/>
      <c r="AC265" s="443">
        <f t="shared" si="1"/>
        <v>7.1971272857142843</v>
      </c>
    </row>
    <row r="266" spans="1:29" ht="19.5" customHeight="1">
      <c r="A266" s="436">
        <f>A264+1</f>
        <v>129</v>
      </c>
      <c r="B266" s="436" t="s">
        <v>1031</v>
      </c>
      <c r="C266" s="436" t="s">
        <v>395</v>
      </c>
      <c r="D266" s="436" t="s">
        <v>258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1031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1113</v>
      </c>
      <c r="Y266" s="436" t="s">
        <v>763</v>
      </c>
      <c r="Z266" s="436" t="s">
        <v>758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1054</v>
      </c>
      <c r="W267" s="436"/>
      <c r="X267" s="436" t="s">
        <v>1031</v>
      </c>
      <c r="Y267" s="436" t="s">
        <v>1031</v>
      </c>
      <c r="Z267" s="436" t="s">
        <v>1031</v>
      </c>
      <c r="AA267" s="436"/>
      <c r="AC267" s="443">
        <f t="shared" si="1"/>
        <v>7.2612701428571409</v>
      </c>
    </row>
    <row r="268" spans="1:29" ht="19.5" customHeight="1">
      <c r="A268" s="436">
        <f>A266+1</f>
        <v>130</v>
      </c>
      <c r="B268" s="436" t="s">
        <v>1031</v>
      </c>
      <c r="C268" s="436" t="s">
        <v>396</v>
      </c>
      <c r="D268" s="436" t="s">
        <v>245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1031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1113</v>
      </c>
      <c r="Y268" s="436" t="s">
        <v>763</v>
      </c>
      <c r="Z268" s="436" t="s">
        <v>758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1065</v>
      </c>
      <c r="W269" s="436"/>
      <c r="X269" s="436" t="s">
        <v>1031</v>
      </c>
      <c r="Y269" s="436" t="s">
        <v>1031</v>
      </c>
      <c r="Z269" s="436" t="s">
        <v>1031</v>
      </c>
      <c r="AA269" s="436"/>
      <c r="AC269" s="443">
        <f t="shared" si="1"/>
        <v>7.3171272857142844</v>
      </c>
    </row>
    <row r="270" spans="1:29" ht="19.5" customHeight="1">
      <c r="A270" s="436">
        <f>A268+1</f>
        <v>131</v>
      </c>
      <c r="B270" s="436" t="s">
        <v>1031</v>
      </c>
      <c r="C270" s="436" t="s">
        <v>397</v>
      </c>
      <c r="D270" s="436" t="s">
        <v>232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1031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1117</v>
      </c>
      <c r="Y270" s="436" t="s">
        <v>763</v>
      </c>
      <c r="Z270" s="436" t="s">
        <v>758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1031</v>
      </c>
      <c r="Y271" s="436" t="s">
        <v>1031</v>
      </c>
      <c r="Z271" s="436" t="s">
        <v>1031</v>
      </c>
      <c r="AA271" s="436"/>
      <c r="AC271" s="443">
        <f t="shared" si="1"/>
        <v>7.3738415714285699</v>
      </c>
    </row>
    <row r="272" spans="1:29" ht="19.5" customHeight="1">
      <c r="A272" s="436">
        <f>A270+1</f>
        <v>132</v>
      </c>
      <c r="B272" s="436" t="s">
        <v>1031</v>
      </c>
      <c r="C272" s="436" t="s">
        <v>398</v>
      </c>
      <c r="D272" s="436" t="s">
        <v>247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1031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1117</v>
      </c>
      <c r="Y272" s="436" t="s">
        <v>763</v>
      </c>
      <c r="Z272" s="436" t="s">
        <v>758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1054</v>
      </c>
      <c r="W273" s="436"/>
      <c r="X273" s="436" t="s">
        <v>1031</v>
      </c>
      <c r="Y273" s="436" t="s">
        <v>1031</v>
      </c>
      <c r="Z273" s="436" t="s">
        <v>1031</v>
      </c>
      <c r="AA273" s="436"/>
      <c r="AC273" s="443">
        <f t="shared" si="1"/>
        <v>7.4345558571428558</v>
      </c>
    </row>
    <row r="274" spans="1:29" ht="19.5" customHeight="1">
      <c r="A274" s="436">
        <f>A272+1</f>
        <v>133</v>
      </c>
      <c r="B274" s="436" t="s">
        <v>1031</v>
      </c>
      <c r="C274" s="436" t="s">
        <v>399</v>
      </c>
      <c r="D274" s="436" t="s">
        <v>258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1031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1117</v>
      </c>
      <c r="Y274" s="436" t="s">
        <v>763</v>
      </c>
      <c r="Z274" s="436" t="s">
        <v>758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1031</v>
      </c>
      <c r="Y275" s="436" t="s">
        <v>1031</v>
      </c>
      <c r="Z275" s="436" t="s">
        <v>1031</v>
      </c>
      <c r="AA275" s="436"/>
      <c r="AC275" s="443">
        <f t="shared" si="1"/>
        <v>7.4929844285714271</v>
      </c>
    </row>
    <row r="276" spans="1:29" ht="19.5" customHeight="1">
      <c r="A276" s="436">
        <f>A274+1</f>
        <v>134</v>
      </c>
      <c r="B276" s="436" t="s">
        <v>1031</v>
      </c>
      <c r="C276" s="436" t="s">
        <v>400</v>
      </c>
      <c r="D276" s="436" t="s">
        <v>258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1031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1117</v>
      </c>
      <c r="Y276" s="436" t="s">
        <v>763</v>
      </c>
      <c r="Z276" s="436" t="s">
        <v>758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1031</v>
      </c>
      <c r="Y277" s="436" t="s">
        <v>1031</v>
      </c>
      <c r="Z277" s="436" t="s">
        <v>1031</v>
      </c>
      <c r="AA277" s="436"/>
      <c r="AC277" s="443">
        <f t="shared" si="1"/>
        <v>7.5474129999999988</v>
      </c>
    </row>
    <row r="278" spans="1:29" ht="19.5" customHeight="1">
      <c r="A278" s="436">
        <f>A276+1</f>
        <v>135</v>
      </c>
      <c r="B278" s="436"/>
      <c r="C278" s="436" t="s">
        <v>401</v>
      </c>
      <c r="D278" s="436" t="s">
        <v>245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1031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1117</v>
      </c>
      <c r="Y278" s="436" t="s">
        <v>763</v>
      </c>
      <c r="Z278" s="436" t="s">
        <v>758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1031</v>
      </c>
      <c r="Y279" s="436" t="s">
        <v>1031</v>
      </c>
      <c r="Z279" s="436" t="s">
        <v>1031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1118</v>
      </c>
      <c r="C280" s="436" t="s">
        <v>402</v>
      </c>
      <c r="D280" s="436" t="s">
        <v>403</v>
      </c>
      <c r="E280" s="437">
        <v>420</v>
      </c>
      <c r="F280" s="453" t="s">
        <v>1031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1119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1117</v>
      </c>
      <c r="Y280" s="436" t="s">
        <v>763</v>
      </c>
      <c r="Z280" s="436" t="s">
        <v>758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1054</v>
      </c>
      <c r="W281" s="436"/>
      <c r="X281" s="436" t="s">
        <v>1031</v>
      </c>
      <c r="Y281" s="436" t="s">
        <v>1031</v>
      </c>
      <c r="Z281" s="436" t="s">
        <v>1031</v>
      </c>
      <c r="AA281" s="436"/>
      <c r="AC281" s="443">
        <f t="shared" si="1"/>
        <v>7.6634131428571406</v>
      </c>
    </row>
    <row r="282" spans="1:29" ht="19.5" customHeight="1">
      <c r="A282" s="436">
        <f>A280+1</f>
        <v>137</v>
      </c>
      <c r="B282" s="436" t="s">
        <v>1031</v>
      </c>
      <c r="C282" s="436" t="s">
        <v>404</v>
      </c>
      <c r="D282" s="436" t="s">
        <v>245</v>
      </c>
      <c r="E282" s="437">
        <v>361</v>
      </c>
      <c r="F282" s="453" t="s">
        <v>1031</v>
      </c>
      <c r="G282" s="439"/>
      <c r="H282" s="437"/>
      <c r="I282" s="437"/>
      <c r="J282" s="438">
        <v>232.292</v>
      </c>
      <c r="K282" s="436" t="s">
        <v>1031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1120</v>
      </c>
      <c r="Y282" s="436" t="s">
        <v>763</v>
      </c>
      <c r="Z282" s="436" t="s">
        <v>758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1031</v>
      </c>
      <c r="Y283" s="436" t="s">
        <v>1031</v>
      </c>
      <c r="Z283" s="436" t="s">
        <v>1031</v>
      </c>
      <c r="AA283" s="436"/>
      <c r="AC283" s="443">
        <f t="shared" si="1"/>
        <v>7.7149845714285696</v>
      </c>
    </row>
    <row r="284" spans="1:29" ht="19.5" customHeight="1">
      <c r="A284" s="436">
        <f>A282+1</f>
        <v>138</v>
      </c>
      <c r="B284" s="436" t="s">
        <v>1031</v>
      </c>
      <c r="C284" s="436" t="s">
        <v>405</v>
      </c>
      <c r="D284" s="436" t="s">
        <v>245</v>
      </c>
      <c r="E284" s="437">
        <v>393</v>
      </c>
      <c r="F284" s="453" t="s">
        <v>1031</v>
      </c>
      <c r="G284" s="439"/>
      <c r="H284" s="437"/>
      <c r="I284" s="437"/>
      <c r="J284" s="438">
        <v>234.57300000000001</v>
      </c>
      <c r="K284" s="436" t="s">
        <v>1031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1120</v>
      </c>
      <c r="Y284" s="436" t="s">
        <v>763</v>
      </c>
      <c r="Z284" s="436" t="s">
        <v>758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1031</v>
      </c>
      <c r="Y285" s="436" t="s">
        <v>1031</v>
      </c>
      <c r="Z285" s="436" t="s">
        <v>1031</v>
      </c>
      <c r="AA285" s="436"/>
      <c r="AC285" s="443">
        <f t="shared" si="1"/>
        <v>7.7711274285714262</v>
      </c>
    </row>
    <row r="286" spans="1:29" ht="19.5" customHeight="1">
      <c r="A286" s="436">
        <f>A284+1</f>
        <v>139</v>
      </c>
      <c r="B286" s="436" t="s">
        <v>1031</v>
      </c>
      <c r="C286" s="436" t="s">
        <v>406</v>
      </c>
      <c r="D286" s="436" t="s">
        <v>239</v>
      </c>
      <c r="E286" s="437">
        <v>384</v>
      </c>
      <c r="F286" s="453" t="s">
        <v>1031</v>
      </c>
      <c r="G286" s="439"/>
      <c r="H286" s="437"/>
      <c r="I286" s="437"/>
      <c r="J286" s="438">
        <v>235.185</v>
      </c>
      <c r="K286" s="436" t="s">
        <v>1031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1120</v>
      </c>
      <c r="Y286" s="436" t="s">
        <v>763</v>
      </c>
      <c r="Z286" s="436" t="s">
        <v>758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1054</v>
      </c>
      <c r="W287" s="436"/>
      <c r="X287" s="436" t="s">
        <v>1031</v>
      </c>
      <c r="Y287" s="436" t="s">
        <v>1031</v>
      </c>
      <c r="Z287" s="436" t="s">
        <v>1031</v>
      </c>
      <c r="AA287" s="436"/>
      <c r="AC287" s="443">
        <f t="shared" si="1"/>
        <v>7.8259845714285694</v>
      </c>
    </row>
    <row r="288" spans="1:29" ht="19.5" customHeight="1">
      <c r="A288" s="436">
        <f>A286+1</f>
        <v>140</v>
      </c>
      <c r="B288" s="436" t="s">
        <v>1031</v>
      </c>
      <c r="C288" s="436" t="s">
        <v>407</v>
      </c>
      <c r="D288" s="436" t="s">
        <v>251</v>
      </c>
      <c r="E288" s="437">
        <v>345</v>
      </c>
      <c r="F288" s="453" t="s">
        <v>1031</v>
      </c>
      <c r="G288" s="439"/>
      <c r="H288" s="437"/>
      <c r="I288" s="437"/>
      <c r="J288" s="438">
        <v>225.96299999999999</v>
      </c>
      <c r="K288" s="436" t="s">
        <v>1031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1120</v>
      </c>
      <c r="Y288" s="436" t="s">
        <v>763</v>
      </c>
      <c r="Z288" s="436" t="s">
        <v>758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1082</v>
      </c>
      <c r="W289" s="436"/>
      <c r="X289" s="436" t="s">
        <v>1031</v>
      </c>
      <c r="Y289" s="436" t="s">
        <v>1031</v>
      </c>
      <c r="Z289" s="436" t="s">
        <v>1031</v>
      </c>
      <c r="AA289" s="436"/>
      <c r="AC289" s="443">
        <f t="shared" si="1"/>
        <v>7.8752702857142838</v>
      </c>
    </row>
    <row r="290" spans="1:29" ht="19.5" customHeight="1">
      <c r="A290" s="436">
        <f>A288+1</f>
        <v>141</v>
      </c>
      <c r="B290" s="436" t="s">
        <v>1031</v>
      </c>
      <c r="C290" s="436" t="s">
        <v>408</v>
      </c>
      <c r="D290" s="436" t="s">
        <v>251</v>
      </c>
      <c r="E290" s="437">
        <v>396</v>
      </c>
      <c r="F290" s="453" t="s">
        <v>1031</v>
      </c>
      <c r="G290" s="439"/>
      <c r="H290" s="437"/>
      <c r="I290" s="437"/>
      <c r="J290" s="438">
        <v>228.69200000000001</v>
      </c>
      <c r="K290" s="436" t="s">
        <v>1031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1120</v>
      </c>
      <c r="Y290" s="436" t="s">
        <v>763</v>
      </c>
      <c r="Z290" s="436" t="s">
        <v>758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1031</v>
      </c>
      <c r="Y291" s="436" t="s">
        <v>1031</v>
      </c>
      <c r="Z291" s="436" t="s">
        <v>1031</v>
      </c>
      <c r="AA291" s="436"/>
      <c r="AC291" s="443">
        <f t="shared" si="1"/>
        <v>7.9318417142857118</v>
      </c>
    </row>
    <row r="292" spans="1:29" ht="19.5" customHeight="1">
      <c r="A292" s="436">
        <f>A290+1</f>
        <v>142</v>
      </c>
      <c r="B292" s="436" t="s">
        <v>1031</v>
      </c>
      <c r="C292" s="436" t="s">
        <v>409</v>
      </c>
      <c r="D292" s="436" t="s">
        <v>247</v>
      </c>
      <c r="E292" s="437">
        <v>370</v>
      </c>
      <c r="F292" s="453" t="s">
        <v>1031</v>
      </c>
      <c r="G292" s="439"/>
      <c r="H292" s="437"/>
      <c r="I292" s="437"/>
      <c r="J292" s="438">
        <v>229.96700000000001</v>
      </c>
      <c r="K292" s="436" t="s">
        <v>1031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763</v>
      </c>
      <c r="Y292" s="436" t="s">
        <v>763</v>
      </c>
      <c r="Z292" s="436" t="s">
        <v>758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1031</v>
      </c>
      <c r="Y293" s="436" t="s">
        <v>1031</v>
      </c>
      <c r="Z293" s="436" t="s">
        <v>1031</v>
      </c>
      <c r="AA293" s="436"/>
      <c r="AC293" s="443">
        <f t="shared" si="1"/>
        <v>7.9846988571428552</v>
      </c>
    </row>
    <row r="294" spans="1:29" ht="19.5" customHeight="1">
      <c r="A294" s="436">
        <f>A292+1</f>
        <v>143</v>
      </c>
      <c r="B294" s="436" t="s">
        <v>1031</v>
      </c>
      <c r="C294" s="436" t="s">
        <v>410</v>
      </c>
      <c r="D294" s="436" t="s">
        <v>251</v>
      </c>
      <c r="E294" s="437">
        <v>443.47399999999999</v>
      </c>
      <c r="F294" s="453" t="s">
        <v>1031</v>
      </c>
      <c r="G294" s="439"/>
      <c r="H294" s="437"/>
      <c r="I294" s="437"/>
      <c r="J294" s="438">
        <v>233.54</v>
      </c>
      <c r="K294" s="436" t="s">
        <v>1031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763</v>
      </c>
      <c r="Y294" s="436" t="s">
        <v>763</v>
      </c>
      <c r="Z294" s="436" t="s">
        <v>758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1121</v>
      </c>
      <c r="W295" s="436"/>
      <c r="X295" s="436" t="s">
        <v>1031</v>
      </c>
      <c r="Y295" s="436" t="s">
        <v>1031</v>
      </c>
      <c r="Z295" s="436" t="s">
        <v>1031</v>
      </c>
      <c r="AA295" s="436"/>
      <c r="AC295" s="443">
        <f t="shared" si="1"/>
        <v>8.0480522857142844</v>
      </c>
    </row>
    <row r="296" spans="1:29" ht="19.5" customHeight="1">
      <c r="A296" s="444">
        <f>A294+1</f>
        <v>144</v>
      </c>
      <c r="B296" s="444" t="s">
        <v>1122</v>
      </c>
      <c r="C296" s="444" t="s">
        <v>411</v>
      </c>
      <c r="D296" s="444" t="s">
        <v>412</v>
      </c>
      <c r="E296" s="445">
        <v>226.80699999999999</v>
      </c>
      <c r="F296" s="454" t="s">
        <v>1031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1123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763</v>
      </c>
      <c r="Y296" s="444" t="s">
        <v>763</v>
      </c>
      <c r="Z296" s="444" t="s">
        <v>758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1124</v>
      </c>
      <c r="W297" s="444"/>
      <c r="X297" s="444" t="s">
        <v>1031</v>
      </c>
      <c r="Y297" s="444" t="s">
        <v>1031</v>
      </c>
      <c r="Z297" s="444" t="s">
        <v>1031</v>
      </c>
      <c r="AA297" s="444"/>
      <c r="AC297" s="443">
        <f t="shared" si="1"/>
        <v>8.0804532857142846</v>
      </c>
    </row>
    <row r="298" spans="1:29" ht="19.5" customHeight="1">
      <c r="A298" s="444">
        <f>A296+1</f>
        <v>145</v>
      </c>
      <c r="B298" s="444" t="s">
        <v>1125</v>
      </c>
      <c r="C298" s="444" t="s">
        <v>413</v>
      </c>
      <c r="D298" s="444" t="s">
        <v>414</v>
      </c>
      <c r="E298" s="445">
        <v>275.25</v>
      </c>
      <c r="F298" s="454" t="s">
        <v>1031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1126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763</v>
      </c>
      <c r="Y298" s="444" t="s">
        <v>763</v>
      </c>
      <c r="Z298" s="444" t="s">
        <v>758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1031</v>
      </c>
      <c r="Y299" s="444" t="s">
        <v>1031</v>
      </c>
      <c r="Z299" s="444" t="s">
        <v>1031</v>
      </c>
      <c r="AA299" s="444"/>
      <c r="AC299" s="443">
        <f t="shared" si="1"/>
        <v>8.1197747142857128</v>
      </c>
    </row>
    <row r="300" spans="1:29" ht="19.5" customHeight="1">
      <c r="A300" s="444">
        <f>A298+1</f>
        <v>146</v>
      </c>
      <c r="B300" s="444" t="s">
        <v>1127</v>
      </c>
      <c r="C300" s="444" t="s">
        <v>415</v>
      </c>
      <c r="D300" s="444" t="s">
        <v>416</v>
      </c>
      <c r="E300" s="445">
        <v>198.077</v>
      </c>
      <c r="F300" s="454" t="s">
        <v>1031</v>
      </c>
      <c r="G300" s="446">
        <f>SUM(H298:H299)</f>
        <v>275.25</v>
      </c>
      <c r="H300" s="445"/>
      <c r="I300" s="445"/>
      <c r="J300" s="447">
        <v>233.29</v>
      </c>
      <c r="K300" s="444" t="s">
        <v>1128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763</v>
      </c>
      <c r="Y300" s="444" t="s">
        <v>763</v>
      </c>
      <c r="Z300" s="444" t="s">
        <v>758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1129</v>
      </c>
      <c r="W301" s="444"/>
      <c r="X301" s="444" t="s">
        <v>1031</v>
      </c>
      <c r="Y301" s="444" t="s">
        <v>1031</v>
      </c>
      <c r="Z301" s="444" t="s">
        <v>1031</v>
      </c>
      <c r="AA301" s="444"/>
      <c r="AC301" s="443">
        <f t="shared" si="1"/>
        <v>8.1480714285714271</v>
      </c>
    </row>
    <row r="302" spans="1:29" ht="19.5" customHeight="1">
      <c r="A302" s="444">
        <f>A300+1</f>
        <v>147</v>
      </c>
      <c r="B302" s="444" t="s">
        <v>1130</v>
      </c>
      <c r="C302" s="444" t="s">
        <v>417</v>
      </c>
      <c r="D302" s="444" t="s">
        <v>418</v>
      </c>
      <c r="E302" s="445">
        <v>327.99900000000002</v>
      </c>
      <c r="F302" s="454" t="s">
        <v>1031</v>
      </c>
      <c r="G302" s="446">
        <f>SUM(H300:H301)</f>
        <v>198.077</v>
      </c>
      <c r="H302" s="445"/>
      <c r="I302" s="445"/>
      <c r="J302" s="447">
        <v>233.93</v>
      </c>
      <c r="K302" s="444" t="s">
        <v>1131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763</v>
      </c>
      <c r="Y302" s="444" t="s">
        <v>763</v>
      </c>
      <c r="Z302" s="444" t="s">
        <v>758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1031</v>
      </c>
      <c r="Y303" s="436" t="s">
        <v>1031</v>
      </c>
      <c r="Z303" s="436" t="s">
        <v>1031</v>
      </c>
      <c r="AA303" s="436"/>
      <c r="AC303" s="443">
        <f t="shared" si="1"/>
        <v>8.1949284285714263</v>
      </c>
    </row>
    <row r="304" spans="1:29" ht="19.5" customHeight="1">
      <c r="A304" s="436">
        <f>A302+1</f>
        <v>148</v>
      </c>
      <c r="B304" s="436" t="s">
        <v>1031</v>
      </c>
      <c r="C304" s="436" t="s">
        <v>419</v>
      </c>
      <c r="D304" s="436" t="s">
        <v>232</v>
      </c>
      <c r="E304" s="437">
        <v>318</v>
      </c>
      <c r="F304" s="453" t="s">
        <v>1031</v>
      </c>
      <c r="G304" s="439"/>
      <c r="H304" s="437"/>
      <c r="I304" s="437"/>
      <c r="J304" s="438">
        <v>235.82300000000001</v>
      </c>
      <c r="K304" s="436" t="s">
        <v>1031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763</v>
      </c>
      <c r="Y304" s="436" t="s">
        <v>763</v>
      </c>
      <c r="Z304" s="436" t="s">
        <v>758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1031</v>
      </c>
      <c r="Y305" s="436" t="s">
        <v>1031</v>
      </c>
      <c r="Z305" s="436" t="s">
        <v>1031</v>
      </c>
      <c r="AA305" s="436"/>
      <c r="AC305" s="443">
        <f t="shared" si="1"/>
        <v>8.2403569999999977</v>
      </c>
    </row>
    <row r="306" spans="1:29" ht="19.5" customHeight="1">
      <c r="A306" s="436">
        <f>A304+1</f>
        <v>149</v>
      </c>
      <c r="B306" s="436" t="s">
        <v>1031</v>
      </c>
      <c r="C306" s="436" t="s">
        <v>420</v>
      </c>
      <c r="D306" s="436" t="s">
        <v>258</v>
      </c>
      <c r="E306" s="437">
        <v>379</v>
      </c>
      <c r="F306" s="453" t="s">
        <v>1031</v>
      </c>
      <c r="G306" s="439"/>
      <c r="H306" s="437"/>
      <c r="I306" s="437"/>
      <c r="J306" s="438">
        <v>235.23</v>
      </c>
      <c r="K306" s="436" t="s">
        <v>1031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763</v>
      </c>
      <c r="Y306" s="436" t="s">
        <v>763</v>
      </c>
      <c r="Z306" s="436" t="s">
        <v>758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1031</v>
      </c>
      <c r="Y307" s="436" t="s">
        <v>1031</v>
      </c>
      <c r="Z307" s="436" t="s">
        <v>1031</v>
      </c>
      <c r="AA307" s="436"/>
      <c r="AC307" s="443">
        <f t="shared" si="1"/>
        <v>8.2944998571428563</v>
      </c>
    </row>
    <row r="308" spans="1:29" ht="19.5" customHeight="1">
      <c r="A308" s="436">
        <f>A306+1</f>
        <v>150</v>
      </c>
      <c r="B308" s="436" t="s">
        <v>1031</v>
      </c>
      <c r="C308" s="436" t="s">
        <v>421</v>
      </c>
      <c r="D308" s="436" t="s">
        <v>251</v>
      </c>
      <c r="E308" s="437">
        <v>382</v>
      </c>
      <c r="F308" s="453" t="s">
        <v>1031</v>
      </c>
      <c r="G308" s="439"/>
      <c r="H308" s="437"/>
      <c r="I308" s="437"/>
      <c r="J308" s="438">
        <v>230.744</v>
      </c>
      <c r="K308" s="436" t="s">
        <v>1031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1132</v>
      </c>
      <c r="Y308" s="436" t="s">
        <v>763</v>
      </c>
      <c r="Z308" s="436" t="s">
        <v>758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1133</v>
      </c>
      <c r="W309" s="436"/>
      <c r="X309" s="436" t="s">
        <v>1031</v>
      </c>
      <c r="Y309" s="436" t="s">
        <v>1031</v>
      </c>
      <c r="Z309" s="436" t="s">
        <v>1031</v>
      </c>
      <c r="AA309" s="436"/>
      <c r="AC309" s="443">
        <f t="shared" si="1"/>
        <v>8.3490712857142846</v>
      </c>
    </row>
    <row r="310" spans="1:29" ht="19.5" customHeight="1">
      <c r="A310" s="436">
        <f>A308+1</f>
        <v>151</v>
      </c>
      <c r="B310" s="436" t="s">
        <v>1031</v>
      </c>
      <c r="C310" s="436" t="s">
        <v>422</v>
      </c>
      <c r="D310" s="436" t="s">
        <v>251</v>
      </c>
      <c r="E310" s="437">
        <v>353.64499999999998</v>
      </c>
      <c r="F310" s="453" t="s">
        <v>1031</v>
      </c>
      <c r="G310" s="439"/>
      <c r="H310" s="437"/>
      <c r="I310" s="437"/>
      <c r="J310" s="438">
        <v>230.33</v>
      </c>
      <c r="K310" s="436" t="s">
        <v>1031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1132</v>
      </c>
      <c r="Y310" s="436" t="s">
        <v>763</v>
      </c>
      <c r="Z310" s="436" t="s">
        <v>758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1031</v>
      </c>
      <c r="Y311" s="436" t="s">
        <v>1031</v>
      </c>
      <c r="Z311" s="436" t="s">
        <v>1031</v>
      </c>
      <c r="AA311" s="436"/>
      <c r="AC311" s="443">
        <f t="shared" si="1"/>
        <v>8.3995919999999984</v>
      </c>
    </row>
    <row r="312" spans="1:29" ht="19.5" customHeight="1">
      <c r="A312" s="444">
        <f>A310+1</f>
        <v>152</v>
      </c>
      <c r="B312" s="444" t="s">
        <v>1134</v>
      </c>
      <c r="C312" s="444" t="s">
        <v>423</v>
      </c>
      <c r="D312" s="444" t="s">
        <v>369</v>
      </c>
      <c r="E312" s="445">
        <v>247.381</v>
      </c>
      <c r="F312" s="454" t="s">
        <v>1031</v>
      </c>
      <c r="G312" s="446">
        <f>SUM(H302:H311)</f>
        <v>1760.644</v>
      </c>
      <c r="H312" s="445"/>
      <c r="I312" s="445"/>
      <c r="J312" s="447">
        <v>231.35</v>
      </c>
      <c r="K312" s="444" t="s">
        <v>1135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1136</v>
      </c>
      <c r="Y312" s="444" t="s">
        <v>763</v>
      </c>
      <c r="Z312" s="444" t="s">
        <v>758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1137</v>
      </c>
      <c r="W313" s="444"/>
      <c r="X313" s="444" t="s">
        <v>1031</v>
      </c>
      <c r="Y313" s="444" t="s">
        <v>1031</v>
      </c>
      <c r="Z313" s="444" t="s">
        <v>1031</v>
      </c>
      <c r="AA313" s="444"/>
      <c r="AC313" s="443">
        <f t="shared" si="1"/>
        <v>8.4349321428571411</v>
      </c>
    </row>
    <row r="314" spans="1:29" ht="19.5" customHeight="1">
      <c r="A314" s="444">
        <f>A312+1</f>
        <v>153</v>
      </c>
      <c r="B314" s="444" t="s">
        <v>1138</v>
      </c>
      <c r="C314" s="444" t="s">
        <v>424</v>
      </c>
      <c r="D314" s="444" t="s">
        <v>369</v>
      </c>
      <c r="E314" s="445">
        <v>258</v>
      </c>
      <c r="F314" s="454" t="s">
        <v>1031</v>
      </c>
      <c r="G314" s="446">
        <f>SUM(H312:H313)</f>
        <v>247.381</v>
      </c>
      <c r="H314" s="445"/>
      <c r="I314" s="445"/>
      <c r="J314" s="447">
        <v>234.84</v>
      </c>
      <c r="K314" s="444" t="s">
        <v>1139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1136</v>
      </c>
      <c r="Y314" s="444" t="s">
        <v>763</v>
      </c>
      <c r="Z314" s="444" t="s">
        <v>758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1031</v>
      </c>
      <c r="Y315" s="436" t="s">
        <v>1031</v>
      </c>
      <c r="Z315" s="436" t="s">
        <v>1031</v>
      </c>
      <c r="AA315" s="436"/>
      <c r="AC315" s="443">
        <f t="shared" si="1"/>
        <v>8.4717892857142836</v>
      </c>
    </row>
    <row r="316" spans="1:29" ht="19.5" customHeight="1">
      <c r="A316" s="436">
        <f>A314+1</f>
        <v>154</v>
      </c>
      <c r="B316" s="436" t="s">
        <v>1031</v>
      </c>
      <c r="C316" s="436" t="s">
        <v>425</v>
      </c>
      <c r="D316" s="436" t="s">
        <v>247</v>
      </c>
      <c r="E316" s="437">
        <v>452.89400000000001</v>
      </c>
      <c r="F316" s="453" t="s">
        <v>1031</v>
      </c>
      <c r="G316" s="439"/>
      <c r="H316" s="437"/>
      <c r="I316" s="437"/>
      <c r="J316" s="438">
        <v>234.828</v>
      </c>
      <c r="K316" s="436" t="s">
        <v>1031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1136</v>
      </c>
      <c r="Y316" s="436" t="s">
        <v>763</v>
      </c>
      <c r="Z316" s="436" t="s">
        <v>758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1044</v>
      </c>
      <c r="W317" s="436"/>
      <c r="X317" s="436" t="s">
        <v>1031</v>
      </c>
      <c r="Y317" s="436" t="s">
        <v>1031</v>
      </c>
      <c r="Z317" s="436" t="s">
        <v>1031</v>
      </c>
      <c r="AA317" s="436"/>
      <c r="AC317" s="443">
        <f t="shared" si="1"/>
        <v>8.5364884285714275</v>
      </c>
    </row>
    <row r="318" spans="1:29" ht="19.5" customHeight="1">
      <c r="A318" s="444">
        <f>A316+1</f>
        <v>155</v>
      </c>
      <c r="B318" s="444" t="s">
        <v>1140</v>
      </c>
      <c r="C318" s="444" t="s">
        <v>426</v>
      </c>
      <c r="D318" s="444" t="s">
        <v>427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1141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1136</v>
      </c>
      <c r="Y318" s="444" t="s">
        <v>763</v>
      </c>
      <c r="Z318" s="444" t="s">
        <v>758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1142</v>
      </c>
      <c r="W319" s="444"/>
      <c r="X319" s="444" t="s">
        <v>1031</v>
      </c>
      <c r="Y319" s="444" t="s">
        <v>1031</v>
      </c>
      <c r="Z319" s="444" t="s">
        <v>1031</v>
      </c>
      <c r="AA319" s="444"/>
      <c r="AC319" s="443">
        <f t="shared" si="1"/>
        <v>8.5675409999999985</v>
      </c>
    </row>
    <row r="320" spans="1:29" ht="19.5" customHeight="1">
      <c r="A320" s="444">
        <f>A318+1</f>
        <v>156</v>
      </c>
      <c r="B320" s="444" t="s">
        <v>1143</v>
      </c>
      <c r="C320" s="444" t="s">
        <v>428</v>
      </c>
      <c r="D320" s="444" t="s">
        <v>427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1144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1136</v>
      </c>
      <c r="Y320" s="444" t="s">
        <v>763</v>
      </c>
      <c r="Z320" s="444" t="s">
        <v>758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1055</v>
      </c>
      <c r="W321" s="436"/>
      <c r="X321" s="436" t="s">
        <v>1031</v>
      </c>
      <c r="Y321" s="436" t="s">
        <v>1031</v>
      </c>
      <c r="Z321" s="436" t="s">
        <v>1031</v>
      </c>
      <c r="AA321" s="436"/>
      <c r="AC321" s="443">
        <f t="shared" si="1"/>
        <v>8.6201124285714279</v>
      </c>
    </row>
    <row r="322" spans="1:29" ht="19.5" customHeight="1">
      <c r="A322" s="436">
        <f>A320+1</f>
        <v>157</v>
      </c>
      <c r="B322" s="436" t="s">
        <v>1031</v>
      </c>
      <c r="C322" s="436" t="s">
        <v>429</v>
      </c>
      <c r="D322" s="436" t="s">
        <v>264</v>
      </c>
      <c r="E322" s="437">
        <v>397</v>
      </c>
      <c r="F322" s="453" t="s">
        <v>1031</v>
      </c>
      <c r="G322" s="439">
        <f>SUM(H320:H321)</f>
        <v>368</v>
      </c>
      <c r="H322" s="437"/>
      <c r="I322" s="437"/>
      <c r="J322" s="438">
        <v>235.37</v>
      </c>
      <c r="K322" s="436" t="s">
        <v>1031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1136</v>
      </c>
      <c r="Y322" s="436" t="s">
        <v>763</v>
      </c>
      <c r="Z322" s="436" t="s">
        <v>758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1082</v>
      </c>
      <c r="W323" s="436"/>
      <c r="X323" s="436" t="s">
        <v>1031</v>
      </c>
      <c r="Y323" s="436" t="s">
        <v>1031</v>
      </c>
      <c r="Z323" s="436" t="s">
        <v>1031</v>
      </c>
      <c r="AA323" s="436"/>
      <c r="AC323" s="443">
        <f t="shared" si="1"/>
        <v>8.6768267142857134</v>
      </c>
    </row>
    <row r="324" spans="1:29" ht="19.5" customHeight="1">
      <c r="A324" s="436">
        <f>A322+1</f>
        <v>158</v>
      </c>
      <c r="B324" s="436"/>
      <c r="C324" s="436" t="s">
        <v>430</v>
      </c>
      <c r="D324" s="436" t="s">
        <v>232</v>
      </c>
      <c r="E324" s="437">
        <v>332</v>
      </c>
      <c r="F324" s="453" t="s">
        <v>1031</v>
      </c>
      <c r="G324" s="439"/>
      <c r="H324" s="437"/>
      <c r="I324" s="437"/>
      <c r="J324" s="438">
        <v>235.00399999999999</v>
      </c>
      <c r="K324" s="436" t="s">
        <v>1031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1136</v>
      </c>
      <c r="Y324" s="436" t="s">
        <v>763</v>
      </c>
      <c r="Z324" s="436" t="s">
        <v>758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1031</v>
      </c>
      <c r="Y325" s="436" t="s">
        <v>1031</v>
      </c>
      <c r="Z325" s="436" t="s">
        <v>1031</v>
      </c>
      <c r="AA325" s="436"/>
      <c r="AC325" s="443">
        <f t="shared" si="1"/>
        <v>8.7242552857142837</v>
      </c>
    </row>
    <row r="326" spans="1:29" ht="19.5" customHeight="1">
      <c r="A326" s="436">
        <f>A324+1</f>
        <v>159</v>
      </c>
      <c r="B326" s="436" t="s">
        <v>1031</v>
      </c>
      <c r="C326" s="436" t="s">
        <v>433</v>
      </c>
      <c r="D326" s="436" t="s">
        <v>239</v>
      </c>
      <c r="E326" s="437">
        <v>338.64299999999997</v>
      </c>
      <c r="F326" s="453" t="s">
        <v>1031</v>
      </c>
      <c r="G326" s="439"/>
      <c r="H326" s="437"/>
      <c r="I326" s="437"/>
      <c r="J326" s="438">
        <v>232.261</v>
      </c>
      <c r="K326" s="436" t="s">
        <v>1031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1136</v>
      </c>
      <c r="Y326" s="436" t="s">
        <v>763</v>
      </c>
      <c r="Z326" s="436" t="s">
        <v>758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1055</v>
      </c>
      <c r="W327" s="436"/>
      <c r="X327" s="436" t="s">
        <v>1031</v>
      </c>
      <c r="Y327" s="436" t="s">
        <v>1031</v>
      </c>
      <c r="Z327" s="436" t="s">
        <v>1031</v>
      </c>
      <c r="AA327" s="436"/>
      <c r="AC327" s="443">
        <f t="shared" si="1"/>
        <v>8.7726328571428542</v>
      </c>
    </row>
    <row r="328" spans="1:29" ht="19.5" customHeight="1">
      <c r="A328" s="436">
        <f>A326+1</f>
        <v>160</v>
      </c>
      <c r="B328" s="436" t="s">
        <v>1145</v>
      </c>
      <c r="C328" s="436" t="s">
        <v>434</v>
      </c>
      <c r="D328" s="436" t="s">
        <v>277</v>
      </c>
      <c r="E328" s="437">
        <v>421</v>
      </c>
      <c r="F328" s="453" t="s">
        <v>1031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1146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1136</v>
      </c>
      <c r="Y328" s="436" t="s">
        <v>763</v>
      </c>
      <c r="Z328" s="436" t="s">
        <v>758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1147</v>
      </c>
      <c r="W329" s="436"/>
      <c r="X329" s="436" t="s">
        <v>1031</v>
      </c>
      <c r="Y329" s="436" t="s">
        <v>1031</v>
      </c>
      <c r="Z329" s="436" t="s">
        <v>1031</v>
      </c>
      <c r="AA329" s="436"/>
      <c r="AC329" s="443">
        <f t="shared" si="1"/>
        <v>8.8327757142857131</v>
      </c>
    </row>
    <row r="330" spans="1:29" ht="19.5" customHeight="1">
      <c r="A330" s="436">
        <f>A328+1</f>
        <v>161</v>
      </c>
      <c r="B330" s="436" t="s">
        <v>1031</v>
      </c>
      <c r="C330" s="436" t="s">
        <v>435</v>
      </c>
      <c r="D330" s="436" t="s">
        <v>245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1136</v>
      </c>
      <c r="Y330" s="436" t="s">
        <v>763</v>
      </c>
      <c r="Z330" s="436" t="s">
        <v>758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1031</v>
      </c>
      <c r="Y331" s="436" t="s">
        <v>1031</v>
      </c>
      <c r="Z331" s="436" t="s">
        <v>1031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1031</v>
      </c>
      <c r="C332" s="436" t="s">
        <v>436</v>
      </c>
      <c r="D332" s="436" t="s">
        <v>258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1136</v>
      </c>
      <c r="Y332" s="436" t="s">
        <v>763</v>
      </c>
      <c r="Z332" s="436" t="s">
        <v>758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1065</v>
      </c>
      <c r="W333" s="436"/>
      <c r="X333" s="436" t="s">
        <v>1031</v>
      </c>
      <c r="Y333" s="436" t="s">
        <v>1031</v>
      </c>
      <c r="Z333" s="436" t="s">
        <v>1031</v>
      </c>
      <c r="AA333" s="436"/>
      <c r="AC333" s="443">
        <f t="shared" si="1"/>
        <v>8.9464899999999972</v>
      </c>
    </row>
    <row r="334" spans="1:29" ht="19.5" customHeight="1">
      <c r="A334" s="436">
        <f>A332+1</f>
        <v>163</v>
      </c>
      <c r="B334" s="436" t="s">
        <v>1031</v>
      </c>
      <c r="C334" s="436" t="s">
        <v>437</v>
      </c>
      <c r="D334" s="436" t="s">
        <v>251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1136</v>
      </c>
      <c r="Y334" s="436" t="s">
        <v>763</v>
      </c>
      <c r="Z334" s="436" t="s">
        <v>758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1148</v>
      </c>
      <c r="W335" s="436"/>
      <c r="X335" s="436" t="s">
        <v>1031</v>
      </c>
      <c r="Y335" s="436" t="s">
        <v>1031</v>
      </c>
      <c r="Z335" s="436" t="s">
        <v>1031</v>
      </c>
      <c r="AA335" s="436"/>
      <c r="AC335" s="443">
        <f t="shared" si="1"/>
        <v>9.0004899999999974</v>
      </c>
    </row>
    <row r="336" spans="1:29" ht="19.5" customHeight="1">
      <c r="A336" s="436">
        <f>A334+1</f>
        <v>164</v>
      </c>
      <c r="B336" s="436" t="s">
        <v>1031</v>
      </c>
      <c r="C336" s="436" t="s">
        <v>440</v>
      </c>
      <c r="D336" s="436" t="s">
        <v>251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1149</v>
      </c>
      <c r="Y336" s="436" t="s">
        <v>763</v>
      </c>
      <c r="Z336" s="436" t="s">
        <v>758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1150</v>
      </c>
      <c r="W337" s="436"/>
      <c r="X337" s="436" t="s">
        <v>1031</v>
      </c>
      <c r="Y337" s="436" t="s">
        <v>1031</v>
      </c>
      <c r="Z337" s="436" t="s">
        <v>1031</v>
      </c>
      <c r="AA337" s="436"/>
      <c r="AC337" s="443">
        <f t="shared" si="1"/>
        <v>9.0556328571428555</v>
      </c>
    </row>
    <row r="338" spans="1:29" ht="19.5" customHeight="1">
      <c r="A338" s="436">
        <f>A336+1</f>
        <v>165</v>
      </c>
      <c r="B338" s="436" t="s">
        <v>1031</v>
      </c>
      <c r="C338" s="436" t="s">
        <v>441</v>
      </c>
      <c r="D338" s="436" t="s">
        <v>251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1149</v>
      </c>
      <c r="Y338" s="436" t="s">
        <v>763</v>
      </c>
      <c r="Z338" s="436" t="s">
        <v>758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1065</v>
      </c>
      <c r="W339" s="436"/>
      <c r="X339" s="436" t="s">
        <v>1031</v>
      </c>
      <c r="Y339" s="436" t="s">
        <v>1031</v>
      </c>
      <c r="Z339" s="436" t="s">
        <v>1031</v>
      </c>
      <c r="AA339" s="436"/>
      <c r="AC339" s="443">
        <f t="shared" si="1"/>
        <v>9.1110614285714266</v>
      </c>
    </row>
    <row r="340" spans="1:29" ht="19.5" customHeight="1">
      <c r="A340" s="436">
        <f>A338+1</f>
        <v>166</v>
      </c>
      <c r="B340" s="436" t="s">
        <v>1031</v>
      </c>
      <c r="C340" s="436" t="s">
        <v>442</v>
      </c>
      <c r="D340" s="436" t="s">
        <v>251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1149</v>
      </c>
      <c r="Y340" s="436" t="s">
        <v>763</v>
      </c>
      <c r="Z340" s="436" t="s">
        <v>758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1065</v>
      </c>
      <c r="W341" s="436"/>
      <c r="X341" s="436" t="s">
        <v>1031</v>
      </c>
      <c r="Y341" s="436" t="s">
        <v>1031</v>
      </c>
      <c r="Z341" s="436" t="s">
        <v>1031</v>
      </c>
      <c r="AA341" s="436"/>
      <c r="AC341" s="443">
        <f t="shared" si="1"/>
        <v>9.1672042857142841</v>
      </c>
    </row>
    <row r="342" spans="1:29" ht="19.5" customHeight="1">
      <c r="A342" s="436">
        <f>A340+1</f>
        <v>167</v>
      </c>
      <c r="B342" s="436" t="s">
        <v>1031</v>
      </c>
      <c r="C342" s="436" t="s">
        <v>444</v>
      </c>
      <c r="D342" s="436" t="s">
        <v>245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1149</v>
      </c>
      <c r="Y342" s="436" t="s">
        <v>763</v>
      </c>
      <c r="Z342" s="436" t="s">
        <v>758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1031</v>
      </c>
      <c r="Y343" s="436" t="s">
        <v>1031</v>
      </c>
      <c r="Z343" s="436" t="s">
        <v>1031</v>
      </c>
      <c r="AA343" s="436"/>
      <c r="AC343" s="443">
        <f t="shared" si="1"/>
        <v>9.2267934285714261</v>
      </c>
    </row>
    <row r="344" spans="1:29" ht="19.5" customHeight="1">
      <c r="A344" s="436">
        <f>A342+1</f>
        <v>168</v>
      </c>
      <c r="B344" s="436" t="s">
        <v>1151</v>
      </c>
      <c r="C344" s="436" t="s">
        <v>445</v>
      </c>
      <c r="D344" s="436" t="s">
        <v>277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1152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1149</v>
      </c>
      <c r="Y344" s="436" t="s">
        <v>763</v>
      </c>
      <c r="Z344" s="436" t="s">
        <v>758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1153</v>
      </c>
      <c r="W345" s="436"/>
      <c r="X345" s="436" t="s">
        <v>1031</v>
      </c>
      <c r="Y345" s="436" t="s">
        <v>1031</v>
      </c>
      <c r="Z345" s="436" t="s">
        <v>1031</v>
      </c>
      <c r="AA345" s="436"/>
      <c r="AC345" s="443">
        <f t="shared" si="1"/>
        <v>9.2873648571428564</v>
      </c>
    </row>
    <row r="346" spans="1:29" ht="19.5" customHeight="1">
      <c r="A346" s="436">
        <f>A344+1</f>
        <v>169</v>
      </c>
      <c r="B346" s="436" t="s">
        <v>1031</v>
      </c>
      <c r="C346" s="436" t="s">
        <v>446</v>
      </c>
      <c r="D346" s="436" t="s">
        <v>245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1031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1149</v>
      </c>
      <c r="Y346" s="436" t="s">
        <v>763</v>
      </c>
      <c r="Z346" s="436" t="s">
        <v>758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1031</v>
      </c>
      <c r="Y347" s="436" t="s">
        <v>1031</v>
      </c>
      <c r="Z347" s="436" t="s">
        <v>1031</v>
      </c>
      <c r="AA347" s="436"/>
      <c r="AC347" s="443">
        <f t="shared" si="1"/>
        <v>9.3467934285714271</v>
      </c>
    </row>
    <row r="348" spans="1:29" ht="19.5" customHeight="1">
      <c r="A348" s="436">
        <f>A346+1</f>
        <v>170</v>
      </c>
      <c r="B348" s="436" t="s">
        <v>1031</v>
      </c>
      <c r="C348" s="436" t="s">
        <v>448</v>
      </c>
      <c r="D348" s="436" t="s">
        <v>258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1031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1149</v>
      </c>
      <c r="Y348" s="436" t="s">
        <v>763</v>
      </c>
      <c r="Z348" s="436" t="s">
        <v>758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1154</v>
      </c>
      <c r="W349" s="436"/>
      <c r="X349" s="436" t="s">
        <v>1031</v>
      </c>
      <c r="Y349" s="436" t="s">
        <v>1031</v>
      </c>
      <c r="Z349" s="436" t="s">
        <v>1031</v>
      </c>
      <c r="AA349" s="436"/>
      <c r="AC349" s="443">
        <f t="shared" si="1"/>
        <v>9.4073648571428556</v>
      </c>
    </row>
    <row r="350" spans="1:29" ht="19.5" customHeight="1">
      <c r="A350" s="436">
        <f>A348+1</f>
        <v>171</v>
      </c>
      <c r="B350" s="436" t="s">
        <v>1031</v>
      </c>
      <c r="C350" s="436" t="s">
        <v>449</v>
      </c>
      <c r="D350" s="436" t="s">
        <v>245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1031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1149</v>
      </c>
      <c r="Y350" s="436" t="s">
        <v>763</v>
      </c>
      <c r="Z350" s="436" t="s">
        <v>758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1031</v>
      </c>
      <c r="Y351" s="436" t="s">
        <v>1031</v>
      </c>
      <c r="Z351" s="436" t="s">
        <v>1031</v>
      </c>
      <c r="AA351" s="436"/>
      <c r="AC351" s="443">
        <f t="shared" si="1"/>
        <v>9.4662219999999984</v>
      </c>
    </row>
    <row r="352" spans="1:29" ht="19.5" customHeight="1">
      <c r="A352" s="436">
        <f>A350+1</f>
        <v>172</v>
      </c>
      <c r="B352" s="436" t="s">
        <v>1031</v>
      </c>
      <c r="C352" s="436" t="s">
        <v>450</v>
      </c>
      <c r="D352" s="436" t="s">
        <v>251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1031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1149</v>
      </c>
      <c r="Y352" s="436" t="s">
        <v>763</v>
      </c>
      <c r="Z352" s="436" t="s">
        <v>758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1044</v>
      </c>
      <c r="W353" s="436"/>
      <c r="X353" s="436" t="s">
        <v>1031</v>
      </c>
      <c r="Y353" s="436" t="s">
        <v>1031</v>
      </c>
      <c r="Z353" s="436" t="s">
        <v>1031</v>
      </c>
      <c r="AA353" s="436"/>
      <c r="AC353" s="443">
        <f t="shared" si="1"/>
        <v>9.5246505714285696</v>
      </c>
    </row>
    <row r="354" spans="1:29" ht="19.5" customHeight="1">
      <c r="A354" s="436">
        <f>A352+1</f>
        <v>173</v>
      </c>
      <c r="B354" s="436" t="s">
        <v>1031</v>
      </c>
      <c r="C354" s="436" t="s">
        <v>453</v>
      </c>
      <c r="D354" s="436" t="s">
        <v>258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1031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1149</v>
      </c>
      <c r="Y354" s="436" t="s">
        <v>763</v>
      </c>
      <c r="Z354" s="436" t="s">
        <v>758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1153</v>
      </c>
      <c r="W355" s="436"/>
      <c r="X355" s="436" t="s">
        <v>1031</v>
      </c>
      <c r="Y355" s="436" t="s">
        <v>1031</v>
      </c>
      <c r="Z355" s="436" t="s">
        <v>1031</v>
      </c>
      <c r="AA355" s="436"/>
      <c r="AC355" s="443">
        <f t="shared" si="1"/>
        <v>9.5812219999999986</v>
      </c>
    </row>
    <row r="356" spans="1:29" ht="19.5" customHeight="1">
      <c r="A356" s="436">
        <f>A354+1</f>
        <v>174</v>
      </c>
      <c r="B356" s="436" t="s">
        <v>1031</v>
      </c>
      <c r="C356" s="436" t="s">
        <v>455</v>
      </c>
      <c r="D356" s="436" t="s">
        <v>251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1031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1149</v>
      </c>
      <c r="Y356" s="436" t="s">
        <v>763</v>
      </c>
      <c r="Z356" s="436" t="s">
        <v>758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1044</v>
      </c>
      <c r="W357" s="436"/>
      <c r="X357" s="436" t="s">
        <v>1031</v>
      </c>
      <c r="Y357" s="436" t="s">
        <v>1031</v>
      </c>
      <c r="Z357" s="436" t="s">
        <v>1031</v>
      </c>
      <c r="AA357" s="436"/>
      <c r="AC357" s="443">
        <f t="shared" si="1"/>
        <v>9.6410791428571407</v>
      </c>
    </row>
    <row r="358" spans="1:29" ht="19.5" customHeight="1">
      <c r="A358" s="436">
        <f>A356+1</f>
        <v>175</v>
      </c>
      <c r="B358" s="436" t="s">
        <v>1031</v>
      </c>
      <c r="C358" s="436" t="s">
        <v>457</v>
      </c>
      <c r="D358" s="436" t="s">
        <v>245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1031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1149</v>
      </c>
      <c r="Y358" s="436" t="s">
        <v>763</v>
      </c>
      <c r="Z358" s="436" t="s">
        <v>758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1155</v>
      </c>
      <c r="W359" s="436"/>
      <c r="X359" s="436" t="s">
        <v>1031</v>
      </c>
      <c r="Y359" s="436" t="s">
        <v>1031</v>
      </c>
      <c r="Z359" s="436" t="s">
        <v>1031</v>
      </c>
      <c r="AA359" s="436"/>
      <c r="AC359" s="443">
        <f t="shared" si="1"/>
        <v>9.7012219999999978</v>
      </c>
    </row>
    <row r="360" spans="1:29" ht="19.5" customHeight="1">
      <c r="A360" s="436">
        <f>A358+1</f>
        <v>176</v>
      </c>
      <c r="B360" s="436" t="s">
        <v>1031</v>
      </c>
      <c r="C360" s="436" t="s">
        <v>458</v>
      </c>
      <c r="D360" s="436" t="s">
        <v>251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1031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1149</v>
      </c>
      <c r="Y360" s="436" t="s">
        <v>763</v>
      </c>
      <c r="Z360" s="436" t="s">
        <v>758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1153</v>
      </c>
      <c r="W361" s="436"/>
      <c r="X361" s="436" t="s">
        <v>1031</v>
      </c>
      <c r="Y361" s="436" t="s">
        <v>1031</v>
      </c>
      <c r="Z361" s="436" t="s">
        <v>1031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460</v>
      </c>
      <c r="D362" s="436" t="s">
        <v>251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1031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1149</v>
      </c>
      <c r="Y362" s="436" t="s">
        <v>763</v>
      </c>
      <c r="Z362" s="436" t="s">
        <v>758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1031</v>
      </c>
      <c r="Y363" s="436" t="s">
        <v>1031</v>
      </c>
      <c r="Z363" s="436" t="s">
        <v>1031</v>
      </c>
      <c r="AA363" s="436"/>
      <c r="AC363" s="443">
        <f t="shared" si="1"/>
        <v>9.8159362857142849</v>
      </c>
    </row>
    <row r="364" spans="1:29" ht="19.5" customHeight="1">
      <c r="A364" s="436">
        <f>A362+1</f>
        <v>178</v>
      </c>
      <c r="B364" s="436" t="s">
        <v>1031</v>
      </c>
      <c r="C364" s="436" t="s">
        <v>462</v>
      </c>
      <c r="D364" s="436" t="s">
        <v>251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1031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1149</v>
      </c>
      <c r="Y364" s="436" t="s">
        <v>763</v>
      </c>
      <c r="Z364" s="436" t="s">
        <v>758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1031</v>
      </c>
      <c r="Y365" s="436" t="s">
        <v>1031</v>
      </c>
      <c r="Z365" s="436" t="s">
        <v>1031</v>
      </c>
      <c r="AA365" s="436"/>
      <c r="AC365" s="443">
        <f t="shared" si="1"/>
        <v>9.8720791428571406</v>
      </c>
    </row>
    <row r="366" spans="1:29" ht="19.5" customHeight="1">
      <c r="A366" s="436">
        <f>A364+1</f>
        <v>179</v>
      </c>
      <c r="B366" s="436" t="s">
        <v>1031</v>
      </c>
      <c r="C366" s="436" t="s">
        <v>464</v>
      </c>
      <c r="D366" s="436" t="s">
        <v>251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1031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1149</v>
      </c>
      <c r="Y366" s="436" t="s">
        <v>763</v>
      </c>
      <c r="Z366" s="436" t="s">
        <v>758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1155</v>
      </c>
      <c r="W367" s="436"/>
      <c r="X367" s="436" t="s">
        <v>1031</v>
      </c>
      <c r="Y367" s="436" t="s">
        <v>1031</v>
      </c>
      <c r="Z367" s="436" t="s">
        <v>1031</v>
      </c>
      <c r="AA367" s="436"/>
      <c r="AC367" s="443">
        <f t="shared" si="1"/>
        <v>9.9250791428571414</v>
      </c>
    </row>
    <row r="368" spans="1:29" ht="19.5" customHeight="1">
      <c r="A368" s="436">
        <f>A366+1</f>
        <v>180</v>
      </c>
      <c r="B368" s="436" t="s">
        <v>1031</v>
      </c>
      <c r="C368" s="436" t="s">
        <v>465</v>
      </c>
      <c r="D368" s="436" t="s">
        <v>285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1031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1149</v>
      </c>
      <c r="Y368" s="436" t="s">
        <v>763</v>
      </c>
      <c r="Z368" s="436" t="s">
        <v>758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1031</v>
      </c>
      <c r="Y369" s="436" t="s">
        <v>1031</v>
      </c>
      <c r="Z369" s="436" t="s">
        <v>1031</v>
      </c>
      <c r="AA369" s="436"/>
      <c r="AC369" s="443">
        <f t="shared" si="1"/>
        <v>9.9802219999999977</v>
      </c>
    </row>
    <row r="370" spans="1:29" ht="19.5" customHeight="1">
      <c r="A370" s="436">
        <f>A368+1</f>
        <v>181</v>
      </c>
      <c r="B370" s="436" t="s">
        <v>1031</v>
      </c>
      <c r="C370" s="436" t="s">
        <v>467</v>
      </c>
      <c r="D370" s="436" t="s">
        <v>251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1031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1149</v>
      </c>
      <c r="Y370" s="436" t="s">
        <v>763</v>
      </c>
      <c r="Z370" s="436" t="s">
        <v>758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1156</v>
      </c>
      <c r="W371" s="436"/>
      <c r="X371" s="436" t="s">
        <v>1031</v>
      </c>
      <c r="Y371" s="436" t="s">
        <v>1031</v>
      </c>
      <c r="Z371" s="436" t="s">
        <v>1031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1031</v>
      </c>
      <c r="C372" s="436" t="s">
        <v>468</v>
      </c>
      <c r="D372" s="436" t="s">
        <v>251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1031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1149</v>
      </c>
      <c r="Y372" s="436" t="s">
        <v>763</v>
      </c>
      <c r="Z372" s="436" t="s">
        <v>758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1031</v>
      </c>
      <c r="Y373" s="436" t="s">
        <v>1031</v>
      </c>
      <c r="Z373" s="436" t="s">
        <v>1031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1031</v>
      </c>
      <c r="C374" s="436" t="s">
        <v>469</v>
      </c>
      <c r="D374" s="436" t="s">
        <v>251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1031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1149</v>
      </c>
      <c r="Y374" s="436" t="s">
        <v>763</v>
      </c>
      <c r="Z374" s="436" t="s">
        <v>758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1031</v>
      </c>
      <c r="Y375" s="436" t="s">
        <v>1031</v>
      </c>
      <c r="Z375" s="436" t="s">
        <v>1031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1031</v>
      </c>
      <c r="C376" s="436" t="s">
        <v>470</v>
      </c>
      <c r="D376" s="436" t="s">
        <v>251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1031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1157</v>
      </c>
      <c r="Y376" s="436" t="s">
        <v>763</v>
      </c>
      <c r="Z376" s="436" t="s">
        <v>758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1031</v>
      </c>
      <c r="Y377" s="436" t="s">
        <v>1031</v>
      </c>
      <c r="Z377" s="436" t="s">
        <v>1031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1031</v>
      </c>
      <c r="C378" s="436" t="s">
        <v>471</v>
      </c>
      <c r="D378" s="436" t="s">
        <v>251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1031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1157</v>
      </c>
      <c r="Y378" s="436" t="s">
        <v>763</v>
      </c>
      <c r="Z378" s="436" t="s">
        <v>758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1158</v>
      </c>
      <c r="W379" s="436"/>
      <c r="X379" s="436" t="s">
        <v>1031</v>
      </c>
      <c r="Y379" s="436" t="s">
        <v>1031</v>
      </c>
      <c r="Z379" s="436" t="s">
        <v>1031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1031</v>
      </c>
      <c r="C380" s="436" t="s">
        <v>472</v>
      </c>
      <c r="D380" s="436" t="s">
        <v>258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1031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1157</v>
      </c>
      <c r="Y380" s="436" t="s">
        <v>763</v>
      </c>
      <c r="Z380" s="436" t="s">
        <v>758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1031</v>
      </c>
      <c r="Y381" s="436" t="s">
        <v>1031</v>
      </c>
      <c r="Z381" s="436" t="s">
        <v>1031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1031</v>
      </c>
      <c r="C382" s="436" t="s">
        <v>473</v>
      </c>
      <c r="D382" s="436" t="s">
        <v>258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1031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1157</v>
      </c>
      <c r="Y382" s="436" t="s">
        <v>763</v>
      </c>
      <c r="Z382" s="436" t="s">
        <v>758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1159</v>
      </c>
      <c r="W383" s="436"/>
      <c r="X383" s="436" t="s">
        <v>1031</v>
      </c>
      <c r="Y383" s="436" t="s">
        <v>1031</v>
      </c>
      <c r="Z383" s="436" t="s">
        <v>1031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1031</v>
      </c>
      <c r="C384" s="436" t="s">
        <v>474</v>
      </c>
      <c r="D384" s="436" t="s">
        <v>251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1031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1157</v>
      </c>
      <c r="Y384" s="436" t="s">
        <v>763</v>
      </c>
      <c r="Z384" s="436" t="s">
        <v>758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1031</v>
      </c>
      <c r="Y385" s="436" t="s">
        <v>1031</v>
      </c>
      <c r="Z385" s="436" t="s">
        <v>1031</v>
      </c>
      <c r="AA385" s="436"/>
      <c r="AC385" s="443">
        <f t="shared" si="1"/>
        <v>10.433079142857141</v>
      </c>
    </row>
    <row r="386" spans="1:29" ht="19.5" customHeight="1">
      <c r="A386" s="436">
        <f>A384+1</f>
        <v>189</v>
      </c>
      <c r="B386" s="436" t="s">
        <v>1031</v>
      </c>
      <c r="C386" s="436" t="s">
        <v>475</v>
      </c>
      <c r="D386" s="436" t="s">
        <v>258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1031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1160</v>
      </c>
      <c r="Y386" s="436" t="s">
        <v>763</v>
      </c>
      <c r="Z386" s="436" t="s">
        <v>758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1031</v>
      </c>
      <c r="Y387" s="436" t="s">
        <v>1031</v>
      </c>
      <c r="Z387" s="436" t="s">
        <v>1031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1031</v>
      </c>
      <c r="C388" s="436" t="s">
        <v>476</v>
      </c>
      <c r="D388" s="436" t="s">
        <v>258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1031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1160</v>
      </c>
      <c r="Y388" s="436" t="s">
        <v>763</v>
      </c>
      <c r="Z388" s="436" t="s">
        <v>758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1031</v>
      </c>
      <c r="Y389" s="436" t="s">
        <v>1031</v>
      </c>
      <c r="Z389" s="436" t="s">
        <v>1031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1161</v>
      </c>
      <c r="C390" s="436" t="s">
        <v>477</v>
      </c>
      <c r="D390" s="436" t="s">
        <v>277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1162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1160</v>
      </c>
      <c r="Y390" s="436" t="s">
        <v>763</v>
      </c>
      <c r="Z390" s="436" t="s">
        <v>758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1031</v>
      </c>
      <c r="Y391" s="436" t="s">
        <v>1031</v>
      </c>
      <c r="Z391" s="436" t="s">
        <v>1031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1031</v>
      </c>
      <c r="C392" s="436" t="s">
        <v>478</v>
      </c>
      <c r="D392" s="436" t="s">
        <v>258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1031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1157</v>
      </c>
      <c r="Y392" s="436" t="s">
        <v>763</v>
      </c>
      <c r="Z392" s="436" t="s">
        <v>758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1163</v>
      </c>
      <c r="W393" s="436"/>
      <c r="X393" s="436" t="s">
        <v>1031</v>
      </c>
      <c r="Y393" s="436" t="s">
        <v>1031</v>
      </c>
      <c r="Z393" s="436" t="s">
        <v>1031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1031</v>
      </c>
      <c r="C394" s="436" t="s">
        <v>479</v>
      </c>
      <c r="D394" s="436" t="s">
        <v>245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1031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1157</v>
      </c>
      <c r="Y394" s="436" t="s">
        <v>763</v>
      </c>
      <c r="Z394" s="436" t="s">
        <v>758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1031</v>
      </c>
      <c r="Y395" s="436" t="s">
        <v>1031</v>
      </c>
      <c r="Z395" s="436" t="s">
        <v>1031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1031</v>
      </c>
      <c r="C396" s="436" t="s">
        <v>480</v>
      </c>
      <c r="D396" s="436" t="s">
        <v>251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1031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1157</v>
      </c>
      <c r="Y396" s="436" t="s">
        <v>763</v>
      </c>
      <c r="Z396" s="436" t="s">
        <v>758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1031</v>
      </c>
      <c r="Y397" s="436" t="s">
        <v>1031</v>
      </c>
      <c r="Z397" s="436" t="s">
        <v>1031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1031</v>
      </c>
      <c r="C398" s="436" t="s">
        <v>481</v>
      </c>
      <c r="D398" s="436" t="s">
        <v>258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1031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1157</v>
      </c>
      <c r="Y398" s="436" t="s">
        <v>763</v>
      </c>
      <c r="Z398" s="436" t="s">
        <v>758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1031</v>
      </c>
      <c r="Y399" s="436" t="s">
        <v>1031</v>
      </c>
      <c r="Z399" s="436" t="s">
        <v>1031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1031</v>
      </c>
      <c r="C400" s="436" t="s">
        <v>482</v>
      </c>
      <c r="D400" s="436" t="s">
        <v>258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1031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1157</v>
      </c>
      <c r="Y400" s="436" t="s">
        <v>763</v>
      </c>
      <c r="Z400" s="436" t="s">
        <v>758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1031</v>
      </c>
      <c r="Y401" s="436" t="s">
        <v>1031</v>
      </c>
      <c r="Z401" s="436" t="s">
        <v>1031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1031</v>
      </c>
      <c r="C402" s="436" t="s">
        <v>483</v>
      </c>
      <c r="D402" s="436" t="s">
        <v>251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1031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762</v>
      </c>
      <c r="Y402" s="436" t="s">
        <v>763</v>
      </c>
      <c r="Z402" s="436" t="s">
        <v>758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1155</v>
      </c>
      <c r="W403" s="436"/>
      <c r="X403" s="436" t="s">
        <v>1031</v>
      </c>
      <c r="Y403" s="436" t="s">
        <v>1031</v>
      </c>
      <c r="Z403" s="436" t="s">
        <v>1031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1031</v>
      </c>
      <c r="C404" s="436" t="s">
        <v>484</v>
      </c>
      <c r="D404" s="436" t="s">
        <v>258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1031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762</v>
      </c>
      <c r="Y404" s="436" t="s">
        <v>763</v>
      </c>
      <c r="Z404" s="436" t="s">
        <v>758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1031</v>
      </c>
      <c r="Y405" s="436" t="s">
        <v>1031</v>
      </c>
      <c r="Z405" s="436" t="s">
        <v>1031</v>
      </c>
      <c r="AA405" s="436"/>
      <c r="AC405" s="443">
        <f t="shared" si="1"/>
        <v>11.024456571428569</v>
      </c>
    </row>
    <row r="406" spans="1:29" ht="19.5" customHeight="1">
      <c r="A406" s="436">
        <f>A404+1</f>
        <v>199</v>
      </c>
      <c r="B406" s="436" t="s">
        <v>1031</v>
      </c>
      <c r="C406" s="436" t="s">
        <v>485</v>
      </c>
      <c r="D406" s="436" t="s">
        <v>258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1031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762</v>
      </c>
      <c r="Y406" s="436" t="s">
        <v>763</v>
      </c>
      <c r="Z406" s="436" t="s">
        <v>758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1031</v>
      </c>
      <c r="Y407" s="436" t="s">
        <v>1031</v>
      </c>
      <c r="Z407" s="436" t="s">
        <v>1031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1031</v>
      </c>
      <c r="C408" s="436" t="s">
        <v>486</v>
      </c>
      <c r="D408" s="436" t="s">
        <v>285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1031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762</v>
      </c>
      <c r="Y408" s="436" t="s">
        <v>763</v>
      </c>
      <c r="Z408" s="436" t="s">
        <v>758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1155</v>
      </c>
      <c r="W409" s="436"/>
      <c r="X409" s="436" t="s">
        <v>1031</v>
      </c>
      <c r="Y409" s="436" t="s">
        <v>1031</v>
      </c>
      <c r="Z409" s="436" t="s">
        <v>1031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1031</v>
      </c>
      <c r="C410" s="436" t="s">
        <v>489</v>
      </c>
      <c r="D410" s="436" t="s">
        <v>258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1031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762</v>
      </c>
      <c r="Y410" s="436" t="s">
        <v>763</v>
      </c>
      <c r="Z410" s="436" t="s">
        <v>758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1164</v>
      </c>
      <c r="W411" s="436"/>
      <c r="X411" s="436" t="s">
        <v>1031</v>
      </c>
      <c r="Y411" s="436" t="s">
        <v>1031</v>
      </c>
      <c r="Z411" s="436" t="s">
        <v>1031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1031</v>
      </c>
      <c r="C412" s="436" t="s">
        <v>490</v>
      </c>
      <c r="D412" s="436" t="s">
        <v>251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1031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762</v>
      </c>
      <c r="Y412" s="436" t="s">
        <v>763</v>
      </c>
      <c r="Z412" s="436" t="s">
        <v>758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1164</v>
      </c>
      <c r="W413" s="436"/>
      <c r="X413" s="436" t="s">
        <v>1031</v>
      </c>
      <c r="Y413" s="436" t="s">
        <v>1031</v>
      </c>
      <c r="Z413" s="436" t="s">
        <v>1031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1031</v>
      </c>
      <c r="C414" s="436" t="s">
        <v>491</v>
      </c>
      <c r="D414" s="436" t="s">
        <v>245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1031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762</v>
      </c>
      <c r="Y414" s="436" t="s">
        <v>763</v>
      </c>
      <c r="Z414" s="436" t="s">
        <v>758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1153</v>
      </c>
      <c r="W415" s="436"/>
      <c r="X415" s="436" t="s">
        <v>1031</v>
      </c>
      <c r="Y415" s="436" t="s">
        <v>1031</v>
      </c>
      <c r="Z415" s="436" t="s">
        <v>1031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1031</v>
      </c>
      <c r="C416" s="436" t="s">
        <v>492</v>
      </c>
      <c r="D416" s="436" t="s">
        <v>245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1031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762</v>
      </c>
      <c r="Y416" s="436" t="s">
        <v>763</v>
      </c>
      <c r="Z416" s="436" t="s">
        <v>758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1031</v>
      </c>
      <c r="Y417" s="436" t="s">
        <v>1031</v>
      </c>
      <c r="Z417" s="436" t="s">
        <v>1031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493</v>
      </c>
      <c r="D418" s="436" t="s">
        <v>258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1031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762</v>
      </c>
      <c r="Y418" s="436" t="s">
        <v>763</v>
      </c>
      <c r="Z418" s="436" t="s">
        <v>758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1164</v>
      </c>
      <c r="W419" s="436"/>
      <c r="X419" s="436" t="s">
        <v>1031</v>
      </c>
      <c r="Y419" s="436" t="s">
        <v>1031</v>
      </c>
      <c r="Z419" s="436" t="s">
        <v>1031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1031</v>
      </c>
      <c r="C420" s="436" t="s">
        <v>494</v>
      </c>
      <c r="D420" s="436" t="s">
        <v>258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1031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762</v>
      </c>
      <c r="Y420" s="436" t="s">
        <v>763</v>
      </c>
      <c r="Z420" s="436" t="s">
        <v>758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1153</v>
      </c>
      <c r="W421" s="436"/>
      <c r="X421" s="436" t="s">
        <v>1031</v>
      </c>
      <c r="Y421" s="436" t="s">
        <v>1031</v>
      </c>
      <c r="Z421" s="436" t="s">
        <v>1031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1031</v>
      </c>
      <c r="C422" s="436" t="s">
        <v>497</v>
      </c>
      <c r="D422" s="436" t="s">
        <v>245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1031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762</v>
      </c>
      <c r="Y422" s="436" t="s">
        <v>763</v>
      </c>
      <c r="Z422" s="436" t="s">
        <v>758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1153</v>
      </c>
      <c r="W423" s="436"/>
      <c r="X423" s="436" t="s">
        <v>1031</v>
      </c>
      <c r="Y423" s="436" t="s">
        <v>1031</v>
      </c>
      <c r="Z423" s="436" t="s">
        <v>1031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862</v>
      </c>
      <c r="C424" s="444" t="s">
        <v>499</v>
      </c>
      <c r="D424" s="444" t="s">
        <v>369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1031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762</v>
      </c>
      <c r="Y424" s="444" t="s">
        <v>763</v>
      </c>
      <c r="Z424" s="444" t="s">
        <v>758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1153</v>
      </c>
      <c r="W425" s="436"/>
      <c r="X425" s="436" t="s">
        <v>1031</v>
      </c>
      <c r="Y425" s="436" t="s">
        <v>1031</v>
      </c>
      <c r="Z425" s="436" t="s">
        <v>1031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1031</v>
      </c>
      <c r="C426" s="436" t="s">
        <v>502</v>
      </c>
      <c r="D426" s="436" t="s">
        <v>251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1031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762</v>
      </c>
      <c r="Y426" s="436" t="s">
        <v>763</v>
      </c>
      <c r="Z426" s="436" t="s">
        <v>758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1031</v>
      </c>
      <c r="Y427" s="436" t="s">
        <v>1031</v>
      </c>
      <c r="Z427" s="436" t="s">
        <v>1031</v>
      </c>
      <c r="AA427" s="436"/>
      <c r="AC427" s="443">
        <f t="shared" si="1"/>
        <v>11.661275142857139</v>
      </c>
    </row>
    <row r="428" spans="1:29" ht="19.5" customHeight="1">
      <c r="A428" s="436">
        <f>A426+1</f>
        <v>210</v>
      </c>
      <c r="B428" s="436" t="s">
        <v>1165</v>
      </c>
      <c r="C428" s="436" t="s">
        <v>503</v>
      </c>
      <c r="D428" s="436" t="s">
        <v>277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1166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762</v>
      </c>
      <c r="Y428" s="436" t="s">
        <v>763</v>
      </c>
      <c r="Z428" s="436" t="s">
        <v>758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1164</v>
      </c>
      <c r="W429" s="436"/>
      <c r="X429" s="436" t="s">
        <v>1031</v>
      </c>
      <c r="Y429" s="436" t="s">
        <v>1031</v>
      </c>
      <c r="Z429" s="436" t="s">
        <v>1031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1031</v>
      </c>
      <c r="C430" s="436" t="s">
        <v>504</v>
      </c>
      <c r="D430" s="436" t="s">
        <v>258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1031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762</v>
      </c>
      <c r="Y430" s="436" t="s">
        <v>763</v>
      </c>
      <c r="Z430" s="436" t="s">
        <v>758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1031</v>
      </c>
      <c r="Y431" s="436" t="s">
        <v>1031</v>
      </c>
      <c r="Z431" s="436" t="s">
        <v>1031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1031</v>
      </c>
      <c r="C432" s="436" t="s">
        <v>505</v>
      </c>
      <c r="D432" s="436" t="s">
        <v>258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1031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1167</v>
      </c>
      <c r="Y432" s="436" t="s">
        <v>763</v>
      </c>
      <c r="Z432" s="436" t="s">
        <v>758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1168</v>
      </c>
      <c r="W433" s="436"/>
      <c r="X433" s="436" t="s">
        <v>1031</v>
      </c>
      <c r="Y433" s="436" t="s">
        <v>1031</v>
      </c>
      <c r="Z433" s="436" t="s">
        <v>1031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1031</v>
      </c>
      <c r="C434" s="436" t="s">
        <v>506</v>
      </c>
      <c r="D434" s="436" t="s">
        <v>239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1031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1167</v>
      </c>
      <c r="Y434" s="436" t="s">
        <v>763</v>
      </c>
      <c r="Z434" s="436" t="s">
        <v>758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1158</v>
      </c>
      <c r="W435" s="436"/>
      <c r="X435" s="436" t="s">
        <v>1031</v>
      </c>
      <c r="Y435" s="436" t="s">
        <v>1031</v>
      </c>
      <c r="Z435" s="436" t="s">
        <v>1031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1031</v>
      </c>
      <c r="C436" s="436" t="s">
        <v>507</v>
      </c>
      <c r="D436" s="436" t="s">
        <v>251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1031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1167</v>
      </c>
      <c r="Y436" s="436" t="s">
        <v>763</v>
      </c>
      <c r="Z436" s="436" t="s">
        <v>758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1158</v>
      </c>
      <c r="W437" s="436"/>
      <c r="X437" s="436" t="s">
        <v>1031</v>
      </c>
      <c r="Y437" s="436" t="s">
        <v>1031</v>
      </c>
      <c r="Z437" s="436" t="s">
        <v>1031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1031</v>
      </c>
      <c r="C438" s="436" t="s">
        <v>508</v>
      </c>
      <c r="D438" s="436" t="s">
        <v>245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1031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1167</v>
      </c>
      <c r="Y438" s="436" t="s">
        <v>763</v>
      </c>
      <c r="Z438" s="436" t="s">
        <v>758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1153</v>
      </c>
      <c r="W439" s="436"/>
      <c r="X439" s="436" t="s">
        <v>1031</v>
      </c>
      <c r="Y439" s="436" t="s">
        <v>1031</v>
      </c>
      <c r="Z439" s="436" t="s">
        <v>1031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509</v>
      </c>
      <c r="D440" s="436" t="s">
        <v>245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1031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1167</v>
      </c>
      <c r="Y440" s="436" t="s">
        <v>763</v>
      </c>
      <c r="Z440" s="436" t="s">
        <v>758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1153</v>
      </c>
      <c r="W441" s="436"/>
      <c r="X441" s="436" t="s">
        <v>1031</v>
      </c>
      <c r="Y441" s="436" t="s">
        <v>1031</v>
      </c>
      <c r="Z441" s="436" t="s">
        <v>1031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1031</v>
      </c>
      <c r="C442" s="436" t="s">
        <v>510</v>
      </c>
      <c r="D442" s="436" t="s">
        <v>251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1031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1167</v>
      </c>
      <c r="Y442" s="436" t="s">
        <v>763</v>
      </c>
      <c r="Z442" s="436" t="s">
        <v>758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1164</v>
      </c>
      <c r="W443" s="436"/>
      <c r="X443" s="436" t="s">
        <v>1031</v>
      </c>
      <c r="Y443" s="436" t="s">
        <v>1031</v>
      </c>
      <c r="Z443" s="436" t="s">
        <v>1031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1031</v>
      </c>
      <c r="C444" s="436" t="s">
        <v>511</v>
      </c>
      <c r="D444" s="436" t="s">
        <v>245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1031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1167</v>
      </c>
      <c r="Y444" s="436" t="s">
        <v>763</v>
      </c>
      <c r="Z444" s="436" t="s">
        <v>758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1164</v>
      </c>
      <c r="W445" s="436"/>
      <c r="X445" s="436" t="s">
        <v>1031</v>
      </c>
      <c r="Y445" s="436" t="s">
        <v>1031</v>
      </c>
      <c r="Z445" s="436" t="s">
        <v>1031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1031</v>
      </c>
      <c r="C446" s="436" t="s">
        <v>512</v>
      </c>
      <c r="D446" s="436" t="s">
        <v>285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1031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1167</v>
      </c>
      <c r="Y446" s="436" t="s">
        <v>763</v>
      </c>
      <c r="Z446" s="436" t="s">
        <v>758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1031</v>
      </c>
      <c r="Y447" s="436" t="s">
        <v>1031</v>
      </c>
      <c r="Z447" s="436" t="s">
        <v>1031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1031</v>
      </c>
      <c r="C448" s="436" t="s">
        <v>513</v>
      </c>
      <c r="D448" s="436" t="s">
        <v>245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1031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1167</v>
      </c>
      <c r="Y448" s="436" t="s">
        <v>763</v>
      </c>
      <c r="Z448" s="436" t="s">
        <v>758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1031</v>
      </c>
      <c r="Y449" s="436" t="s">
        <v>1031</v>
      </c>
      <c r="Z449" s="436" t="s">
        <v>1031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516</v>
      </c>
      <c r="D450" s="436" t="s">
        <v>245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1031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1167</v>
      </c>
      <c r="Y450" s="436" t="s">
        <v>763</v>
      </c>
      <c r="Z450" s="436" t="s">
        <v>758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1164</v>
      </c>
      <c r="W451" s="436"/>
      <c r="X451" s="436" t="s">
        <v>1031</v>
      </c>
      <c r="Y451" s="436" t="s">
        <v>1031</v>
      </c>
      <c r="Z451" s="436" t="s">
        <v>1031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517</v>
      </c>
      <c r="D452" s="436" t="s">
        <v>245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1031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1167</v>
      </c>
      <c r="Y452" s="436" t="s">
        <v>763</v>
      </c>
      <c r="Z452" s="436" t="s">
        <v>758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1031</v>
      </c>
      <c r="Y453" s="436" t="s">
        <v>1031</v>
      </c>
      <c r="Z453" s="436" t="s">
        <v>1031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1031</v>
      </c>
      <c r="C454" s="436" t="s">
        <v>518</v>
      </c>
      <c r="D454" s="436" t="s">
        <v>251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1031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1169</v>
      </c>
      <c r="Y454" s="436" t="s">
        <v>760</v>
      </c>
      <c r="Z454" s="436" t="s">
        <v>761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1164</v>
      </c>
      <c r="W455" s="436"/>
      <c r="X455" s="436" t="s">
        <v>1031</v>
      </c>
      <c r="Y455" s="436" t="s">
        <v>1031</v>
      </c>
      <c r="Z455" s="436" t="s">
        <v>1031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1031</v>
      </c>
      <c r="C456" s="436" t="s">
        <v>519</v>
      </c>
      <c r="D456" s="436" t="s">
        <v>258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1031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1169</v>
      </c>
      <c r="Y456" s="436" t="s">
        <v>760</v>
      </c>
      <c r="Z456" s="436" t="s">
        <v>761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1153</v>
      </c>
      <c r="W457" s="436"/>
      <c r="X457" s="436" t="s">
        <v>1031</v>
      </c>
      <c r="Y457" s="436" t="s">
        <v>1031</v>
      </c>
      <c r="Z457" s="436" t="s">
        <v>1031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1031</v>
      </c>
      <c r="C458" s="436" t="s">
        <v>520</v>
      </c>
      <c r="D458" s="436" t="s">
        <v>247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1031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1169</v>
      </c>
      <c r="Y458" s="436" t="s">
        <v>760</v>
      </c>
      <c r="Z458" s="436" t="s">
        <v>761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1153</v>
      </c>
      <c r="W459" s="436"/>
      <c r="X459" s="436" t="s">
        <v>1031</v>
      </c>
      <c r="Y459" s="436" t="s">
        <v>1031</v>
      </c>
      <c r="Z459" s="436" t="s">
        <v>1031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1031</v>
      </c>
      <c r="C460" s="436" t="s">
        <v>521</v>
      </c>
      <c r="D460" s="436" t="s">
        <v>245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1031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1169</v>
      </c>
      <c r="Y460" s="436" t="s">
        <v>760</v>
      </c>
      <c r="Z460" s="436" t="s">
        <v>761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1031</v>
      </c>
      <c r="Y461" s="436" t="s">
        <v>1031</v>
      </c>
      <c r="Z461" s="436" t="s">
        <v>1031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1031</v>
      </c>
      <c r="C462" s="436" t="s">
        <v>522</v>
      </c>
      <c r="D462" s="436" t="s">
        <v>247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1031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1169</v>
      </c>
      <c r="Y462" s="436" t="s">
        <v>760</v>
      </c>
      <c r="Z462" s="436" t="s">
        <v>761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1031</v>
      </c>
      <c r="Y463" s="436" t="s">
        <v>1031</v>
      </c>
      <c r="Z463" s="436" t="s">
        <v>1031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1031</v>
      </c>
      <c r="C464" s="436" t="s">
        <v>523</v>
      </c>
      <c r="D464" s="436" t="s">
        <v>264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1031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1170</v>
      </c>
      <c r="Y464" s="436" t="s">
        <v>760</v>
      </c>
      <c r="Z464" s="436" t="s">
        <v>761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1031</v>
      </c>
      <c r="Y465" s="436" t="s">
        <v>1031</v>
      </c>
      <c r="Z465" s="436" t="s">
        <v>1031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1031</v>
      </c>
      <c r="C466" s="436" t="s">
        <v>524</v>
      </c>
      <c r="D466" s="436" t="s">
        <v>258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1031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1170</v>
      </c>
      <c r="Y466" s="436" t="s">
        <v>760</v>
      </c>
      <c r="Z466" s="436" t="s">
        <v>761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1031</v>
      </c>
      <c r="Y467" s="436" t="s">
        <v>1031</v>
      </c>
      <c r="Z467" s="436" t="s">
        <v>1031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1031</v>
      </c>
      <c r="C468" s="436" t="s">
        <v>525</v>
      </c>
      <c r="D468" s="436" t="s">
        <v>232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1031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1170</v>
      </c>
      <c r="Y468" s="436" t="s">
        <v>760</v>
      </c>
      <c r="Z468" s="436" t="s">
        <v>761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1044</v>
      </c>
      <c r="W469" s="436"/>
      <c r="X469" s="436" t="s">
        <v>1031</v>
      </c>
      <c r="Y469" s="436" t="s">
        <v>1031</v>
      </c>
      <c r="Z469" s="436" t="s">
        <v>1031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1031</v>
      </c>
      <c r="C470" s="436" t="s">
        <v>526</v>
      </c>
      <c r="D470" s="436" t="s">
        <v>258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1031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1170</v>
      </c>
      <c r="Y470" s="436" t="s">
        <v>760</v>
      </c>
      <c r="Z470" s="436" t="s">
        <v>761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1031</v>
      </c>
      <c r="Y471" s="436" t="s">
        <v>1031</v>
      </c>
      <c r="Z471" s="436" t="s">
        <v>1031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527</v>
      </c>
      <c r="D472" s="436" t="s">
        <v>245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1031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1170</v>
      </c>
      <c r="Y472" s="436" t="s">
        <v>760</v>
      </c>
      <c r="Z472" s="436" t="s">
        <v>761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1158</v>
      </c>
      <c r="W473" s="436"/>
      <c r="X473" s="436" t="s">
        <v>1031</v>
      </c>
      <c r="Y473" s="436" t="s">
        <v>1031</v>
      </c>
      <c r="Z473" s="436" t="s">
        <v>1031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528</v>
      </c>
      <c r="D474" s="436" t="s">
        <v>245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1031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1170</v>
      </c>
      <c r="Y474" s="436" t="s">
        <v>760</v>
      </c>
      <c r="Z474" s="436" t="s">
        <v>761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1171</v>
      </c>
      <c r="W475" s="436"/>
      <c r="X475" s="436" t="s">
        <v>1031</v>
      </c>
      <c r="Y475" s="436" t="s">
        <v>1031</v>
      </c>
      <c r="Z475" s="436" t="s">
        <v>1031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529</v>
      </c>
      <c r="D476" s="436" t="s">
        <v>247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1031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1170</v>
      </c>
      <c r="Y476" s="436" t="s">
        <v>760</v>
      </c>
      <c r="Z476" s="436" t="s">
        <v>761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1172</v>
      </c>
      <c r="W477" s="436"/>
      <c r="X477" s="436" t="s">
        <v>1031</v>
      </c>
      <c r="Y477" s="436" t="s">
        <v>1031</v>
      </c>
      <c r="Z477" s="436" t="s">
        <v>1031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1031</v>
      </c>
      <c r="C478" s="436" t="s">
        <v>530</v>
      </c>
      <c r="D478" s="436" t="s">
        <v>239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1031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1170</v>
      </c>
      <c r="Y478" s="436" t="s">
        <v>760</v>
      </c>
      <c r="Z478" s="436" t="s">
        <v>761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1173</v>
      </c>
      <c r="W479" s="436"/>
      <c r="X479" s="436" t="s">
        <v>1031</v>
      </c>
      <c r="Y479" s="436" t="s">
        <v>1031</v>
      </c>
      <c r="Z479" s="436" t="s">
        <v>1031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1031</v>
      </c>
      <c r="C480" s="436" t="s">
        <v>531</v>
      </c>
      <c r="D480" s="436" t="s">
        <v>258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1031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1174</v>
      </c>
      <c r="Y480" s="436" t="s">
        <v>760</v>
      </c>
      <c r="Z480" s="436" t="s">
        <v>761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1175</v>
      </c>
      <c r="W481" s="436"/>
      <c r="X481" s="436" t="s">
        <v>1031</v>
      </c>
      <c r="Y481" s="436" t="s">
        <v>1031</v>
      </c>
      <c r="Z481" s="436" t="s">
        <v>1031</v>
      </c>
      <c r="AA481" s="436"/>
      <c r="AC481" s="443">
        <f t="shared" si="1"/>
        <v>13.238703714285711</v>
      </c>
    </row>
    <row r="482" spans="1:29" ht="19.5" customHeight="1">
      <c r="A482" s="436">
        <f>A480+1</f>
        <v>237</v>
      </c>
      <c r="B482" s="436" t="s">
        <v>1031</v>
      </c>
      <c r="C482" s="436" t="s">
        <v>532</v>
      </c>
      <c r="D482" s="436" t="s">
        <v>258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1031</v>
      </c>
      <c r="L482" s="442">
        <f>H481+H483</f>
        <v>781.94499999999994</v>
      </c>
      <c r="M482" s="439">
        <v>390.97249999999997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1174</v>
      </c>
      <c r="Y482" s="436" t="s">
        <v>760</v>
      </c>
      <c r="Z482" s="436" t="s">
        <v>761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1176</v>
      </c>
      <c r="W483" s="436"/>
      <c r="X483" s="436" t="s">
        <v>1031</v>
      </c>
      <c r="Y483" s="436" t="s">
        <v>1031</v>
      </c>
      <c r="Z483" s="436" t="s">
        <v>1031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1177</v>
      </c>
      <c r="C484" s="436" t="s">
        <v>533</v>
      </c>
      <c r="D484" s="436" t="s">
        <v>254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1178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1174</v>
      </c>
      <c r="Y484" s="436" t="s">
        <v>760</v>
      </c>
      <c r="Z484" s="436" t="s">
        <v>761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1031</v>
      </c>
      <c r="Y485" s="436" t="s">
        <v>1031</v>
      </c>
      <c r="Z485" s="436" t="s">
        <v>1031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1031</v>
      </c>
      <c r="C486" s="436" t="s">
        <v>534</v>
      </c>
      <c r="D486" s="436" t="s">
        <v>247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1031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1174</v>
      </c>
      <c r="Y486" s="436" t="s">
        <v>760</v>
      </c>
      <c r="Z486" s="436" t="s">
        <v>761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1179</v>
      </c>
      <c r="W487" s="436"/>
      <c r="X487" s="436" t="s">
        <v>1031</v>
      </c>
      <c r="Y487" s="436" t="s">
        <v>1031</v>
      </c>
      <c r="Z487" s="436" t="s">
        <v>1031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1031</v>
      </c>
      <c r="C488" s="436" t="s">
        <v>535</v>
      </c>
      <c r="D488" s="436" t="s">
        <v>258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1031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1180</v>
      </c>
      <c r="Y488" s="436" t="s">
        <v>760</v>
      </c>
      <c r="Z488" s="436" t="s">
        <v>761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1181</v>
      </c>
      <c r="W489" s="436"/>
      <c r="X489" s="436" t="s">
        <v>1031</v>
      </c>
      <c r="Y489" s="436" t="s">
        <v>1031</v>
      </c>
      <c r="Z489" s="436" t="s">
        <v>1031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1031</v>
      </c>
      <c r="C490" s="436" t="s">
        <v>536</v>
      </c>
      <c r="D490" s="436" t="s">
        <v>247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1031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1180</v>
      </c>
      <c r="Y490" s="436" t="s">
        <v>760</v>
      </c>
      <c r="Z490" s="436" t="s">
        <v>761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1182</v>
      </c>
      <c r="W491" s="436"/>
      <c r="X491" s="436" t="s">
        <v>1031</v>
      </c>
      <c r="Y491" s="436" t="s">
        <v>1031</v>
      </c>
      <c r="Z491" s="436" t="s">
        <v>1031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1031</v>
      </c>
      <c r="C492" s="436" t="s">
        <v>537</v>
      </c>
      <c r="D492" s="436" t="s">
        <v>245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1031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1180</v>
      </c>
      <c r="Y492" s="436" t="s">
        <v>760</v>
      </c>
      <c r="Z492" s="436" t="s">
        <v>761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1031</v>
      </c>
      <c r="Y493" s="436" t="s">
        <v>1031</v>
      </c>
      <c r="Z493" s="436" t="s">
        <v>1031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538</v>
      </c>
      <c r="D494" s="436" t="s">
        <v>251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1031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759</v>
      </c>
      <c r="Y494" s="436" t="s">
        <v>760</v>
      </c>
      <c r="Z494" s="436" t="s">
        <v>761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1164</v>
      </c>
      <c r="W495" s="436"/>
      <c r="X495" s="436" t="s">
        <v>1031</v>
      </c>
      <c r="Y495" s="436" t="s">
        <v>1031</v>
      </c>
      <c r="Z495" s="436" t="s">
        <v>1031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1031</v>
      </c>
      <c r="C496" s="436" t="s">
        <v>539</v>
      </c>
      <c r="D496" s="436" t="s">
        <v>258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1031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759</v>
      </c>
      <c r="Y496" s="436" t="s">
        <v>760</v>
      </c>
      <c r="Z496" s="436" t="s">
        <v>761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1183</v>
      </c>
      <c r="W497" s="436"/>
      <c r="X497" s="436" t="s">
        <v>1031</v>
      </c>
      <c r="Y497" s="436" t="s">
        <v>1031</v>
      </c>
      <c r="Z497" s="436" t="s">
        <v>1031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1031</v>
      </c>
      <c r="C498" s="436" t="s">
        <v>540</v>
      </c>
      <c r="D498" s="436" t="s">
        <v>245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1031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759</v>
      </c>
      <c r="Y498" s="436" t="s">
        <v>760</v>
      </c>
      <c r="Z498" s="436" t="s">
        <v>761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1184</v>
      </c>
      <c r="W499" s="436"/>
      <c r="X499" s="436" t="s">
        <v>1031</v>
      </c>
      <c r="Y499" s="436" t="s">
        <v>1031</v>
      </c>
      <c r="Z499" s="436" t="s">
        <v>1031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1031</v>
      </c>
      <c r="C500" s="436" t="s">
        <v>541</v>
      </c>
      <c r="D500" s="436" t="s">
        <v>245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1031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759</v>
      </c>
      <c r="Y500" s="436" t="s">
        <v>760</v>
      </c>
      <c r="Z500" s="436" t="s">
        <v>761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1031</v>
      </c>
      <c r="Y501" s="436" t="s">
        <v>1031</v>
      </c>
      <c r="Z501" s="436" t="s">
        <v>1031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1031</v>
      </c>
      <c r="C502" s="436" t="s">
        <v>542</v>
      </c>
      <c r="D502" s="436" t="s">
        <v>247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1031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759</v>
      </c>
      <c r="Y502" s="436" t="s">
        <v>760</v>
      </c>
      <c r="Z502" s="436" t="s">
        <v>761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1185</v>
      </c>
      <c r="W503" s="436"/>
      <c r="X503" s="436" t="s">
        <v>1031</v>
      </c>
      <c r="Y503" s="436" t="s">
        <v>1031</v>
      </c>
      <c r="Z503" s="436" t="s">
        <v>1031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1031</v>
      </c>
      <c r="C504" s="436" t="s">
        <v>543</v>
      </c>
      <c r="D504" s="436" t="s">
        <v>247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1031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759</v>
      </c>
      <c r="Y504" s="436" t="s">
        <v>760</v>
      </c>
      <c r="Z504" s="436" t="s">
        <v>761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1186</v>
      </c>
      <c r="W505" s="436"/>
      <c r="X505" s="436" t="s">
        <v>1031</v>
      </c>
      <c r="Y505" s="436" t="s">
        <v>1031</v>
      </c>
      <c r="Z505" s="436" t="s">
        <v>1031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1187</v>
      </c>
      <c r="C506" s="436" t="s">
        <v>544</v>
      </c>
      <c r="D506" s="436" t="s">
        <v>254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1188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759</v>
      </c>
      <c r="Y506" s="436" t="s">
        <v>760</v>
      </c>
      <c r="Z506" s="436" t="s">
        <v>761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1189</v>
      </c>
      <c r="W507" s="436"/>
      <c r="X507" s="436" t="s">
        <v>1031</v>
      </c>
      <c r="Y507" s="436" t="s">
        <v>1031</v>
      </c>
      <c r="Z507" s="436" t="s">
        <v>1031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1031</v>
      </c>
      <c r="C508" s="436" t="s">
        <v>545</v>
      </c>
      <c r="D508" s="436" t="s">
        <v>247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1031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759</v>
      </c>
      <c r="Y508" s="436" t="s">
        <v>760</v>
      </c>
      <c r="Z508" s="436" t="s">
        <v>761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1190</v>
      </c>
      <c r="W509" s="436"/>
      <c r="X509" s="436" t="s">
        <v>1031</v>
      </c>
      <c r="Y509" s="436" t="s">
        <v>1031</v>
      </c>
      <c r="Z509" s="436" t="s">
        <v>1031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1031</v>
      </c>
      <c r="C510" s="436" t="s">
        <v>546</v>
      </c>
      <c r="D510" s="436" t="s">
        <v>258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1031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759</v>
      </c>
      <c r="Y510" s="436" t="s">
        <v>760</v>
      </c>
      <c r="Z510" s="436" t="s">
        <v>761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1181</v>
      </c>
      <c r="W511" s="436"/>
      <c r="X511" s="436" t="s">
        <v>1031</v>
      </c>
      <c r="Y511" s="436" t="s">
        <v>1031</v>
      </c>
      <c r="Z511" s="436" t="s">
        <v>1031</v>
      </c>
      <c r="AA511" s="436"/>
      <c r="AC511" s="443">
        <f t="shared" si="1"/>
        <v>14.088721142857141</v>
      </c>
    </row>
    <row r="512" spans="1:29" ht="19.5" customHeight="1">
      <c r="A512" s="436">
        <f>A510+1</f>
        <v>252</v>
      </c>
      <c r="B512" s="436" t="s">
        <v>1031</v>
      </c>
      <c r="C512" s="436" t="s">
        <v>547</v>
      </c>
      <c r="D512" s="436" t="s">
        <v>247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1031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759</v>
      </c>
      <c r="Y512" s="436" t="s">
        <v>760</v>
      </c>
      <c r="Z512" s="436" t="s">
        <v>761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1031</v>
      </c>
      <c r="Y513" s="436" t="s">
        <v>1031</v>
      </c>
      <c r="Z513" s="436" t="s">
        <v>1031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1031</v>
      </c>
      <c r="C514" s="436" t="s">
        <v>548</v>
      </c>
      <c r="D514" s="436" t="s">
        <v>247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1031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1191</v>
      </c>
      <c r="Y514" s="436" t="s">
        <v>760</v>
      </c>
      <c r="Z514" s="436" t="s">
        <v>761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1164</v>
      </c>
      <c r="W515" s="436"/>
      <c r="X515" s="436" t="s">
        <v>1031</v>
      </c>
      <c r="Y515" s="436" t="s">
        <v>1031</v>
      </c>
      <c r="Z515" s="436" t="s">
        <v>1031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1192</v>
      </c>
      <c r="C516" s="444" t="s">
        <v>549</v>
      </c>
      <c r="D516" s="444" t="s">
        <v>369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1193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1191</v>
      </c>
      <c r="Y516" s="444" t="s">
        <v>760</v>
      </c>
      <c r="Z516" s="444" t="s">
        <v>761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1194</v>
      </c>
      <c r="W517" s="444"/>
      <c r="X517" s="444" t="s">
        <v>1031</v>
      </c>
      <c r="Y517" s="444" t="s">
        <v>1031</v>
      </c>
      <c r="Z517" s="444" t="s">
        <v>1031</v>
      </c>
      <c r="AA517" s="444"/>
      <c r="AC517" s="443">
        <f t="shared" si="1"/>
        <v>14.242530571428571</v>
      </c>
    </row>
    <row r="518" spans="1:29" ht="19.5" customHeight="1">
      <c r="A518" s="444">
        <f>A516+1</f>
        <v>255</v>
      </c>
      <c r="B518" s="444" t="s">
        <v>1195</v>
      </c>
      <c r="C518" s="444" t="s">
        <v>550</v>
      </c>
      <c r="D518" s="444" t="s">
        <v>412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1196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1191</v>
      </c>
      <c r="Y518" s="444" t="s">
        <v>760</v>
      </c>
      <c r="Z518" s="444" t="s">
        <v>761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1181</v>
      </c>
      <c r="W519" s="436"/>
      <c r="X519" s="436" t="s">
        <v>1031</v>
      </c>
      <c r="Y519" s="436" t="s">
        <v>1031</v>
      </c>
      <c r="Z519" s="436" t="s">
        <v>1031</v>
      </c>
      <c r="AA519" s="436"/>
      <c r="AC519" s="443">
        <f t="shared" ref="AC519:AC646" si="2">I519/7000</f>
        <v>14.310959142857142</v>
      </c>
    </row>
    <row r="520" spans="1:29" ht="19.5" customHeight="1">
      <c r="A520" s="436">
        <f>A518+1</f>
        <v>256</v>
      </c>
      <c r="B520" s="436" t="s">
        <v>1031</v>
      </c>
      <c r="C520" s="436" t="s">
        <v>551</v>
      </c>
      <c r="D520" s="436" t="s">
        <v>245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1031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1191</v>
      </c>
      <c r="Y520" s="436" t="s">
        <v>760</v>
      </c>
      <c r="Z520" s="436" t="s">
        <v>761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1190</v>
      </c>
      <c r="W521" s="436"/>
      <c r="X521" s="436" t="s">
        <v>1031</v>
      </c>
      <c r="Y521" s="436" t="s">
        <v>1031</v>
      </c>
      <c r="Z521" s="436" t="s">
        <v>1031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552</v>
      </c>
      <c r="D522" s="436" t="s">
        <v>245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1031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1191</v>
      </c>
      <c r="Y522" s="436" t="s">
        <v>760</v>
      </c>
      <c r="Z522" s="436" t="s">
        <v>761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1181</v>
      </c>
      <c r="W523" s="436"/>
      <c r="X523" s="436" t="s">
        <v>1031</v>
      </c>
      <c r="Y523" s="436" t="s">
        <v>1031</v>
      </c>
      <c r="Z523" s="436" t="s">
        <v>1031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553</v>
      </c>
      <c r="D524" s="436" t="s">
        <v>251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1031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1191</v>
      </c>
      <c r="Y524" s="436" t="s">
        <v>760</v>
      </c>
      <c r="Z524" s="436" t="s">
        <v>761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1181</v>
      </c>
      <c r="W525" s="436"/>
      <c r="X525" s="436" t="s">
        <v>1031</v>
      </c>
      <c r="Y525" s="436" t="s">
        <v>1031</v>
      </c>
      <c r="Z525" s="436" t="s">
        <v>1031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1031</v>
      </c>
      <c r="C526" s="436" t="s">
        <v>554</v>
      </c>
      <c r="D526" s="436" t="s">
        <v>247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1031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1191</v>
      </c>
      <c r="Y526" s="436" t="s">
        <v>760</v>
      </c>
      <c r="Z526" s="436" t="s">
        <v>761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1190</v>
      </c>
      <c r="W527" s="436"/>
      <c r="X527" s="436" t="s">
        <v>1031</v>
      </c>
      <c r="Y527" s="436" t="s">
        <v>1031</v>
      </c>
      <c r="Z527" s="436" t="s">
        <v>1031</v>
      </c>
      <c r="AA527" s="436"/>
      <c r="AC527" s="443">
        <f t="shared" si="2"/>
        <v>14.543530571428571</v>
      </c>
    </row>
    <row r="528" spans="1:29" ht="19.5" customHeight="1">
      <c r="A528" s="436">
        <f>A526+1</f>
        <v>260</v>
      </c>
      <c r="B528" s="436" t="s">
        <v>1031</v>
      </c>
      <c r="C528" s="436" t="s">
        <v>555</v>
      </c>
      <c r="D528" s="436" t="s">
        <v>245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1031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1191</v>
      </c>
      <c r="Y528" s="436" t="s">
        <v>760</v>
      </c>
      <c r="Z528" s="436" t="s">
        <v>761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1197</v>
      </c>
      <c r="W529" s="436"/>
      <c r="X529" s="436" t="s">
        <v>1031</v>
      </c>
      <c r="Y529" s="436" t="s">
        <v>1031</v>
      </c>
      <c r="Z529" s="436" t="s">
        <v>1031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1031</v>
      </c>
      <c r="C530" s="436" t="s">
        <v>556</v>
      </c>
      <c r="D530" s="436" t="s">
        <v>239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1031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1191</v>
      </c>
      <c r="Y530" s="436" t="s">
        <v>760</v>
      </c>
      <c r="Z530" s="436" t="s">
        <v>761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1181</v>
      </c>
      <c r="W531" s="436"/>
      <c r="X531" s="436" t="s">
        <v>1031</v>
      </c>
      <c r="Y531" s="436" t="s">
        <v>1031</v>
      </c>
      <c r="Z531" s="436" t="s">
        <v>1031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1031</v>
      </c>
      <c r="C532" s="436" t="s">
        <v>557</v>
      </c>
      <c r="D532" s="436" t="s">
        <v>245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1031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1191</v>
      </c>
      <c r="Y532" s="436" t="s">
        <v>760</v>
      </c>
      <c r="Z532" s="436" t="s">
        <v>761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1031</v>
      </c>
      <c r="Y533" s="436" t="s">
        <v>1031</v>
      </c>
      <c r="Z533" s="436" t="s">
        <v>1031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558</v>
      </c>
      <c r="D534" s="436" t="s">
        <v>247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1031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1191</v>
      </c>
      <c r="Y534" s="436" t="s">
        <v>760</v>
      </c>
      <c r="Z534" s="436" t="s">
        <v>761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1031</v>
      </c>
      <c r="Y535" s="436" t="s">
        <v>1031</v>
      </c>
      <c r="Z535" s="436" t="s">
        <v>1031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1031</v>
      </c>
      <c r="C536" s="436" t="s">
        <v>559</v>
      </c>
      <c r="D536" s="436" t="s">
        <v>247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1031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1198</v>
      </c>
      <c r="Y536" s="436" t="s">
        <v>760</v>
      </c>
      <c r="Z536" s="436" t="s">
        <v>761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1181</v>
      </c>
      <c r="W537" s="436"/>
      <c r="X537" s="436" t="s">
        <v>1031</v>
      </c>
      <c r="Y537" s="436" t="s">
        <v>1031</v>
      </c>
      <c r="Z537" s="436" t="s">
        <v>1031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1031</v>
      </c>
      <c r="C538" s="436" t="s">
        <v>560</v>
      </c>
      <c r="D538" s="436" t="s">
        <v>247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1031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1199</v>
      </c>
      <c r="Y538" s="436" t="s">
        <v>760</v>
      </c>
      <c r="Z538" s="436" t="s">
        <v>761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1031</v>
      </c>
      <c r="Y539" s="436" t="s">
        <v>1031</v>
      </c>
      <c r="Z539" s="436" t="s">
        <v>1031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1200</v>
      </c>
      <c r="C540" s="436" t="s">
        <v>561</v>
      </c>
      <c r="D540" s="436" t="s">
        <v>264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1201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1199</v>
      </c>
      <c r="Y540" s="436" t="s">
        <v>760</v>
      </c>
      <c r="Z540" s="436" t="s">
        <v>761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1031</v>
      </c>
      <c r="Y541" s="436" t="s">
        <v>1031</v>
      </c>
      <c r="Z541" s="436" t="s">
        <v>1031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562</v>
      </c>
      <c r="D542" s="436" t="s">
        <v>247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1031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1199</v>
      </c>
      <c r="Y542" s="436" t="s">
        <v>760</v>
      </c>
      <c r="Z542" s="436" t="s">
        <v>761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1181</v>
      </c>
      <c r="W543" s="436"/>
      <c r="X543" s="436" t="s">
        <v>1031</v>
      </c>
      <c r="Y543" s="436" t="s">
        <v>1031</v>
      </c>
      <c r="Z543" s="436" t="s">
        <v>1031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563</v>
      </c>
      <c r="D544" s="436" t="s">
        <v>247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1031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1199</v>
      </c>
      <c r="Y544" s="436" t="s">
        <v>760</v>
      </c>
      <c r="Z544" s="436" t="s">
        <v>761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1039</v>
      </c>
      <c r="W545" s="436"/>
      <c r="X545" s="436" t="s">
        <v>1031</v>
      </c>
      <c r="Y545" s="436" t="s">
        <v>1031</v>
      </c>
      <c r="Z545" s="436" t="s">
        <v>1031</v>
      </c>
      <c r="AA545" s="436"/>
      <c r="AC545" s="443">
        <f t="shared" si="2"/>
        <v>15.066326999999999</v>
      </c>
    </row>
    <row r="546" spans="1:29" ht="19.5" customHeight="1">
      <c r="A546" s="436">
        <f>A544+1</f>
        <v>269</v>
      </c>
      <c r="B546" s="436"/>
      <c r="C546" s="436" t="s">
        <v>564</v>
      </c>
      <c r="D546" s="436" t="s">
        <v>258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1031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1199</v>
      </c>
      <c r="Y546" s="436" t="s">
        <v>760</v>
      </c>
      <c r="Z546" s="436" t="s">
        <v>761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1197</v>
      </c>
      <c r="W547" s="436"/>
      <c r="X547" s="436" t="s">
        <v>1031</v>
      </c>
      <c r="Y547" s="436" t="s">
        <v>1031</v>
      </c>
      <c r="Z547" s="436" t="s">
        <v>1031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565</v>
      </c>
      <c r="D548" s="436" t="s">
        <v>258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1031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1199</v>
      </c>
      <c r="Y548" s="436" t="s">
        <v>760</v>
      </c>
      <c r="Z548" s="436" t="s">
        <v>761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1039</v>
      </c>
      <c r="W549" s="436"/>
      <c r="X549" s="436" t="s">
        <v>1031</v>
      </c>
      <c r="Y549" s="436" t="s">
        <v>1031</v>
      </c>
      <c r="Z549" s="436" t="s">
        <v>1031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566</v>
      </c>
      <c r="D550" s="436" t="s">
        <v>247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1031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1199</v>
      </c>
      <c r="Y550" s="436" t="s">
        <v>760</v>
      </c>
      <c r="Z550" s="436" t="s">
        <v>761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1039</v>
      </c>
      <c r="W551" s="436"/>
      <c r="X551" s="436" t="s">
        <v>1031</v>
      </c>
      <c r="Y551" s="436" t="s">
        <v>1031</v>
      </c>
      <c r="Z551" s="436" t="s">
        <v>1031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567</v>
      </c>
      <c r="D552" s="436" t="s">
        <v>247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1031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1199</v>
      </c>
      <c r="Y552" s="436" t="s">
        <v>760</v>
      </c>
      <c r="Z552" s="436" t="s">
        <v>761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1031</v>
      </c>
      <c r="Y553" s="436" t="s">
        <v>1031</v>
      </c>
      <c r="Z553" s="436" t="s">
        <v>1031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568</v>
      </c>
      <c r="D554" s="436" t="s">
        <v>239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1031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764</v>
      </c>
      <c r="Y554" s="436" t="s">
        <v>760</v>
      </c>
      <c r="Z554" s="436" t="s">
        <v>761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1031</v>
      </c>
      <c r="Y555" s="436" t="s">
        <v>1031</v>
      </c>
      <c r="Z555" s="436" t="s">
        <v>1031</v>
      </c>
      <c r="AA555" s="436"/>
      <c r="AC555" s="443">
        <f t="shared" si="2"/>
        <v>15.355184142857141</v>
      </c>
    </row>
    <row r="556" spans="1:29" ht="19.5" customHeight="1">
      <c r="A556" s="436">
        <f>A554+1</f>
        <v>274</v>
      </c>
      <c r="B556" s="436"/>
      <c r="C556" s="436" t="s">
        <v>569</v>
      </c>
      <c r="D556" s="436" t="s">
        <v>258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1031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764</v>
      </c>
      <c r="Y556" s="436" t="s">
        <v>760</v>
      </c>
      <c r="Z556" s="436" t="s">
        <v>761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1031</v>
      </c>
      <c r="Y557" s="436" t="s">
        <v>1031</v>
      </c>
      <c r="Z557" s="436" t="s">
        <v>1031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570</v>
      </c>
      <c r="D558" s="436" t="s">
        <v>247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1031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764</v>
      </c>
      <c r="Y558" s="436" t="s">
        <v>760</v>
      </c>
      <c r="Z558" s="436" t="s">
        <v>761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1202</v>
      </c>
      <c r="W559" s="436"/>
      <c r="X559" s="436" t="s">
        <v>1031</v>
      </c>
      <c r="Y559" s="436" t="s">
        <v>1031</v>
      </c>
      <c r="Z559" s="436" t="s">
        <v>1031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1203</v>
      </c>
      <c r="C560" s="436" t="s">
        <v>571</v>
      </c>
      <c r="D560" s="436" t="s">
        <v>572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1204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764</v>
      </c>
      <c r="Y560" s="436" t="s">
        <v>760</v>
      </c>
      <c r="Z560" s="436" t="s">
        <v>761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1039</v>
      </c>
      <c r="W561" s="436"/>
      <c r="X561" s="436" t="s">
        <v>1031</v>
      </c>
      <c r="Y561" s="436" t="s">
        <v>1031</v>
      </c>
      <c r="Z561" s="436" t="s">
        <v>1031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573</v>
      </c>
      <c r="D562" s="436" t="s">
        <v>245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1031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764</v>
      </c>
      <c r="Y562" s="436" t="s">
        <v>760</v>
      </c>
      <c r="Z562" s="436" t="s">
        <v>761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1031</v>
      </c>
      <c r="Y563" s="436" t="s">
        <v>1031</v>
      </c>
      <c r="Z563" s="436" t="s">
        <v>1031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574</v>
      </c>
      <c r="D564" s="436" t="s">
        <v>247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1031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764</v>
      </c>
      <c r="Y564" s="436" t="s">
        <v>760</v>
      </c>
      <c r="Z564" s="436" t="s">
        <v>761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1205</v>
      </c>
      <c r="W565" s="436"/>
      <c r="X565" s="436" t="s">
        <v>1031</v>
      </c>
      <c r="Y565" s="436" t="s">
        <v>1031</v>
      </c>
      <c r="Z565" s="436" t="s">
        <v>1031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575</v>
      </c>
      <c r="D566" s="436" t="s">
        <v>247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1031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764</v>
      </c>
      <c r="Y566" s="436" t="s">
        <v>760</v>
      </c>
      <c r="Z566" s="436" t="s">
        <v>761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1197</v>
      </c>
      <c r="W567" s="436"/>
      <c r="X567" s="436" t="s">
        <v>1031</v>
      </c>
      <c r="Y567" s="436" t="s">
        <v>1031</v>
      </c>
      <c r="Z567" s="436" t="s">
        <v>1031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576</v>
      </c>
      <c r="D568" s="436" t="s">
        <v>247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1031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764</v>
      </c>
      <c r="Y568" s="436" t="s">
        <v>760</v>
      </c>
      <c r="Z568" s="436" t="s">
        <v>761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1031</v>
      </c>
      <c r="Y569" s="436" t="s">
        <v>1031</v>
      </c>
      <c r="Z569" s="436" t="s">
        <v>1031</v>
      </c>
      <c r="AA569" s="436"/>
      <c r="AC569" s="443">
        <f t="shared" si="2"/>
        <v>15.741414571428569</v>
      </c>
    </row>
    <row r="570" spans="1:29" ht="19.5" customHeight="1">
      <c r="A570" s="436">
        <f>A568+1</f>
        <v>281</v>
      </c>
      <c r="B570" s="436"/>
      <c r="C570" s="436" t="s">
        <v>577</v>
      </c>
      <c r="D570" s="436" t="s">
        <v>245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1031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764</v>
      </c>
      <c r="Y570" s="436" t="s">
        <v>760</v>
      </c>
      <c r="Z570" s="436" t="s">
        <v>761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1039</v>
      </c>
      <c r="W571" s="436"/>
      <c r="X571" s="436" t="s">
        <v>1031</v>
      </c>
      <c r="Y571" s="436" t="s">
        <v>1031</v>
      </c>
      <c r="Z571" s="436" t="s">
        <v>1031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578</v>
      </c>
      <c r="D572" s="436" t="s">
        <v>247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1031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764</v>
      </c>
      <c r="Y572" s="436" t="s">
        <v>760</v>
      </c>
      <c r="Z572" s="436" t="s">
        <v>761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1206</v>
      </c>
      <c r="W573" s="436"/>
      <c r="X573" s="436" t="s">
        <v>1031</v>
      </c>
      <c r="Y573" s="436" t="s">
        <v>1031</v>
      </c>
      <c r="Z573" s="436" t="s">
        <v>1031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579</v>
      </c>
      <c r="D574" s="436" t="s">
        <v>258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1031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764</v>
      </c>
      <c r="Y574" s="436" t="s">
        <v>760</v>
      </c>
      <c r="Z574" s="436" t="s">
        <v>761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1190</v>
      </c>
      <c r="W575" s="436"/>
      <c r="X575" s="436" t="s">
        <v>1031</v>
      </c>
      <c r="Y575" s="436" t="s">
        <v>1031</v>
      </c>
      <c r="Z575" s="436" t="s">
        <v>1031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580</v>
      </c>
      <c r="D576" s="436" t="s">
        <v>258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1031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764</v>
      </c>
      <c r="Y576" s="436" t="s">
        <v>760</v>
      </c>
      <c r="Z576" s="436" t="s">
        <v>761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1044</v>
      </c>
      <c r="W577" s="436"/>
      <c r="X577" s="436" t="s">
        <v>1031</v>
      </c>
      <c r="Y577" s="436" t="s">
        <v>1031</v>
      </c>
      <c r="Z577" s="436" t="s">
        <v>1031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581</v>
      </c>
      <c r="D578" s="436" t="s">
        <v>245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1031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764</v>
      </c>
      <c r="Y578" s="436" t="s">
        <v>760</v>
      </c>
      <c r="Z578" s="436" t="s">
        <v>761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1207</v>
      </c>
      <c r="W579" s="436"/>
      <c r="X579" s="436" t="s">
        <v>1031</v>
      </c>
      <c r="Y579" s="436" t="s">
        <v>1031</v>
      </c>
      <c r="Z579" s="436" t="s">
        <v>1031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1208</v>
      </c>
      <c r="C580" s="436" t="s">
        <v>582</v>
      </c>
      <c r="D580" s="436" t="s">
        <v>285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1209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1210</v>
      </c>
      <c r="Y580" s="436" t="s">
        <v>760</v>
      </c>
      <c r="Z580" s="436" t="s">
        <v>761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1031</v>
      </c>
      <c r="Y581" s="436" t="s">
        <v>1031</v>
      </c>
      <c r="Z581" s="436" t="s">
        <v>1031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583</v>
      </c>
      <c r="D582" s="436" t="s">
        <v>251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1031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1210</v>
      </c>
      <c r="Y582" s="436" t="s">
        <v>760</v>
      </c>
      <c r="Z582" s="436" t="s">
        <v>761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1211</v>
      </c>
      <c r="W583" s="436"/>
      <c r="X583" s="436" t="s">
        <v>1031</v>
      </c>
      <c r="Y583" s="436" t="s">
        <v>1031</v>
      </c>
      <c r="Z583" s="436" t="s">
        <v>1031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584</v>
      </c>
      <c r="D584" s="436" t="s">
        <v>258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1031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1210</v>
      </c>
      <c r="Y584" s="436" t="s">
        <v>760</v>
      </c>
      <c r="Z584" s="436" t="s">
        <v>761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1031</v>
      </c>
      <c r="Y585" s="436" t="s">
        <v>1031</v>
      </c>
      <c r="Z585" s="436" t="s">
        <v>1031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585</v>
      </c>
      <c r="D586" s="436" t="s">
        <v>258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1031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1210</v>
      </c>
      <c r="Y586" s="436" t="s">
        <v>760</v>
      </c>
      <c r="Z586" s="436" t="s">
        <v>761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1164</v>
      </c>
      <c r="W587" s="436"/>
      <c r="X587" s="436" t="s">
        <v>1031</v>
      </c>
      <c r="Y587" s="436" t="s">
        <v>1031</v>
      </c>
      <c r="Z587" s="436" t="s">
        <v>1031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586</v>
      </c>
      <c r="D588" s="436" t="s">
        <v>258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1031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1210</v>
      </c>
      <c r="Y588" s="436" t="s">
        <v>760</v>
      </c>
      <c r="Z588" s="436" t="s">
        <v>761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1156</v>
      </c>
      <c r="W589" s="436"/>
      <c r="X589" s="436" t="s">
        <v>1031</v>
      </c>
      <c r="Y589" s="436" t="s">
        <v>1031</v>
      </c>
      <c r="Z589" s="436" t="s">
        <v>1031</v>
      </c>
      <c r="AA589" s="436"/>
      <c r="AC589" s="443">
        <f t="shared" si="2"/>
        <v>16.298308571428571</v>
      </c>
    </row>
    <row r="590" spans="1:29" ht="19.5" customHeight="1">
      <c r="A590" s="436">
        <f>A588+1</f>
        <v>291</v>
      </c>
      <c r="B590" s="436"/>
      <c r="C590" s="436" t="s">
        <v>587</v>
      </c>
      <c r="D590" s="436" t="s">
        <v>245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1031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1212</v>
      </c>
      <c r="Y590" s="436" t="s">
        <v>760</v>
      </c>
      <c r="Z590" s="436" t="s">
        <v>761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1031</v>
      </c>
      <c r="Y591" s="436" t="s">
        <v>1031</v>
      </c>
      <c r="Z591" s="436" t="s">
        <v>1031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588</v>
      </c>
      <c r="D592" s="436" t="s">
        <v>245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1031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1212</v>
      </c>
      <c r="Y592" s="436" t="s">
        <v>760</v>
      </c>
      <c r="Z592" s="436" t="s">
        <v>761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1031</v>
      </c>
      <c r="Y593" s="436" t="s">
        <v>1031</v>
      </c>
      <c r="Z593" s="436" t="s">
        <v>1031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589</v>
      </c>
      <c r="D594" s="436" t="s">
        <v>239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1031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1212</v>
      </c>
      <c r="Y594" s="436" t="s">
        <v>760</v>
      </c>
      <c r="Z594" s="436" t="s">
        <v>761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1213</v>
      </c>
      <c r="W595" s="436"/>
      <c r="X595" s="436" t="s">
        <v>1031</v>
      </c>
      <c r="Y595" s="436" t="s">
        <v>1031</v>
      </c>
      <c r="Z595" s="436" t="s">
        <v>1031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590</v>
      </c>
      <c r="D596" s="436" t="s">
        <v>247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1031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1212</v>
      </c>
      <c r="Y596" s="436" t="s">
        <v>760</v>
      </c>
      <c r="Z596" s="436" t="s">
        <v>761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1197</v>
      </c>
      <c r="W597" s="436"/>
      <c r="X597" s="436" t="s">
        <v>1031</v>
      </c>
      <c r="Y597" s="436" t="s">
        <v>1031</v>
      </c>
      <c r="Z597" s="436" t="s">
        <v>1031</v>
      </c>
      <c r="AA597" s="436"/>
      <c r="AC597" s="443">
        <f t="shared" si="2"/>
        <v>16.528308571428571</v>
      </c>
    </row>
    <row r="598" spans="1:29" ht="19.5" customHeight="1">
      <c r="A598" s="436">
        <f>A596+1</f>
        <v>295</v>
      </c>
      <c r="B598" s="436"/>
      <c r="C598" s="436" t="s">
        <v>591</v>
      </c>
      <c r="D598" s="436" t="s">
        <v>239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1031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1212</v>
      </c>
      <c r="Y598" s="436" t="s">
        <v>760</v>
      </c>
      <c r="Z598" s="436" t="s">
        <v>761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1181</v>
      </c>
      <c r="W599" s="436"/>
      <c r="X599" s="436" t="s">
        <v>1031</v>
      </c>
      <c r="Y599" s="436" t="s">
        <v>1031</v>
      </c>
      <c r="Z599" s="436" t="s">
        <v>1031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592</v>
      </c>
      <c r="D600" s="436" t="s">
        <v>245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1031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1212</v>
      </c>
      <c r="Y600" s="436" t="s">
        <v>760</v>
      </c>
      <c r="Z600" s="436" t="s">
        <v>761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1214</v>
      </c>
      <c r="W601" s="436"/>
      <c r="X601" s="436" t="s">
        <v>1031</v>
      </c>
      <c r="Y601" s="436" t="s">
        <v>1031</v>
      </c>
      <c r="Z601" s="436" t="s">
        <v>1031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1215</v>
      </c>
      <c r="C602" s="436" t="s">
        <v>593</v>
      </c>
      <c r="D602" s="436" t="s">
        <v>277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1216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1212</v>
      </c>
      <c r="Y602" s="436" t="s">
        <v>760</v>
      </c>
      <c r="Z602" s="436" t="s">
        <v>761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1181</v>
      </c>
      <c r="W603" s="436"/>
      <c r="X603" s="436" t="s">
        <v>1031</v>
      </c>
      <c r="Y603" s="436" t="s">
        <v>1031</v>
      </c>
      <c r="Z603" s="436" t="s">
        <v>1031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594</v>
      </c>
      <c r="D604" s="436" t="s">
        <v>251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1031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1212</v>
      </c>
      <c r="Y604" s="436" t="s">
        <v>760</v>
      </c>
      <c r="Z604" s="436" t="s">
        <v>761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1197</v>
      </c>
      <c r="W605" s="436"/>
      <c r="X605" s="436" t="s">
        <v>1031</v>
      </c>
      <c r="Y605" s="436" t="s">
        <v>1031</v>
      </c>
      <c r="Z605" s="436" t="s">
        <v>1031</v>
      </c>
      <c r="AA605" s="436"/>
      <c r="AC605" s="443">
        <f t="shared" si="2"/>
        <v>16.741523571428569</v>
      </c>
    </row>
    <row r="606" spans="1:29" ht="19.5" customHeight="1">
      <c r="A606" s="436">
        <f>A604+1</f>
        <v>299</v>
      </c>
      <c r="B606" s="436"/>
      <c r="C606" s="436" t="s">
        <v>595</v>
      </c>
      <c r="D606" s="436" t="s">
        <v>239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1031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1212</v>
      </c>
      <c r="Y606" s="436" t="s">
        <v>760</v>
      </c>
      <c r="Z606" s="436" t="s">
        <v>761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1197</v>
      </c>
      <c r="W607" s="436"/>
      <c r="X607" s="436" t="s">
        <v>1031</v>
      </c>
      <c r="Y607" s="436" t="s">
        <v>1031</v>
      </c>
      <c r="Z607" s="436" t="s">
        <v>1031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1217</v>
      </c>
      <c r="C608" s="444" t="s">
        <v>596</v>
      </c>
      <c r="D608" s="444" t="s">
        <v>597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1218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1212</v>
      </c>
      <c r="Y608" s="444" t="s">
        <v>760</v>
      </c>
      <c r="Z608" s="444" t="s">
        <v>761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1219</v>
      </c>
      <c r="W609" s="444"/>
      <c r="X609" s="444" t="s">
        <v>1031</v>
      </c>
      <c r="Y609" s="444" t="s">
        <v>1031</v>
      </c>
      <c r="Z609" s="444" t="s">
        <v>1031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1220</v>
      </c>
      <c r="C610" s="444" t="s">
        <v>598</v>
      </c>
      <c r="D610" s="444" t="s">
        <v>599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1221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1212</v>
      </c>
      <c r="Y610" s="444" t="s">
        <v>760</v>
      </c>
      <c r="Z610" s="444" t="s">
        <v>761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1031</v>
      </c>
      <c r="Y611" s="436" t="s">
        <v>1031</v>
      </c>
      <c r="Z611" s="436" t="s">
        <v>1031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600</v>
      </c>
      <c r="D612" s="436" t="s">
        <v>258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1031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1212</v>
      </c>
      <c r="Y612" s="436" t="s">
        <v>760</v>
      </c>
      <c r="Z612" s="436" t="s">
        <v>761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1186</v>
      </c>
      <c r="W613" s="436"/>
      <c r="X613" s="436" t="s">
        <v>1031</v>
      </c>
      <c r="Y613" s="436" t="s">
        <v>1031</v>
      </c>
      <c r="Z613" s="436" t="s">
        <v>1031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601</v>
      </c>
      <c r="D614" s="436" t="s">
        <v>247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1031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1212</v>
      </c>
      <c r="Y614" s="436" t="s">
        <v>760</v>
      </c>
      <c r="Z614" s="436" t="s">
        <v>761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1181</v>
      </c>
      <c r="W615" s="436"/>
      <c r="X615" s="436" t="s">
        <v>1031</v>
      </c>
      <c r="Y615" s="436" t="s">
        <v>1031</v>
      </c>
      <c r="Z615" s="436" t="s">
        <v>1031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602</v>
      </c>
      <c r="D616" s="436" t="s">
        <v>258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1031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1212</v>
      </c>
      <c r="Y616" s="436" t="s">
        <v>760</v>
      </c>
      <c r="Z616" s="436" t="s">
        <v>761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1222</v>
      </c>
      <c r="W617" s="436"/>
      <c r="X617" s="436" t="s">
        <v>1031</v>
      </c>
      <c r="Y617" s="436" t="s">
        <v>1031</v>
      </c>
      <c r="Z617" s="436" t="s">
        <v>1031</v>
      </c>
      <c r="AA617" s="436"/>
      <c r="AC617" s="443">
        <f t="shared" si="2"/>
        <v>17.047278142857142</v>
      </c>
    </row>
    <row r="618" spans="1:29" ht="19.5" customHeight="1">
      <c r="A618" s="436">
        <f>A616+1</f>
        <v>305</v>
      </c>
      <c r="B618" s="436"/>
      <c r="C618" s="436" t="s">
        <v>603</v>
      </c>
      <c r="D618" s="436" t="s">
        <v>245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1031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1212</v>
      </c>
      <c r="Y618" s="436" t="s">
        <v>760</v>
      </c>
      <c r="Z618" s="436" t="s">
        <v>761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1031</v>
      </c>
      <c r="Y619" s="436" t="s">
        <v>1031</v>
      </c>
      <c r="Z619" s="436" t="s">
        <v>1031</v>
      </c>
      <c r="AA619" s="436"/>
      <c r="AC619" s="443">
        <f t="shared" si="2"/>
        <v>17.102143999999999</v>
      </c>
    </row>
    <row r="620" spans="1:29" ht="19.5" customHeight="1">
      <c r="A620" s="436">
        <f>A618+1</f>
        <v>306</v>
      </c>
      <c r="B620" s="436" t="s">
        <v>1223</v>
      </c>
      <c r="C620" s="436" t="s">
        <v>604</v>
      </c>
      <c r="D620" s="436" t="s">
        <v>332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1224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1212</v>
      </c>
      <c r="Y620" s="436" t="s">
        <v>760</v>
      </c>
      <c r="Z620" s="436" t="s">
        <v>761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1031</v>
      </c>
      <c r="Y621" s="436" t="s">
        <v>1031</v>
      </c>
      <c r="Z621" s="436" t="s">
        <v>1031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605</v>
      </c>
      <c r="D622" s="436" t="s">
        <v>251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1031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1212</v>
      </c>
      <c r="Y622" s="436" t="s">
        <v>760</v>
      </c>
      <c r="Z622" s="436" t="s">
        <v>761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1164</v>
      </c>
      <c r="W623" s="436"/>
      <c r="X623" s="436" t="s">
        <v>1031</v>
      </c>
      <c r="Y623" s="436" t="s">
        <v>1031</v>
      </c>
      <c r="Z623" s="436" t="s">
        <v>1031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606</v>
      </c>
      <c r="D624" s="436" t="s">
        <v>251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1031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1212</v>
      </c>
      <c r="Y624" s="436" t="s">
        <v>760</v>
      </c>
      <c r="Z624" s="436" t="s">
        <v>761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1039</v>
      </c>
      <c r="W625" s="436"/>
      <c r="X625" s="436" t="s">
        <v>1031</v>
      </c>
      <c r="Y625" s="436" t="s">
        <v>1031</v>
      </c>
      <c r="Z625" s="436" t="s">
        <v>1031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607</v>
      </c>
      <c r="D626" s="436" t="s">
        <v>245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1031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1212</v>
      </c>
      <c r="Y626" s="436" t="s">
        <v>760</v>
      </c>
      <c r="Z626" s="436" t="s">
        <v>761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1181</v>
      </c>
      <c r="W627" s="436"/>
      <c r="X627" s="436" t="s">
        <v>1031</v>
      </c>
      <c r="Y627" s="436" t="s">
        <v>1031</v>
      </c>
      <c r="Z627" s="436" t="s">
        <v>1031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608</v>
      </c>
      <c r="D628" s="436" t="s">
        <v>245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1031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1212</v>
      </c>
      <c r="Y628" s="436" t="s">
        <v>760</v>
      </c>
      <c r="Z628" s="436" t="s">
        <v>761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1031</v>
      </c>
      <c r="Y629" s="436" t="s">
        <v>1031</v>
      </c>
      <c r="Z629" s="436" t="s">
        <v>1031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609</v>
      </c>
      <c r="D630" s="436" t="s">
        <v>258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1031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1212</v>
      </c>
      <c r="Y630" s="436" t="s">
        <v>760</v>
      </c>
      <c r="Z630" s="436" t="s">
        <v>761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1031</v>
      </c>
      <c r="Y631" s="436" t="s">
        <v>1031</v>
      </c>
      <c r="Z631" s="436" t="s">
        <v>1031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610</v>
      </c>
      <c r="D632" s="436" t="s">
        <v>258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1031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1210</v>
      </c>
      <c r="Y632" s="436" t="s">
        <v>760</v>
      </c>
      <c r="Z632" s="436" t="s">
        <v>761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1031</v>
      </c>
      <c r="Y633" s="436" t="s">
        <v>1031</v>
      </c>
      <c r="Z633" s="436" t="s">
        <v>1031</v>
      </c>
      <c r="AA633" s="436"/>
      <c r="AC633" s="443">
        <f t="shared" si="2"/>
        <v>17.487250571428572</v>
      </c>
    </row>
    <row r="634" spans="1:29" ht="19.5" customHeight="1">
      <c r="A634" s="436">
        <f>A632+1</f>
        <v>313</v>
      </c>
      <c r="B634" s="436" t="s">
        <v>1225</v>
      </c>
      <c r="C634" s="436" t="s">
        <v>611</v>
      </c>
      <c r="D634" s="436" t="s">
        <v>285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1226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1210</v>
      </c>
      <c r="Y634" s="436" t="s">
        <v>760</v>
      </c>
      <c r="Z634" s="436" t="s">
        <v>761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1227</v>
      </c>
      <c r="W635" s="436"/>
      <c r="X635" s="436" t="s">
        <v>1031</v>
      </c>
      <c r="Y635" s="436" t="s">
        <v>1031</v>
      </c>
      <c r="Z635" s="436" t="s">
        <v>1031</v>
      </c>
      <c r="AA635" s="436"/>
      <c r="AC635" s="443">
        <f t="shared" si="2"/>
        <v>17.523724999999999</v>
      </c>
    </row>
    <row r="636" spans="1:29" ht="19.5" customHeight="1">
      <c r="A636" s="436">
        <f>A634+1</f>
        <v>314</v>
      </c>
      <c r="B636" s="436" t="s">
        <v>1228</v>
      </c>
      <c r="C636" s="436" t="s">
        <v>612</v>
      </c>
      <c r="D636" s="436" t="s">
        <v>332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1229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1210</v>
      </c>
      <c r="Y636" s="436" t="s">
        <v>760</v>
      </c>
      <c r="Z636" s="436" t="s">
        <v>761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1230</v>
      </c>
      <c r="W637" s="436"/>
      <c r="X637" s="436" t="s">
        <v>1031</v>
      </c>
      <c r="Y637" s="436" t="s">
        <v>1031</v>
      </c>
      <c r="Z637" s="436" t="s">
        <v>1031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1231</v>
      </c>
      <c r="C638" s="436" t="s">
        <v>613</v>
      </c>
      <c r="D638" s="436" t="s">
        <v>614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1232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1210</v>
      </c>
      <c r="Y638" s="436" t="s">
        <v>760</v>
      </c>
      <c r="Z638" s="436" t="s">
        <v>761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615</v>
      </c>
      <c r="D640" s="436" t="s">
        <v>239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1031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760</v>
      </c>
      <c r="Z640" s="436" t="s">
        <v>761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1050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>
      <c r="A642" s="444">
        <f>A640+1</f>
        <v>317</v>
      </c>
      <c r="B642" s="444" t="s">
        <v>1233</v>
      </c>
      <c r="C642" s="458" t="s">
        <v>616</v>
      </c>
      <c r="D642" s="444" t="s">
        <v>262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1234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760</v>
      </c>
      <c r="Z642" s="444" t="s">
        <v>761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1235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1236</v>
      </c>
      <c r="C644" s="458" t="s">
        <v>617</v>
      </c>
      <c r="D644" s="444" t="s">
        <v>351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1237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760</v>
      </c>
      <c r="Z644" s="444" t="s">
        <v>761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1238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1239</v>
      </c>
      <c r="C646" s="458" t="s">
        <v>618</v>
      </c>
      <c r="D646" s="444" t="s">
        <v>351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1031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760</v>
      </c>
      <c r="Z646" s="444" t="s">
        <v>761</v>
      </c>
      <c r="AA646" s="444"/>
      <c r="AC646" s="443">
        <f t="shared" si="2"/>
        <v>0</v>
      </c>
    </row>
    <row r="647" spans="1:29" ht="19.5" customHeight="1">
      <c r="A647" s="785" t="s">
        <v>203</v>
      </c>
      <c r="B647" s="648"/>
      <c r="C647" s="648"/>
      <c r="D647" s="648"/>
      <c r="E647" s="648"/>
      <c r="F647" s="649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1031</v>
      </c>
      <c r="Y647" s="435" t="s">
        <v>1031</v>
      </c>
      <c r="Z647" s="435" t="s">
        <v>1031</v>
      </c>
      <c r="AA647" s="435"/>
    </row>
    <row r="648" spans="1:29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>
      <c r="A650" s="462"/>
      <c r="B650" s="465" t="s">
        <v>239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>
      <c r="A651" s="462"/>
      <c r="B651" s="465" t="s">
        <v>232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>
      <c r="A652" s="462"/>
      <c r="B652" s="465" t="s">
        <v>251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>
      <c r="A653" s="462"/>
      <c r="B653" s="465" t="s">
        <v>836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>
      <c r="A654" s="462"/>
      <c r="B654" s="465" t="s">
        <v>258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>
      <c r="A655" s="462"/>
      <c r="B655" s="465" t="s">
        <v>875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>
      <c r="A656" s="462"/>
      <c r="B656" s="465" t="s">
        <v>245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247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285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301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572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264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230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277</v>
      </c>
      <c r="C663" s="436">
        <f>COUNTIF(D8:D646,"DB2+0")</f>
        <v>7</v>
      </c>
      <c r="D663" s="779" t="s">
        <v>1240</v>
      </c>
      <c r="E663" s="662"/>
      <c r="F663" s="662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254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614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597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332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378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403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599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844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369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414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1241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262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877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1242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234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843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845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412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228</v>
      </c>
      <c r="C682" s="436">
        <f>COUNTIF(D8:D646,"DD60+0")</f>
        <v>2</v>
      </c>
      <c r="D682" s="779" t="s">
        <v>1240</v>
      </c>
      <c r="E682" s="662"/>
      <c r="F682" s="662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242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416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418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351</v>
      </c>
      <c r="C686" s="436">
        <f>COUNTIF(D8:D646,"DD60+18")</f>
        <v>3</v>
      </c>
      <c r="D686" s="779" t="s">
        <v>1243</v>
      </c>
      <c r="E686" s="662"/>
      <c r="F686" s="662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349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427</v>
      </c>
      <c r="C688" s="436">
        <f>COUNTIF(D8:D646,"DD60+35")</f>
        <v>2</v>
      </c>
      <c r="D688" s="779" t="s">
        <v>1244</v>
      </c>
      <c r="E688" s="662"/>
      <c r="F688" s="662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203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6" t="s">
        <v>1245</v>
      </c>
      <c r="B1" s="466" t="s">
        <v>1246</v>
      </c>
      <c r="C1" s="466" t="s">
        <v>1247</v>
      </c>
      <c r="D1" s="466" t="s">
        <v>1248</v>
      </c>
      <c r="E1" s="466" t="s">
        <v>1249</v>
      </c>
      <c r="F1" s="466" t="s">
        <v>1250</v>
      </c>
      <c r="G1" s="466" t="s">
        <v>1251</v>
      </c>
      <c r="H1" s="466" t="s">
        <v>1252</v>
      </c>
      <c r="I1" s="466" t="s">
        <v>1253</v>
      </c>
      <c r="J1" s="466" t="s">
        <v>1254</v>
      </c>
      <c r="K1" s="466" t="s">
        <v>1255</v>
      </c>
    </row>
    <row r="2" spans="1:11" ht="15.75" customHeight="1">
      <c r="A2" s="467" t="s">
        <v>1256</v>
      </c>
      <c r="B2" s="467" t="s">
        <v>1257</v>
      </c>
      <c r="C2" s="467" t="s">
        <v>1258</v>
      </c>
      <c r="D2" s="468">
        <v>45660</v>
      </c>
      <c r="E2" s="468">
        <v>46359</v>
      </c>
      <c r="F2" s="467" t="s">
        <v>1259</v>
      </c>
      <c r="G2" s="467" t="s">
        <v>1260</v>
      </c>
      <c r="H2" s="467"/>
      <c r="I2" s="467" t="s">
        <v>1261</v>
      </c>
      <c r="J2" s="469" t="s">
        <v>1262</v>
      </c>
      <c r="K2" s="469" t="s">
        <v>1263</v>
      </c>
    </row>
    <row r="3" spans="1:11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1264</v>
      </c>
      <c r="K3" s="469" t="s">
        <v>1265</v>
      </c>
    </row>
    <row r="4" spans="1:11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1266</v>
      </c>
      <c r="K4" s="469" t="s">
        <v>1267</v>
      </c>
    </row>
    <row r="5" spans="1:11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1268</v>
      </c>
    </row>
    <row r="6" spans="1:11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648</v>
      </c>
    </row>
    <row r="7" spans="1:11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1269</v>
      </c>
    </row>
    <row r="8" spans="1:11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1270</v>
      </c>
    </row>
    <row r="9" spans="1:11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664</v>
      </c>
    </row>
    <row r="10" spans="1:11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658</v>
      </c>
    </row>
    <row r="11" spans="1:11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1271</v>
      </c>
    </row>
    <row r="12" spans="1:11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1272</v>
      </c>
    </row>
    <row r="13" spans="1:11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667</v>
      </c>
    </row>
    <row r="14" spans="1:1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1273</v>
      </c>
    </row>
    <row r="15" spans="1:1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690</v>
      </c>
    </row>
    <row r="16" spans="1:1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1274</v>
      </c>
    </row>
    <row r="17" spans="1:11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1275</v>
      </c>
    </row>
    <row r="18" spans="1:1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716</v>
      </c>
    </row>
    <row r="19" spans="1:1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1276</v>
      </c>
    </row>
    <row r="20" spans="1:1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748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717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720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1277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1278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88" t="s">
        <v>1279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05"/>
      <c r="X1" s="474"/>
      <c r="Y1" s="474"/>
      <c r="Z1" s="474"/>
    </row>
    <row r="2" spans="1:26" ht="15" customHeight="1">
      <c r="A2" s="789" t="s">
        <v>1280</v>
      </c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05"/>
      <c r="X2" s="474"/>
      <c r="Y2" s="474"/>
      <c r="Z2" s="474"/>
    </row>
    <row r="3" spans="1:26" ht="18" customHeight="1">
      <c r="A3" s="790" t="s">
        <v>1281</v>
      </c>
      <c r="B3" s="758"/>
      <c r="C3" s="758"/>
      <c r="D3" s="758"/>
      <c r="E3" s="758"/>
      <c r="F3" s="758"/>
      <c r="G3" s="758"/>
      <c r="H3" s="758"/>
      <c r="I3" s="758"/>
      <c r="J3" s="758"/>
      <c r="K3" s="791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1282</v>
      </c>
      <c r="B4" s="69" t="s">
        <v>1283</v>
      </c>
      <c r="C4" s="80" t="s">
        <v>623</v>
      </c>
      <c r="D4" s="476" t="s">
        <v>1284</v>
      </c>
      <c r="E4" s="477" t="s">
        <v>1285</v>
      </c>
      <c r="F4" s="476" t="s">
        <v>1286</v>
      </c>
      <c r="G4" s="80" t="s">
        <v>1287</v>
      </c>
      <c r="H4" s="80" t="s">
        <v>1288</v>
      </c>
      <c r="I4" s="80" t="s">
        <v>1289</v>
      </c>
      <c r="J4" s="80" t="s">
        <v>1290</v>
      </c>
      <c r="K4" s="741" t="s">
        <v>1291</v>
      </c>
      <c r="L4" s="649"/>
      <c r="M4" s="741" t="s">
        <v>1292</v>
      </c>
      <c r="N4" s="649"/>
      <c r="O4" s="741" t="s">
        <v>1293</v>
      </c>
      <c r="P4" s="649"/>
      <c r="Q4" s="741" t="s">
        <v>1294</v>
      </c>
      <c r="R4" s="649"/>
      <c r="S4" s="741" t="s">
        <v>1295</v>
      </c>
      <c r="T4" s="649"/>
      <c r="U4" s="741" t="s">
        <v>899</v>
      </c>
      <c r="V4" s="649"/>
      <c r="W4" s="80" t="s">
        <v>1296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625</v>
      </c>
      <c r="L5" s="80" t="s">
        <v>1297</v>
      </c>
      <c r="M5" s="478" t="s">
        <v>625</v>
      </c>
      <c r="N5" s="80" t="s">
        <v>1297</v>
      </c>
      <c r="O5" s="478" t="s">
        <v>625</v>
      </c>
      <c r="P5" s="80" t="s">
        <v>1297</v>
      </c>
      <c r="Q5" s="478" t="s">
        <v>625</v>
      </c>
      <c r="R5" s="80" t="s">
        <v>1297</v>
      </c>
      <c r="S5" s="478" t="s">
        <v>625</v>
      </c>
      <c r="T5" s="80" t="s">
        <v>1297</v>
      </c>
      <c r="U5" s="478" t="s">
        <v>625</v>
      </c>
      <c r="V5" s="80" t="s">
        <v>1297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1298</v>
      </c>
      <c r="C6" s="424" t="s">
        <v>242</v>
      </c>
      <c r="D6" s="424" t="s">
        <v>1299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>
      <c r="A8" s="424">
        <v>2</v>
      </c>
      <c r="B8" s="424" t="s">
        <v>1300</v>
      </c>
      <c r="C8" s="424" t="s">
        <v>418</v>
      </c>
      <c r="D8" s="424" t="s">
        <v>1301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>
      <c r="A10" s="424">
        <v>3</v>
      </c>
      <c r="B10" s="424" t="s">
        <v>1302</v>
      </c>
      <c r="C10" s="424" t="s">
        <v>1303</v>
      </c>
      <c r="D10" s="424" t="s">
        <v>1304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>
      <c r="A12" s="424">
        <v>4</v>
      </c>
      <c r="B12" s="424" t="s">
        <v>1305</v>
      </c>
      <c r="C12" s="424" t="s">
        <v>412</v>
      </c>
      <c r="D12" s="424" t="s">
        <v>1306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>
      <c r="A13" s="424"/>
      <c r="B13" s="424"/>
      <c r="C13" s="424"/>
      <c r="D13" s="424"/>
      <c r="E13" s="482">
        <v>477.30700000000002</v>
      </c>
      <c r="F13" s="786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>
      <c r="A14" s="424">
        <v>5</v>
      </c>
      <c r="B14" s="424" t="s">
        <v>1307</v>
      </c>
      <c r="C14" s="427" t="s">
        <v>251</v>
      </c>
      <c r="D14" s="427" t="s">
        <v>1031</v>
      </c>
      <c r="E14" s="427"/>
      <c r="F14" s="787"/>
      <c r="G14" s="85">
        <v>44348</v>
      </c>
      <c r="H14" s="109">
        <v>44510</v>
      </c>
      <c r="I14" s="484" t="s">
        <v>1308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>
      <c r="A15" s="424"/>
      <c r="B15" s="424"/>
      <c r="C15" s="424"/>
      <c r="D15" s="424"/>
      <c r="E15" s="482">
        <v>359.774</v>
      </c>
      <c r="F15" s="787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>
      <c r="A16" s="424">
        <v>6</v>
      </c>
      <c r="B16" s="424" t="s">
        <v>1309</v>
      </c>
      <c r="C16" s="427" t="s">
        <v>251</v>
      </c>
      <c r="D16" s="427" t="s">
        <v>1031</v>
      </c>
      <c r="E16" s="427"/>
      <c r="F16" s="787"/>
      <c r="G16" s="85">
        <v>44348</v>
      </c>
      <c r="H16" s="109">
        <v>44510</v>
      </c>
      <c r="I16" s="484" t="s">
        <v>1310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>
      <c r="A17" s="424"/>
      <c r="B17" s="424"/>
      <c r="C17" s="424"/>
      <c r="D17" s="424"/>
      <c r="E17" s="482">
        <v>412.08100000000002</v>
      </c>
      <c r="F17" s="787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>
      <c r="A18" s="424">
        <v>7</v>
      </c>
      <c r="B18" s="424" t="s">
        <v>1311</v>
      </c>
      <c r="C18" s="427" t="s">
        <v>258</v>
      </c>
      <c r="D18" s="427" t="s">
        <v>1031</v>
      </c>
      <c r="E18" s="427"/>
      <c r="F18" s="787"/>
      <c r="G18" s="85">
        <v>44348</v>
      </c>
      <c r="H18" s="109">
        <v>44510</v>
      </c>
      <c r="I18" s="484" t="s">
        <v>1310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>
      <c r="A19" s="424"/>
      <c r="B19" s="424"/>
      <c r="C19" s="424"/>
      <c r="D19" s="424"/>
      <c r="E19" s="482">
        <v>397.82100000000003</v>
      </c>
      <c r="F19" s="787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>
      <c r="A20" s="424">
        <v>8</v>
      </c>
      <c r="B20" s="424" t="s">
        <v>1312</v>
      </c>
      <c r="C20" s="427" t="s">
        <v>251</v>
      </c>
      <c r="D20" s="427" t="s">
        <v>1031</v>
      </c>
      <c r="E20" s="427"/>
      <c r="F20" s="787"/>
      <c r="G20" s="85">
        <v>44348</v>
      </c>
      <c r="H20" s="109">
        <v>44510</v>
      </c>
      <c r="I20" s="484" t="s">
        <v>1310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644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1313</v>
      </c>
      <c r="C22" s="427" t="s">
        <v>285</v>
      </c>
      <c r="D22" s="427" t="s">
        <v>1314</v>
      </c>
      <c r="E22" s="427"/>
      <c r="F22" s="490"/>
      <c r="G22" s="85">
        <v>44348</v>
      </c>
      <c r="H22" s="85">
        <v>44423</v>
      </c>
      <c r="I22" s="484" t="s">
        <v>1310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306.44900000000001</v>
      </c>
      <c r="F23" s="786">
        <v>701.88900000000001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1315</v>
      </c>
      <c r="C24" s="427" t="s">
        <v>258</v>
      </c>
      <c r="D24" s="427" t="s">
        <v>1031</v>
      </c>
      <c r="E24" s="427"/>
      <c r="F24" s="787"/>
      <c r="G24" s="85">
        <v>44348</v>
      </c>
      <c r="H24" s="85">
        <v>44423</v>
      </c>
      <c r="I24" s="484" t="s">
        <v>1310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644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1316</v>
      </c>
      <c r="C26" s="424" t="s">
        <v>242</v>
      </c>
      <c r="D26" s="424" t="s">
        <v>1317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1318</v>
      </c>
      <c r="C28" s="424" t="s">
        <v>228</v>
      </c>
      <c r="D28" s="424" t="s">
        <v>1031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86">
        <v>665.76300000000003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1319</v>
      </c>
      <c r="C30" s="424" t="s">
        <v>251</v>
      </c>
      <c r="D30" s="424" t="s">
        <v>1031</v>
      </c>
      <c r="E30" s="424"/>
      <c r="F30" s="787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367.64299999999997</v>
      </c>
      <c r="F31" s="644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1320</v>
      </c>
      <c r="C32" s="424" t="s">
        <v>876</v>
      </c>
      <c r="D32" s="424" t="s">
        <v>1321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1322</v>
      </c>
      <c r="C34" s="424" t="s">
        <v>262</v>
      </c>
      <c r="D34" s="424" t="s">
        <v>1323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338.68299999999999</v>
      </c>
      <c r="F35" s="786">
        <v>552.67399999999998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1324</v>
      </c>
      <c r="C36" s="424" t="s">
        <v>245</v>
      </c>
      <c r="D36" s="424" t="s">
        <v>1031</v>
      </c>
      <c r="E36" s="424"/>
      <c r="F36" s="787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213.99100000000001</v>
      </c>
      <c r="F37" s="644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1325</v>
      </c>
      <c r="C38" s="424" t="s">
        <v>403</v>
      </c>
      <c r="D38" s="424" t="s">
        <v>1326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1327</v>
      </c>
      <c r="C40" s="424" t="s">
        <v>1241</v>
      </c>
      <c r="D40" s="424" t="s">
        <v>1328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86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1329</v>
      </c>
      <c r="C42" s="427" t="s">
        <v>251</v>
      </c>
      <c r="D42" s="427" t="s">
        <v>1031</v>
      </c>
      <c r="E42" s="427"/>
      <c r="F42" s="787"/>
      <c r="G42" s="85">
        <v>44348</v>
      </c>
      <c r="H42" s="85">
        <v>44423</v>
      </c>
      <c r="I42" s="484" t="s">
        <v>1310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299.04199999999997</v>
      </c>
      <c r="F43" s="644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1330</v>
      </c>
      <c r="C44" s="427" t="s">
        <v>242</v>
      </c>
      <c r="D44" s="427" t="s">
        <v>1331</v>
      </c>
      <c r="E44" s="427"/>
      <c r="F44" s="490"/>
      <c r="G44" s="85">
        <v>44348</v>
      </c>
      <c r="H44" s="85">
        <v>44423</v>
      </c>
      <c r="I44" s="484" t="s">
        <v>1310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1332</v>
      </c>
      <c r="C46" s="427" t="s">
        <v>242</v>
      </c>
      <c r="D46" s="427" t="s">
        <v>1333</v>
      </c>
      <c r="E46" s="427"/>
      <c r="F46" s="490"/>
      <c r="G46" s="85">
        <v>44348</v>
      </c>
      <c r="H46" s="85">
        <v>44423</v>
      </c>
      <c r="I46" s="484" t="s">
        <v>1310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86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1334</v>
      </c>
      <c r="C48" s="427" t="s">
        <v>239</v>
      </c>
      <c r="D48" s="427" t="s">
        <v>1031</v>
      </c>
      <c r="E48" s="427"/>
      <c r="F48" s="787"/>
      <c r="G48" s="85">
        <v>44348</v>
      </c>
      <c r="H48" s="85">
        <v>44449</v>
      </c>
      <c r="I48" s="484" t="s">
        <v>1308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290.22199999999998</v>
      </c>
      <c r="F49" s="787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1335</v>
      </c>
      <c r="C50" s="427" t="s">
        <v>239</v>
      </c>
      <c r="D50" s="427" t="s">
        <v>1031</v>
      </c>
      <c r="E50" s="427"/>
      <c r="F50" s="787"/>
      <c r="G50" s="85">
        <v>44348</v>
      </c>
      <c r="H50" s="85">
        <v>44449</v>
      </c>
      <c r="I50" s="484" t="s">
        <v>1308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373.74200000000002</v>
      </c>
      <c r="F51" s="644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1336</v>
      </c>
      <c r="C52" s="424" t="s">
        <v>264</v>
      </c>
      <c r="D52" s="424" t="s">
        <v>1337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1338</v>
      </c>
      <c r="C54" s="424" t="s">
        <v>1339</v>
      </c>
      <c r="D54" s="424" t="s">
        <v>1340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439.66399999999999</v>
      </c>
      <c r="F55" s="786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1341</v>
      </c>
      <c r="C56" s="427" t="s">
        <v>239</v>
      </c>
      <c r="D56" s="427" t="s">
        <v>1031</v>
      </c>
      <c r="E56" s="427"/>
      <c r="F56" s="787"/>
      <c r="G56" s="85">
        <v>44348</v>
      </c>
      <c r="H56" s="85">
        <v>44449</v>
      </c>
      <c r="I56" s="484" t="s">
        <v>1310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361.05900000000003</v>
      </c>
      <c r="F57" s="644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1342</v>
      </c>
      <c r="C58" s="427" t="s">
        <v>277</v>
      </c>
      <c r="D58" s="427" t="s">
        <v>1343</v>
      </c>
      <c r="E58" s="427"/>
      <c r="F58" s="490"/>
      <c r="G58" s="85">
        <v>44348</v>
      </c>
      <c r="H58" s="85">
        <v>44449</v>
      </c>
      <c r="I58" s="484" t="s">
        <v>1310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372.57799999999997</v>
      </c>
      <c r="F59" s="786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1344</v>
      </c>
      <c r="C60" s="427" t="s">
        <v>251</v>
      </c>
      <c r="D60" s="427" t="s">
        <v>1031</v>
      </c>
      <c r="E60" s="427"/>
      <c r="F60" s="787"/>
      <c r="G60" s="85">
        <v>44348</v>
      </c>
      <c r="H60" s="85">
        <v>44449</v>
      </c>
      <c r="I60" s="484" t="s">
        <v>1310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379.93400000000003</v>
      </c>
      <c r="F61" s="787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1345</v>
      </c>
      <c r="C62" s="427" t="s">
        <v>251</v>
      </c>
      <c r="D62" s="427" t="s">
        <v>1031</v>
      </c>
      <c r="E62" s="427"/>
      <c r="F62" s="787"/>
      <c r="G62" s="85">
        <v>44348</v>
      </c>
      <c r="H62" s="85">
        <v>44449</v>
      </c>
      <c r="I62" s="484" t="s">
        <v>1310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87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1346</v>
      </c>
      <c r="C64" s="427" t="s">
        <v>251</v>
      </c>
      <c r="D64" s="427" t="s">
        <v>1031</v>
      </c>
      <c r="E64" s="427"/>
      <c r="F64" s="787"/>
      <c r="G64" s="85">
        <v>44348</v>
      </c>
      <c r="H64" s="85">
        <v>44449</v>
      </c>
      <c r="I64" s="484" t="s">
        <v>1310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87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1347</v>
      </c>
      <c r="C66" s="427" t="s">
        <v>239</v>
      </c>
      <c r="D66" s="427" t="s">
        <v>1031</v>
      </c>
      <c r="E66" s="427"/>
      <c r="F66" s="787"/>
      <c r="G66" s="85">
        <v>44348</v>
      </c>
      <c r="H66" s="85">
        <v>44449</v>
      </c>
      <c r="I66" s="484" t="s">
        <v>1310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383.53300000000002</v>
      </c>
      <c r="F67" s="787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1348</v>
      </c>
      <c r="C68" s="427" t="s">
        <v>258</v>
      </c>
      <c r="D68" s="427" t="s">
        <v>1031</v>
      </c>
      <c r="E68" s="427"/>
      <c r="F68" s="787"/>
      <c r="G68" s="85">
        <v>44348</v>
      </c>
      <c r="H68" s="85">
        <v>44449</v>
      </c>
      <c r="I68" s="484" t="s">
        <v>1310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644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1349</v>
      </c>
      <c r="C70" s="424" t="s">
        <v>242</v>
      </c>
      <c r="D70" s="424" t="s">
        <v>1350</v>
      </c>
      <c r="E70" s="424"/>
      <c r="F70" s="479"/>
      <c r="G70" s="85">
        <v>44348</v>
      </c>
      <c r="H70" s="85">
        <v>44449</v>
      </c>
      <c r="I70" s="481" t="s">
        <v>1310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1351</v>
      </c>
      <c r="C72" s="424" t="s">
        <v>228</v>
      </c>
      <c r="D72" s="424" t="s">
        <v>1352</v>
      </c>
      <c r="E72" s="424"/>
      <c r="F72" s="479"/>
      <c r="G72" s="85">
        <v>44348</v>
      </c>
      <c r="H72" s="85">
        <v>44449</v>
      </c>
      <c r="I72" s="481" t="s">
        <v>1310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368.87299999999999</v>
      </c>
      <c r="F73" s="786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1353</v>
      </c>
      <c r="C74" s="427" t="s">
        <v>251</v>
      </c>
      <c r="D74" s="427" t="s">
        <v>1031</v>
      </c>
      <c r="E74" s="427"/>
      <c r="F74" s="787"/>
      <c r="G74" s="85">
        <v>44348</v>
      </c>
      <c r="H74" s="85">
        <v>44449</v>
      </c>
      <c r="I74" s="484" t="s">
        <v>1310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383.48700000000002</v>
      </c>
      <c r="F75" s="644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1354</v>
      </c>
      <c r="C76" s="427" t="s">
        <v>285</v>
      </c>
      <c r="D76" s="427" t="s">
        <v>1031</v>
      </c>
      <c r="E76" s="427"/>
      <c r="F76" s="490"/>
      <c r="G76" s="85">
        <v>44348</v>
      </c>
      <c r="H76" s="85">
        <v>44449</v>
      </c>
      <c r="I76" s="484" t="s">
        <v>1310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1355</v>
      </c>
      <c r="C78" s="424" t="s">
        <v>277</v>
      </c>
      <c r="D78" s="424" t="s">
        <v>1356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1357</v>
      </c>
      <c r="C80" s="424" t="s">
        <v>277</v>
      </c>
      <c r="D80" s="424" t="s">
        <v>1358</v>
      </c>
      <c r="E80" s="424"/>
      <c r="F80" s="479"/>
      <c r="G80" s="85">
        <v>44348</v>
      </c>
      <c r="H80" s="85">
        <v>44449</v>
      </c>
      <c r="I80" s="481" t="s">
        <v>1310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1359</v>
      </c>
      <c r="C82" s="427" t="s">
        <v>597</v>
      </c>
      <c r="D82" s="427" t="s">
        <v>1360</v>
      </c>
      <c r="E82" s="427"/>
      <c r="F82" s="490"/>
      <c r="G82" s="85">
        <v>44348</v>
      </c>
      <c r="H82" s="85">
        <v>44449</v>
      </c>
      <c r="I82" s="484" t="s">
        <v>1310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1361</v>
      </c>
      <c r="C84" s="427" t="s">
        <v>332</v>
      </c>
      <c r="D84" s="427" t="s">
        <v>1362</v>
      </c>
      <c r="E84" s="427"/>
      <c r="F84" s="490"/>
      <c r="G84" s="85">
        <v>44348</v>
      </c>
      <c r="H84" s="85">
        <v>44397</v>
      </c>
      <c r="I84" s="484" t="s">
        <v>1310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382.62799999999999</v>
      </c>
      <c r="F85" s="786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1363</v>
      </c>
      <c r="C86" s="427" t="s">
        <v>251</v>
      </c>
      <c r="D86" s="427" t="s">
        <v>1031</v>
      </c>
      <c r="E86" s="427"/>
      <c r="F86" s="787"/>
      <c r="G86" s="85">
        <v>44348</v>
      </c>
      <c r="H86" s="85">
        <v>44397</v>
      </c>
      <c r="I86" s="484" t="s">
        <v>1308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87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1364</v>
      </c>
      <c r="C88" s="427" t="s">
        <v>251</v>
      </c>
      <c r="D88" s="427" t="s">
        <v>1031</v>
      </c>
      <c r="E88" s="427"/>
      <c r="F88" s="787"/>
      <c r="G88" s="85">
        <v>44348</v>
      </c>
      <c r="H88" s="85">
        <v>44397</v>
      </c>
      <c r="I88" s="484" t="s">
        <v>1308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379.07900000000001</v>
      </c>
      <c r="F89" s="787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1365</v>
      </c>
      <c r="C90" s="427" t="s">
        <v>251</v>
      </c>
      <c r="D90" s="427" t="s">
        <v>1031</v>
      </c>
      <c r="E90" s="427"/>
      <c r="F90" s="787"/>
      <c r="G90" s="85">
        <v>44348</v>
      </c>
      <c r="H90" s="85">
        <v>44397</v>
      </c>
      <c r="I90" s="484" t="s">
        <v>1308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372.91699999999997</v>
      </c>
      <c r="F91" s="644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1366</v>
      </c>
      <c r="C92" s="427" t="s">
        <v>332</v>
      </c>
      <c r="D92" s="427" t="s">
        <v>1367</v>
      </c>
      <c r="E92" s="427"/>
      <c r="F92" s="490"/>
      <c r="G92" s="85">
        <v>44348</v>
      </c>
      <c r="H92" s="85">
        <v>44397</v>
      </c>
      <c r="I92" s="484" t="s">
        <v>1310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373.37700000000001</v>
      </c>
      <c r="F93" s="786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1368</v>
      </c>
      <c r="C94" s="427" t="s">
        <v>251</v>
      </c>
      <c r="D94" s="427" t="s">
        <v>1031</v>
      </c>
      <c r="E94" s="427"/>
      <c r="F94" s="787"/>
      <c r="G94" s="85">
        <v>44348</v>
      </c>
      <c r="H94" s="85">
        <v>44428</v>
      </c>
      <c r="I94" s="484" t="s">
        <v>1308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387.20499999999998</v>
      </c>
      <c r="F95" s="787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1369</v>
      </c>
      <c r="C96" s="427" t="s">
        <v>251</v>
      </c>
      <c r="D96" s="427" t="s">
        <v>1031</v>
      </c>
      <c r="E96" s="427"/>
      <c r="F96" s="787"/>
      <c r="G96" s="85">
        <v>44348</v>
      </c>
      <c r="H96" s="85">
        <v>44428</v>
      </c>
      <c r="I96" s="484" t="s">
        <v>1308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87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1370</v>
      </c>
      <c r="C98" s="427" t="s">
        <v>285</v>
      </c>
      <c r="D98" s="427" t="s">
        <v>1031</v>
      </c>
      <c r="E98" s="427"/>
      <c r="F98" s="787"/>
      <c r="G98" s="85">
        <v>44348</v>
      </c>
      <c r="H98" s="85">
        <v>44428</v>
      </c>
      <c r="I98" s="484" t="s">
        <v>1308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403.57900000000001</v>
      </c>
      <c r="F99" s="787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1371</v>
      </c>
      <c r="C100" s="427" t="s">
        <v>258</v>
      </c>
      <c r="D100" s="427" t="s">
        <v>1031</v>
      </c>
      <c r="E100" s="427"/>
      <c r="F100" s="787"/>
      <c r="G100" s="85">
        <v>44348</v>
      </c>
      <c r="H100" s="85">
        <v>44428</v>
      </c>
      <c r="I100" s="484" t="s">
        <v>1308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644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1372</v>
      </c>
      <c r="C102" s="427" t="s">
        <v>843</v>
      </c>
      <c r="D102" s="427" t="s">
        <v>1373</v>
      </c>
      <c r="E102" s="427"/>
      <c r="F102" s="490"/>
      <c r="G102" s="85">
        <v>44348</v>
      </c>
      <c r="H102" s="85">
        <v>44428</v>
      </c>
      <c r="I102" s="484" t="s">
        <v>1310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393.36200000000002</v>
      </c>
      <c r="F103" s="786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1374</v>
      </c>
      <c r="C104" s="427" t="s">
        <v>258</v>
      </c>
      <c r="D104" s="427" t="s">
        <v>1031</v>
      </c>
      <c r="E104" s="427"/>
      <c r="F104" s="787"/>
      <c r="G104" s="85">
        <v>44348</v>
      </c>
      <c r="H104" s="85">
        <v>44428</v>
      </c>
      <c r="I104" s="484" t="s">
        <v>1308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391.76600000000002</v>
      </c>
      <c r="F105" s="644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1375</v>
      </c>
      <c r="C106" s="427" t="s">
        <v>234</v>
      </c>
      <c r="D106" s="427" t="s">
        <v>1376</v>
      </c>
      <c r="E106" s="427"/>
      <c r="F106" s="490"/>
      <c r="G106" s="85">
        <v>44322</v>
      </c>
      <c r="H106" s="85">
        <v>44397</v>
      </c>
      <c r="I106" s="484" t="s">
        <v>1310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423.21600000000001</v>
      </c>
      <c r="F107" s="786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1377</v>
      </c>
      <c r="C108" s="427" t="s">
        <v>245</v>
      </c>
      <c r="D108" s="427" t="s">
        <v>1031</v>
      </c>
      <c r="E108" s="427"/>
      <c r="F108" s="787"/>
      <c r="G108" s="85">
        <v>44322</v>
      </c>
      <c r="H108" s="85">
        <v>44397</v>
      </c>
      <c r="I108" s="484" t="s">
        <v>1308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415.09699999999998</v>
      </c>
      <c r="F109" s="787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1378</v>
      </c>
      <c r="C110" s="427" t="s">
        <v>251</v>
      </c>
      <c r="D110" s="427" t="s">
        <v>1031</v>
      </c>
      <c r="E110" s="427"/>
      <c r="F110" s="787"/>
      <c r="G110" s="85">
        <v>44322</v>
      </c>
      <c r="H110" s="85">
        <v>44397</v>
      </c>
      <c r="I110" s="484" t="s">
        <v>1308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424.61799999999999</v>
      </c>
      <c r="F111" s="787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1379</v>
      </c>
      <c r="C112" s="427" t="s">
        <v>245</v>
      </c>
      <c r="D112" s="427" t="s">
        <v>1031</v>
      </c>
      <c r="E112" s="427"/>
      <c r="F112" s="787"/>
      <c r="G112" s="85">
        <v>44322</v>
      </c>
      <c r="H112" s="85">
        <v>44397</v>
      </c>
      <c r="I112" s="484" t="s">
        <v>1308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413.10599999999999</v>
      </c>
      <c r="F113" s="787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1380</v>
      </c>
      <c r="C114" s="427" t="s">
        <v>251</v>
      </c>
      <c r="D114" s="427" t="s">
        <v>1031</v>
      </c>
      <c r="E114" s="427"/>
      <c r="F114" s="787"/>
      <c r="G114" s="85">
        <v>44322</v>
      </c>
      <c r="H114" s="85">
        <v>44397</v>
      </c>
      <c r="I114" s="484" t="s">
        <v>1308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424.94600000000003</v>
      </c>
      <c r="F115" s="787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1381</v>
      </c>
      <c r="C116" s="427" t="s">
        <v>258</v>
      </c>
      <c r="D116" s="427" t="s">
        <v>1031</v>
      </c>
      <c r="E116" s="427"/>
      <c r="F116" s="787"/>
      <c r="G116" s="85">
        <v>44322</v>
      </c>
      <c r="H116" s="85">
        <v>44397</v>
      </c>
      <c r="I116" s="484" t="s">
        <v>1308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414.17700000000002</v>
      </c>
      <c r="F117" s="787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1382</v>
      </c>
      <c r="C118" s="427" t="s">
        <v>251</v>
      </c>
      <c r="D118" s="427" t="s">
        <v>1031</v>
      </c>
      <c r="E118" s="427"/>
      <c r="F118" s="787"/>
      <c r="G118" s="85">
        <v>44322</v>
      </c>
      <c r="H118" s="85">
        <v>44397</v>
      </c>
      <c r="I118" s="484" t="s">
        <v>1310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425.21899999999999</v>
      </c>
      <c r="F119" s="787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1383</v>
      </c>
      <c r="C120" s="427" t="s">
        <v>258</v>
      </c>
      <c r="D120" s="427" t="s">
        <v>1031</v>
      </c>
      <c r="E120" s="427"/>
      <c r="F120" s="787"/>
      <c r="G120" s="85">
        <v>44322</v>
      </c>
      <c r="H120" s="85">
        <v>44397</v>
      </c>
      <c r="I120" s="484" t="s">
        <v>1384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413.69499999999999</v>
      </c>
      <c r="F121" s="787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1385</v>
      </c>
      <c r="C122" s="427" t="s">
        <v>251</v>
      </c>
      <c r="D122" s="427" t="s">
        <v>1031</v>
      </c>
      <c r="E122" s="427"/>
      <c r="F122" s="787"/>
      <c r="G122" s="85">
        <v>44322</v>
      </c>
      <c r="H122" s="85">
        <v>44397</v>
      </c>
      <c r="I122" s="484" t="s">
        <v>1310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425.16699999999997</v>
      </c>
      <c r="F123" s="644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1386</v>
      </c>
      <c r="C124" s="427" t="s">
        <v>412</v>
      </c>
      <c r="D124" s="427" t="s">
        <v>1387</v>
      </c>
      <c r="E124" s="427"/>
      <c r="F124" s="490"/>
      <c r="G124" s="85">
        <v>44322</v>
      </c>
      <c r="H124" s="85">
        <v>44533</v>
      </c>
      <c r="I124" s="484" t="s">
        <v>1310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86">
        <f>SUM(E125:E133)</f>
        <v>1933.7450000000001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1388</v>
      </c>
      <c r="C126" s="424" t="s">
        <v>234</v>
      </c>
      <c r="D126" s="424" t="s">
        <v>1389</v>
      </c>
      <c r="E126" s="424"/>
      <c r="F126" s="787"/>
      <c r="G126" s="85">
        <v>44322</v>
      </c>
      <c r="H126" s="85">
        <v>44533</v>
      </c>
      <c r="I126" s="481" t="s">
        <v>1310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87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1390</v>
      </c>
      <c r="C128" s="424" t="s">
        <v>245</v>
      </c>
      <c r="D128" s="424" t="s">
        <v>1031</v>
      </c>
      <c r="E128" s="424"/>
      <c r="F128" s="787"/>
      <c r="G128" s="85">
        <v>44322</v>
      </c>
      <c r="H128" s="85">
        <v>44533</v>
      </c>
      <c r="I128" s="481" t="s">
        <v>1308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409.48500000000001</v>
      </c>
      <c r="F129" s="787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1391</v>
      </c>
      <c r="C130" s="424" t="s">
        <v>228</v>
      </c>
      <c r="D130" s="424" t="s">
        <v>1392</v>
      </c>
      <c r="E130" s="424"/>
      <c r="F130" s="787"/>
      <c r="G130" s="85">
        <v>44322</v>
      </c>
      <c r="H130" s="85">
        <v>44533</v>
      </c>
      <c r="I130" s="481" t="s">
        <v>1310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377.60500000000002</v>
      </c>
      <c r="F131" s="787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1393</v>
      </c>
      <c r="C132" s="424" t="s">
        <v>258</v>
      </c>
      <c r="D132" s="424" t="s">
        <v>1031</v>
      </c>
      <c r="E132" s="424"/>
      <c r="F132" s="787"/>
      <c r="G132" s="85">
        <v>44322</v>
      </c>
      <c r="H132" s="85">
        <v>44533</v>
      </c>
      <c r="I132" s="481" t="s">
        <v>1310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427.13499999999999</v>
      </c>
      <c r="F133" s="644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1394</v>
      </c>
      <c r="C134" s="424" t="s">
        <v>254</v>
      </c>
      <c r="D134" s="424" t="s">
        <v>1395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86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1396</v>
      </c>
      <c r="C136" s="424" t="s">
        <v>251</v>
      </c>
      <c r="D136" s="424" t="s">
        <v>1031</v>
      </c>
      <c r="E136" s="424"/>
      <c r="F136" s="787"/>
      <c r="G136" s="85">
        <v>44322</v>
      </c>
      <c r="H136" s="85">
        <v>44533</v>
      </c>
      <c r="I136" s="481" t="s">
        <v>1310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341.99799999999999</v>
      </c>
      <c r="F137" s="787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1397</v>
      </c>
      <c r="C138" s="424" t="s">
        <v>239</v>
      </c>
      <c r="D138" s="424" t="s">
        <v>1031</v>
      </c>
      <c r="E138" s="424"/>
      <c r="F138" s="787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342.16199999999998</v>
      </c>
      <c r="F139" s="787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1398</v>
      </c>
      <c r="C140" s="424" t="s">
        <v>239</v>
      </c>
      <c r="D140" s="424" t="s">
        <v>1031</v>
      </c>
      <c r="E140" s="424"/>
      <c r="F140" s="787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341.60300000000001</v>
      </c>
      <c r="F141" s="644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1399</v>
      </c>
      <c r="C142" s="424" t="s">
        <v>332</v>
      </c>
      <c r="D142" s="424" t="s">
        <v>1400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1401</v>
      </c>
      <c r="C144" s="424" t="s">
        <v>349</v>
      </c>
      <c r="D144" s="424" t="s">
        <v>1402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1403</v>
      </c>
      <c r="C146" s="424" t="s">
        <v>351</v>
      </c>
      <c r="D146" s="424" t="s">
        <v>1404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395.69400000000002</v>
      </c>
      <c r="F147" s="786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1405</v>
      </c>
      <c r="C148" s="427" t="s">
        <v>251</v>
      </c>
      <c r="D148" s="427" t="s">
        <v>1031</v>
      </c>
      <c r="E148" s="427"/>
      <c r="F148" s="787"/>
      <c r="G148" s="85">
        <v>44322</v>
      </c>
      <c r="H148" s="109">
        <v>44510</v>
      </c>
      <c r="I148" s="484" t="s">
        <v>1406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380.42099999999999</v>
      </c>
      <c r="F149" s="787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1407</v>
      </c>
      <c r="C150" s="427" t="s">
        <v>258</v>
      </c>
      <c r="D150" s="427" t="s">
        <v>1031</v>
      </c>
      <c r="E150" s="427"/>
      <c r="F150" s="787"/>
      <c r="G150" s="85">
        <v>44322</v>
      </c>
      <c r="H150" s="109">
        <v>44510</v>
      </c>
      <c r="I150" s="484" t="s">
        <v>1406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433.35700000000003</v>
      </c>
      <c r="F151" s="787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1408</v>
      </c>
      <c r="C152" s="427" t="s">
        <v>258</v>
      </c>
      <c r="D152" s="427" t="s">
        <v>1031</v>
      </c>
      <c r="E152" s="427"/>
      <c r="F152" s="787"/>
      <c r="G152" s="85">
        <v>44322</v>
      </c>
      <c r="H152" s="109">
        <v>44510</v>
      </c>
      <c r="I152" s="484" t="s">
        <v>1406</v>
      </c>
      <c r="J152" s="243"/>
      <c r="K152" s="109" t="s">
        <v>1409</v>
      </c>
      <c r="L152" s="109" t="s">
        <v>1409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404.26799999999997</v>
      </c>
      <c r="F153" s="787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1410</v>
      </c>
      <c r="C154" s="427" t="s">
        <v>258</v>
      </c>
      <c r="D154" s="427" t="s">
        <v>1031</v>
      </c>
      <c r="E154" s="427"/>
      <c r="F154" s="787"/>
      <c r="G154" s="85">
        <v>44322</v>
      </c>
      <c r="H154" s="109">
        <v>44510</v>
      </c>
      <c r="I154" s="484" t="s">
        <v>1406</v>
      </c>
      <c r="J154" s="243"/>
      <c r="K154" s="109" t="s">
        <v>1409</v>
      </c>
      <c r="L154" s="109" t="s">
        <v>1409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407.23500000000001</v>
      </c>
      <c r="F155" s="787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1411</v>
      </c>
      <c r="C156" s="427" t="s">
        <v>251</v>
      </c>
      <c r="D156" s="427" t="s">
        <v>1031</v>
      </c>
      <c r="E156" s="427"/>
      <c r="F156" s="787"/>
      <c r="G156" s="85">
        <v>44322</v>
      </c>
      <c r="H156" s="109">
        <v>44510</v>
      </c>
      <c r="I156" s="484" t="s">
        <v>1384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344.74700000000001</v>
      </c>
      <c r="F157" s="787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1412</v>
      </c>
      <c r="C158" s="427" t="s">
        <v>251</v>
      </c>
      <c r="D158" s="427" t="s">
        <v>1031</v>
      </c>
      <c r="E158" s="427"/>
      <c r="F158" s="787"/>
      <c r="G158" s="85">
        <v>44322</v>
      </c>
      <c r="H158" s="109">
        <v>44510</v>
      </c>
      <c r="I158" s="484" t="s">
        <v>1406</v>
      </c>
      <c r="J158" s="243"/>
      <c r="K158" s="109" t="s">
        <v>1409</v>
      </c>
      <c r="L158" s="109" t="s">
        <v>1409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87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1413</v>
      </c>
      <c r="C160" s="424" t="s">
        <v>251</v>
      </c>
      <c r="D160" s="424" t="s">
        <v>1031</v>
      </c>
      <c r="E160" s="424"/>
      <c r="F160" s="787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87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1414</v>
      </c>
      <c r="C162" s="424" t="s">
        <v>251</v>
      </c>
      <c r="D162" s="424" t="s">
        <v>1031</v>
      </c>
      <c r="E162" s="424"/>
      <c r="F162" s="787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376.20600000000002</v>
      </c>
      <c r="F163" s="787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1415</v>
      </c>
      <c r="C164" s="424" t="s">
        <v>251</v>
      </c>
      <c r="D164" s="424" t="s">
        <v>1031</v>
      </c>
      <c r="E164" s="424"/>
      <c r="F164" s="787"/>
      <c r="G164" s="85">
        <v>44322</v>
      </c>
      <c r="H164" s="109">
        <v>44510</v>
      </c>
      <c r="I164" s="481" t="s">
        <v>1384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87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1416</v>
      </c>
      <c r="C166" s="424" t="s">
        <v>251</v>
      </c>
      <c r="D166" s="424" t="s">
        <v>1031</v>
      </c>
      <c r="E166" s="424"/>
      <c r="F166" s="787"/>
      <c r="G166" s="85">
        <v>44322</v>
      </c>
      <c r="H166" s="109">
        <v>44510</v>
      </c>
      <c r="I166" s="481" t="s">
        <v>1310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373.44400000000002</v>
      </c>
      <c r="F167" s="787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1417</v>
      </c>
      <c r="C168" s="424" t="s">
        <v>251</v>
      </c>
      <c r="D168" s="424" t="s">
        <v>1031</v>
      </c>
      <c r="E168" s="424"/>
      <c r="F168" s="787"/>
      <c r="G168" s="85">
        <v>44322</v>
      </c>
      <c r="H168" s="109">
        <v>44510</v>
      </c>
      <c r="I168" s="481" t="s">
        <v>1310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364.55399999999997</v>
      </c>
      <c r="F169" s="644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1418</v>
      </c>
      <c r="C170" s="424" t="s">
        <v>277</v>
      </c>
      <c r="D170" s="424" t="s">
        <v>1419</v>
      </c>
      <c r="E170" s="424"/>
      <c r="F170" s="479"/>
      <c r="G170" s="85">
        <v>44322</v>
      </c>
      <c r="H170" s="109">
        <v>44510</v>
      </c>
      <c r="I170" s="481" t="s">
        <v>1310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390.31799999999998</v>
      </c>
      <c r="F171" s="786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1420</v>
      </c>
      <c r="C172" s="424" t="s">
        <v>258</v>
      </c>
      <c r="D172" s="424" t="s">
        <v>1031</v>
      </c>
      <c r="E172" s="424"/>
      <c r="F172" s="787"/>
      <c r="G172" s="85">
        <v>44322</v>
      </c>
      <c r="H172" s="109">
        <v>44510</v>
      </c>
      <c r="I172" s="481" t="s">
        <v>1310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386.68400000000003</v>
      </c>
      <c r="F173" s="787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1421</v>
      </c>
      <c r="C174" s="424" t="s">
        <v>251</v>
      </c>
      <c r="D174" s="424" t="s">
        <v>1031</v>
      </c>
      <c r="E174" s="424"/>
      <c r="F174" s="787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346.06799999999998</v>
      </c>
      <c r="F175" s="644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1422</v>
      </c>
      <c r="C176" s="424" t="s">
        <v>845</v>
      </c>
      <c r="D176" s="424" t="s">
        <v>1423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1424</v>
      </c>
      <c r="C178" s="424" t="s">
        <v>427</v>
      </c>
      <c r="D178" s="424" t="s">
        <v>1031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1425</v>
      </c>
      <c r="C180" s="424" t="s">
        <v>349</v>
      </c>
      <c r="D180" s="424" t="s">
        <v>1426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1427</v>
      </c>
      <c r="C182" s="424" t="s">
        <v>285</v>
      </c>
      <c r="D182" s="424" t="s">
        <v>1031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1409</v>
      </c>
      <c r="N182" s="109" t="s">
        <v>1409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86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1428</v>
      </c>
      <c r="C184" s="424" t="s">
        <v>251</v>
      </c>
      <c r="D184" s="424" t="s">
        <v>1031</v>
      </c>
      <c r="E184" s="424"/>
      <c r="F184" s="787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379.16699999999997</v>
      </c>
      <c r="F185" s="787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1429</v>
      </c>
      <c r="C186" s="424" t="s">
        <v>251</v>
      </c>
      <c r="D186" s="424" t="s">
        <v>1031</v>
      </c>
      <c r="E186" s="424"/>
      <c r="F186" s="787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389.75599999999997</v>
      </c>
      <c r="F187" s="787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1430</v>
      </c>
      <c r="C188" s="424" t="s">
        <v>251</v>
      </c>
      <c r="D188" s="424" t="s">
        <v>1031</v>
      </c>
      <c r="E188" s="424"/>
      <c r="F188" s="787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1409</v>
      </c>
      <c r="N188" s="109" t="s">
        <v>1409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393.88200000000001</v>
      </c>
      <c r="F189" s="787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1431</v>
      </c>
      <c r="C190" s="424" t="s">
        <v>251</v>
      </c>
      <c r="D190" s="424" t="s">
        <v>1031</v>
      </c>
      <c r="E190" s="424"/>
      <c r="F190" s="787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1409</v>
      </c>
      <c r="N190" s="109" t="s">
        <v>1409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390.18200000000002</v>
      </c>
      <c r="F191" s="787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1432</v>
      </c>
      <c r="C192" s="424" t="s">
        <v>251</v>
      </c>
      <c r="D192" s="424" t="s">
        <v>1031</v>
      </c>
      <c r="E192" s="424"/>
      <c r="F192" s="787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1409</v>
      </c>
      <c r="N192" s="109" t="s">
        <v>1409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87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1433</v>
      </c>
      <c r="C194" s="424" t="s">
        <v>251</v>
      </c>
      <c r="D194" s="424" t="s">
        <v>1031</v>
      </c>
      <c r="E194" s="424"/>
      <c r="F194" s="787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1409</v>
      </c>
      <c r="N194" s="109" t="s">
        <v>1409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391.96600000000001</v>
      </c>
      <c r="F195" s="787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1434</v>
      </c>
      <c r="C196" s="424" t="s">
        <v>251</v>
      </c>
      <c r="D196" s="424" t="s">
        <v>1031</v>
      </c>
      <c r="E196" s="424"/>
      <c r="F196" s="787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1409</v>
      </c>
      <c r="N196" s="109" t="s">
        <v>1409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410.20600000000002</v>
      </c>
      <c r="F197" s="787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1435</v>
      </c>
      <c r="C198" s="424" t="s">
        <v>572</v>
      </c>
      <c r="D198" s="424" t="s">
        <v>1031</v>
      </c>
      <c r="E198" s="424"/>
      <c r="F198" s="787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1409</v>
      </c>
      <c r="N198" s="109" t="s">
        <v>1409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390.46800000000002</v>
      </c>
      <c r="F199" s="644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1436</v>
      </c>
      <c r="C200" s="427" t="s">
        <v>277</v>
      </c>
      <c r="D200" s="427" t="s">
        <v>1437</v>
      </c>
      <c r="E200" s="427"/>
      <c r="F200" s="490"/>
      <c r="G200" s="85">
        <v>44322</v>
      </c>
      <c r="H200" s="85">
        <v>44384</v>
      </c>
      <c r="I200" s="484" t="s">
        <v>1310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86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1438</v>
      </c>
      <c r="C202" s="427" t="s">
        <v>245</v>
      </c>
      <c r="D202" s="427" t="s">
        <v>1031</v>
      </c>
      <c r="E202" s="427"/>
      <c r="F202" s="787"/>
      <c r="G202" s="85">
        <v>44322</v>
      </c>
      <c r="H202" s="85">
        <v>44384</v>
      </c>
      <c r="I202" s="484" t="s">
        <v>1310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415.00799999999998</v>
      </c>
      <c r="F203" s="787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1439</v>
      </c>
      <c r="C204" s="427" t="s">
        <v>251</v>
      </c>
      <c r="D204" s="427" t="s">
        <v>1031</v>
      </c>
      <c r="E204" s="427"/>
      <c r="F204" s="787"/>
      <c r="G204" s="85">
        <v>44322</v>
      </c>
      <c r="H204" s="85">
        <v>44384</v>
      </c>
      <c r="I204" s="484" t="s">
        <v>1310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87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1440</v>
      </c>
      <c r="C206" s="427" t="s">
        <v>245</v>
      </c>
      <c r="D206" s="427" t="s">
        <v>1031</v>
      </c>
      <c r="E206" s="427"/>
      <c r="F206" s="787"/>
      <c r="G206" s="85">
        <v>44322</v>
      </c>
      <c r="H206" s="85">
        <v>44384</v>
      </c>
      <c r="I206" s="484" t="s">
        <v>1310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414.46199999999999</v>
      </c>
      <c r="F207" s="787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1441</v>
      </c>
      <c r="C208" s="427" t="s">
        <v>258</v>
      </c>
      <c r="D208" s="427" t="s">
        <v>1031</v>
      </c>
      <c r="E208" s="427"/>
      <c r="F208" s="787"/>
      <c r="G208" s="85">
        <v>44322</v>
      </c>
      <c r="H208" s="85">
        <v>44384</v>
      </c>
      <c r="I208" s="484" t="s">
        <v>1310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425.33800000000002</v>
      </c>
      <c r="F209" s="787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1442</v>
      </c>
      <c r="C210" s="427" t="s">
        <v>258</v>
      </c>
      <c r="D210" s="427" t="s">
        <v>1031</v>
      </c>
      <c r="E210" s="427"/>
      <c r="F210" s="787"/>
      <c r="G210" s="85">
        <v>44322</v>
      </c>
      <c r="H210" s="85">
        <v>44384</v>
      </c>
      <c r="I210" s="484" t="s">
        <v>1310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393.90499999999997</v>
      </c>
      <c r="F211" s="644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1443</v>
      </c>
      <c r="C212" s="427" t="s">
        <v>332</v>
      </c>
      <c r="D212" s="427" t="s">
        <v>1444</v>
      </c>
      <c r="E212" s="427"/>
      <c r="F212" s="490"/>
      <c r="G212" s="85">
        <v>44303</v>
      </c>
      <c r="H212" s="85">
        <v>44362</v>
      </c>
      <c r="I212" s="484" t="s">
        <v>1310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406.91800000000001</v>
      </c>
      <c r="F213" s="786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1445</v>
      </c>
      <c r="C214" s="427" t="s">
        <v>258</v>
      </c>
      <c r="D214" s="427" t="s">
        <v>1031</v>
      </c>
      <c r="E214" s="427"/>
      <c r="F214" s="787"/>
      <c r="G214" s="85">
        <v>44303</v>
      </c>
      <c r="H214" s="85">
        <v>44362</v>
      </c>
      <c r="I214" s="484" t="s">
        <v>1310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414.64499999999998</v>
      </c>
      <c r="F215" s="787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1446</v>
      </c>
      <c r="C216" s="427" t="s">
        <v>251</v>
      </c>
      <c r="D216" s="427" t="s">
        <v>1031</v>
      </c>
      <c r="E216" s="427"/>
      <c r="F216" s="787"/>
      <c r="G216" s="85">
        <v>44303</v>
      </c>
      <c r="H216" s="85">
        <v>44362</v>
      </c>
      <c r="I216" s="484" t="s">
        <v>1310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87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1447</v>
      </c>
      <c r="C218" s="427" t="s">
        <v>258</v>
      </c>
      <c r="D218" s="427" t="s">
        <v>1031</v>
      </c>
      <c r="E218" s="427"/>
      <c r="F218" s="787"/>
      <c r="G218" s="85">
        <v>44303</v>
      </c>
      <c r="H218" s="85">
        <v>44362</v>
      </c>
      <c r="I218" s="484" t="s">
        <v>1406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419.14299999999997</v>
      </c>
      <c r="F219" s="787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1448</v>
      </c>
      <c r="C220" s="427" t="s">
        <v>251</v>
      </c>
      <c r="D220" s="427" t="s">
        <v>1031</v>
      </c>
      <c r="E220" s="427"/>
      <c r="F220" s="787"/>
      <c r="G220" s="85">
        <v>44303</v>
      </c>
      <c r="H220" s="85">
        <v>44362</v>
      </c>
      <c r="I220" s="484" t="s">
        <v>1406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87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1449</v>
      </c>
      <c r="C222" s="427" t="s">
        <v>258</v>
      </c>
      <c r="D222" s="427" t="s">
        <v>1031</v>
      </c>
      <c r="E222" s="427"/>
      <c r="F222" s="787"/>
      <c r="G222" s="85">
        <v>44303</v>
      </c>
      <c r="H222" s="85">
        <v>44362</v>
      </c>
      <c r="I222" s="484" t="s">
        <v>1310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421.11599999999999</v>
      </c>
      <c r="F223" s="644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1450</v>
      </c>
      <c r="C224" s="427" t="s">
        <v>285</v>
      </c>
      <c r="D224" s="427" t="s">
        <v>1031</v>
      </c>
      <c r="E224" s="427"/>
      <c r="F224" s="490"/>
      <c r="G224" s="85">
        <v>44303</v>
      </c>
      <c r="H224" s="85">
        <v>44362</v>
      </c>
      <c r="I224" s="484" t="s">
        <v>1406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399.73899999999998</v>
      </c>
      <c r="F225" s="786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1451</v>
      </c>
      <c r="C226" s="427" t="s">
        <v>258</v>
      </c>
      <c r="D226" s="427" t="s">
        <v>1031</v>
      </c>
      <c r="E226" s="427"/>
      <c r="F226" s="787"/>
      <c r="G226" s="85">
        <v>44303</v>
      </c>
      <c r="H226" s="85">
        <v>44362</v>
      </c>
      <c r="I226" s="484" t="s">
        <v>1384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389.48599999999999</v>
      </c>
      <c r="F227" s="787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1452</v>
      </c>
      <c r="C228" s="427" t="s">
        <v>251</v>
      </c>
      <c r="D228" s="427" t="s">
        <v>1031</v>
      </c>
      <c r="E228" s="427"/>
      <c r="F228" s="787"/>
      <c r="G228" s="85">
        <v>44303</v>
      </c>
      <c r="H228" s="85">
        <v>44362</v>
      </c>
      <c r="I228" s="484" t="s">
        <v>1310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390.99099999999999</v>
      </c>
      <c r="F229" s="787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1453</v>
      </c>
      <c r="C230" s="427" t="s">
        <v>251</v>
      </c>
      <c r="D230" s="427" t="s">
        <v>1031</v>
      </c>
      <c r="E230" s="427"/>
      <c r="F230" s="787"/>
      <c r="G230" s="85">
        <v>44303</v>
      </c>
      <c r="H230" s="85">
        <v>44362</v>
      </c>
      <c r="I230" s="484" t="s">
        <v>1406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87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1454</v>
      </c>
      <c r="C232" s="427" t="s">
        <v>251</v>
      </c>
      <c r="D232" s="427" t="s">
        <v>1031</v>
      </c>
      <c r="E232" s="427"/>
      <c r="F232" s="787"/>
      <c r="G232" s="85">
        <v>44303</v>
      </c>
      <c r="H232" s="85">
        <v>44362</v>
      </c>
      <c r="I232" s="484" t="s">
        <v>1384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87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1455</v>
      </c>
      <c r="C234" s="427" t="s">
        <v>258</v>
      </c>
      <c r="D234" s="427" t="s">
        <v>1031</v>
      </c>
      <c r="E234" s="427"/>
      <c r="F234" s="787"/>
      <c r="G234" s="85">
        <v>44303</v>
      </c>
      <c r="H234" s="85">
        <v>44362</v>
      </c>
      <c r="I234" s="484" t="s">
        <v>1384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419.06799999999998</v>
      </c>
      <c r="F235" s="787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1456</v>
      </c>
      <c r="C236" s="427" t="s">
        <v>258</v>
      </c>
      <c r="D236" s="427" t="s">
        <v>1031</v>
      </c>
      <c r="E236" s="427"/>
      <c r="F236" s="787"/>
      <c r="G236" s="85">
        <v>44303</v>
      </c>
      <c r="H236" s="85">
        <v>44362</v>
      </c>
      <c r="I236" s="484" t="s">
        <v>1384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417.58499999999998</v>
      </c>
      <c r="F237" s="644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1457</v>
      </c>
      <c r="C238" s="427" t="s">
        <v>416</v>
      </c>
      <c r="D238" s="427" t="s">
        <v>1458</v>
      </c>
      <c r="E238" s="427"/>
      <c r="F238" s="490"/>
      <c r="G238" s="85">
        <v>44303</v>
      </c>
      <c r="H238" s="85">
        <v>44362</v>
      </c>
      <c r="I238" s="484" t="s">
        <v>1384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1459</v>
      </c>
      <c r="C240" s="427" t="s">
        <v>242</v>
      </c>
      <c r="D240" s="427" t="s">
        <v>1460</v>
      </c>
      <c r="E240" s="427"/>
      <c r="F240" s="490"/>
      <c r="G240" s="85">
        <v>44303</v>
      </c>
      <c r="H240" s="85">
        <v>44362</v>
      </c>
      <c r="I240" s="484" t="s">
        <v>1384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389.41399999999999</v>
      </c>
      <c r="F241" s="786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1461</v>
      </c>
      <c r="C242" s="427" t="s">
        <v>251</v>
      </c>
      <c r="D242" s="427" t="s">
        <v>1031</v>
      </c>
      <c r="E242" s="427"/>
      <c r="F242" s="787"/>
      <c r="G242" s="85">
        <v>44303</v>
      </c>
      <c r="H242" s="85">
        <v>44362</v>
      </c>
      <c r="I242" s="484" t="s">
        <v>1310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87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1462</v>
      </c>
      <c r="C244" s="427" t="s">
        <v>258</v>
      </c>
      <c r="D244" s="427" t="s">
        <v>1031</v>
      </c>
      <c r="E244" s="427"/>
      <c r="F244" s="787"/>
      <c r="G244" s="85">
        <v>44303</v>
      </c>
      <c r="H244" s="85">
        <v>44362</v>
      </c>
      <c r="I244" s="484" t="s">
        <v>1406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87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1463</v>
      </c>
      <c r="C246" s="427" t="s">
        <v>251</v>
      </c>
      <c r="D246" s="427" t="s">
        <v>1031</v>
      </c>
      <c r="E246" s="427"/>
      <c r="F246" s="787"/>
      <c r="G246" s="85">
        <v>44303</v>
      </c>
      <c r="H246" s="85">
        <v>44362</v>
      </c>
      <c r="I246" s="484" t="s">
        <v>1406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87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1464</v>
      </c>
      <c r="C248" s="427" t="s">
        <v>258</v>
      </c>
      <c r="D248" s="427" t="s">
        <v>1031</v>
      </c>
      <c r="E248" s="427"/>
      <c r="F248" s="787"/>
      <c r="G248" s="85">
        <v>44303</v>
      </c>
      <c r="H248" s="85">
        <v>44362</v>
      </c>
      <c r="I248" s="484" t="s">
        <v>1406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401.17700000000002</v>
      </c>
      <c r="F249" s="644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1465</v>
      </c>
      <c r="C250" s="427" t="s">
        <v>277</v>
      </c>
      <c r="D250" s="427" t="s">
        <v>1466</v>
      </c>
      <c r="E250" s="427"/>
      <c r="F250" s="490"/>
      <c r="G250" s="85">
        <v>44303</v>
      </c>
      <c r="H250" s="85">
        <v>44362</v>
      </c>
      <c r="I250" s="484" t="s">
        <v>1310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373.00799999999998</v>
      </c>
      <c r="F251" s="786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1467</v>
      </c>
      <c r="C252" s="427" t="s">
        <v>251</v>
      </c>
      <c r="D252" s="427" t="s">
        <v>1031</v>
      </c>
      <c r="E252" s="427"/>
      <c r="F252" s="787"/>
      <c r="G252" s="85">
        <v>44303</v>
      </c>
      <c r="H252" s="85">
        <v>44413</v>
      </c>
      <c r="I252" s="484" t="s">
        <v>1384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87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1468</v>
      </c>
      <c r="C254" s="427" t="s">
        <v>251</v>
      </c>
      <c r="D254" s="427" t="s">
        <v>1031</v>
      </c>
      <c r="E254" s="427"/>
      <c r="F254" s="787"/>
      <c r="G254" s="85">
        <v>44303</v>
      </c>
      <c r="H254" s="85">
        <v>44413</v>
      </c>
      <c r="I254" s="484" t="s">
        <v>1384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333.06299999999999</v>
      </c>
      <c r="F255" s="644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1469</v>
      </c>
      <c r="C256" s="427" t="s">
        <v>277</v>
      </c>
      <c r="D256" s="427" t="s">
        <v>1470</v>
      </c>
      <c r="E256" s="427"/>
      <c r="F256" s="490"/>
      <c r="G256" s="85">
        <v>44303</v>
      </c>
      <c r="H256" s="85">
        <v>44413</v>
      </c>
      <c r="I256" s="484" t="s">
        <v>1384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86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1471</v>
      </c>
      <c r="C258" s="424" t="s">
        <v>258</v>
      </c>
      <c r="D258" s="424" t="s">
        <v>1031</v>
      </c>
      <c r="E258" s="424"/>
      <c r="F258" s="787"/>
      <c r="G258" s="85">
        <v>44303</v>
      </c>
      <c r="H258" s="109">
        <v>44510</v>
      </c>
      <c r="I258" s="481" t="s">
        <v>1406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421.49900000000002</v>
      </c>
      <c r="F259" s="644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1472</v>
      </c>
      <c r="C260" s="424" t="s">
        <v>242</v>
      </c>
      <c r="D260" s="424" t="s">
        <v>1473</v>
      </c>
      <c r="E260" s="424"/>
      <c r="F260" s="479"/>
      <c r="G260" s="85">
        <v>44303</v>
      </c>
      <c r="H260" s="109">
        <v>44510</v>
      </c>
      <c r="I260" s="481" t="s">
        <v>1384</v>
      </c>
      <c r="J260" s="262"/>
      <c r="K260" s="109" t="s">
        <v>1409</v>
      </c>
      <c r="L260" s="109" t="s">
        <v>1409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1474</v>
      </c>
      <c r="C262" s="424" t="s">
        <v>242</v>
      </c>
      <c r="D262" s="424" t="s">
        <v>1475</v>
      </c>
      <c r="E262" s="424"/>
      <c r="F262" s="479"/>
      <c r="G262" s="85">
        <v>44303</v>
      </c>
      <c r="H262" s="109">
        <v>44510</v>
      </c>
      <c r="I262" s="481" t="s">
        <v>1384</v>
      </c>
      <c r="J262" s="262"/>
      <c r="K262" s="109" t="s">
        <v>1409</v>
      </c>
      <c r="L262" s="109" t="s">
        <v>1409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1476</v>
      </c>
      <c r="C264" s="424" t="s">
        <v>242</v>
      </c>
      <c r="D264" s="424" t="s">
        <v>1477</v>
      </c>
      <c r="E264" s="424"/>
      <c r="F264" s="479"/>
      <c r="G264" s="85">
        <v>44303</v>
      </c>
      <c r="H264" s="109">
        <v>44510</v>
      </c>
      <c r="I264" s="481" t="s">
        <v>1384</v>
      </c>
      <c r="J264" s="262"/>
      <c r="K264" s="109" t="s">
        <v>1409</v>
      </c>
      <c r="L264" s="109" t="s">
        <v>1409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1478</v>
      </c>
      <c r="C266" s="424" t="s">
        <v>242</v>
      </c>
      <c r="D266" s="424" t="s">
        <v>1479</v>
      </c>
      <c r="E266" s="424"/>
      <c r="F266" s="479"/>
      <c r="G266" s="85">
        <v>44303</v>
      </c>
      <c r="H266" s="85">
        <v>44321</v>
      </c>
      <c r="I266" s="481" t="s">
        <v>1384</v>
      </c>
      <c r="J266" s="262"/>
      <c r="K266" s="109" t="s">
        <v>1409</v>
      </c>
      <c r="L266" s="109" t="s">
        <v>1409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1480</v>
      </c>
      <c r="C268" s="424" t="s">
        <v>251</v>
      </c>
      <c r="D268" s="424" t="s">
        <v>1031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452.35199999999998</v>
      </c>
      <c r="F269" s="786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1481</v>
      </c>
      <c r="C270" s="424" t="s">
        <v>251</v>
      </c>
      <c r="D270" s="424" t="s">
        <v>1031</v>
      </c>
      <c r="E270" s="424"/>
      <c r="F270" s="787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379.72199999999998</v>
      </c>
      <c r="F271" s="787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1482</v>
      </c>
      <c r="C272" s="424" t="s">
        <v>251</v>
      </c>
      <c r="D272" s="424" t="s">
        <v>1031</v>
      </c>
      <c r="E272" s="424"/>
      <c r="F272" s="787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365.96100000000001</v>
      </c>
      <c r="F273" s="787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1483</v>
      </c>
      <c r="C274" s="424" t="s">
        <v>251</v>
      </c>
      <c r="D274" s="424" t="s">
        <v>1031</v>
      </c>
      <c r="E274" s="424"/>
      <c r="F274" s="787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370.13200000000001</v>
      </c>
      <c r="F275" s="787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1484</v>
      </c>
      <c r="C276" s="424" t="s">
        <v>251</v>
      </c>
      <c r="D276" s="424" t="s">
        <v>1031</v>
      </c>
      <c r="E276" s="424"/>
      <c r="F276" s="787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375.34500000000003</v>
      </c>
      <c r="F277" s="787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1485</v>
      </c>
      <c r="C278" s="424" t="s">
        <v>251</v>
      </c>
      <c r="D278" s="424" t="s">
        <v>1031</v>
      </c>
      <c r="E278" s="424"/>
      <c r="F278" s="787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383.43700000000001</v>
      </c>
      <c r="F279" s="644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1486</v>
      </c>
      <c r="C280" s="424" t="s">
        <v>254</v>
      </c>
      <c r="D280" s="424" t="s">
        <v>1487</v>
      </c>
      <c r="E280" s="424"/>
      <c r="F280" s="479"/>
      <c r="G280" s="85">
        <v>44303</v>
      </c>
      <c r="H280" s="85">
        <v>44321</v>
      </c>
      <c r="I280" s="481" t="s">
        <v>1384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411.94400000000002</v>
      </c>
      <c r="F281" s="786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1488</v>
      </c>
      <c r="C282" s="427" t="s">
        <v>251</v>
      </c>
      <c r="D282" s="427" t="s">
        <v>1031</v>
      </c>
      <c r="E282" s="427"/>
      <c r="F282" s="787"/>
      <c r="G282" s="85">
        <v>44303</v>
      </c>
      <c r="H282" s="85">
        <v>44321</v>
      </c>
      <c r="I282" s="484" t="s">
        <v>1310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87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1489</v>
      </c>
      <c r="C284" s="427" t="s">
        <v>258</v>
      </c>
      <c r="D284" s="427" t="s">
        <v>1031</v>
      </c>
      <c r="E284" s="427"/>
      <c r="F284" s="787"/>
      <c r="G284" s="85">
        <v>44303</v>
      </c>
      <c r="H284" s="85">
        <v>44321</v>
      </c>
      <c r="I284" s="484" t="s">
        <v>1310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412.90800000000002</v>
      </c>
      <c r="F285" s="787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1490</v>
      </c>
      <c r="C286" s="427" t="s">
        <v>251</v>
      </c>
      <c r="D286" s="427" t="s">
        <v>1031</v>
      </c>
      <c r="E286" s="427"/>
      <c r="F286" s="787"/>
      <c r="G286" s="85">
        <v>44303</v>
      </c>
      <c r="H286" s="85">
        <v>44321</v>
      </c>
      <c r="I286" s="484" t="s">
        <v>1310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87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1491</v>
      </c>
      <c r="C288" s="427" t="s">
        <v>258</v>
      </c>
      <c r="D288" s="427" t="s">
        <v>1031</v>
      </c>
      <c r="E288" s="427"/>
      <c r="F288" s="787"/>
      <c r="G288" s="85">
        <v>44303</v>
      </c>
      <c r="H288" s="85">
        <v>44321</v>
      </c>
      <c r="I288" s="484" t="s">
        <v>1310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87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1492</v>
      </c>
      <c r="C290" s="427" t="s">
        <v>258</v>
      </c>
      <c r="D290" s="427" t="s">
        <v>1031</v>
      </c>
      <c r="E290" s="427"/>
      <c r="F290" s="787"/>
      <c r="G290" s="85">
        <v>44303</v>
      </c>
      <c r="H290" s="85">
        <v>44321</v>
      </c>
      <c r="I290" s="484" t="s">
        <v>1310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413.98099999999999</v>
      </c>
      <c r="F291" s="787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1493</v>
      </c>
      <c r="C292" s="427" t="s">
        <v>251</v>
      </c>
      <c r="D292" s="427" t="s">
        <v>1031</v>
      </c>
      <c r="E292" s="427"/>
      <c r="F292" s="787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87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1494</v>
      </c>
      <c r="C294" s="427" t="s">
        <v>258</v>
      </c>
      <c r="D294" s="427" t="s">
        <v>1031</v>
      </c>
      <c r="E294" s="427"/>
      <c r="F294" s="787"/>
      <c r="G294" s="85">
        <v>44303</v>
      </c>
      <c r="H294" s="85">
        <v>44321</v>
      </c>
      <c r="I294" s="484" t="s">
        <v>1310</v>
      </c>
      <c r="J294" s="243"/>
      <c r="K294" s="492" t="s">
        <v>1409</v>
      </c>
      <c r="L294" s="492" t="s">
        <v>1409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412.14600000000002</v>
      </c>
      <c r="F295" s="644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1495</v>
      </c>
      <c r="C296" s="424" t="s">
        <v>277</v>
      </c>
      <c r="D296" s="424" t="s">
        <v>1496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419.81099999999998</v>
      </c>
      <c r="F297" s="786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1497</v>
      </c>
      <c r="C298" s="427" t="s">
        <v>258</v>
      </c>
      <c r="D298" s="427" t="s">
        <v>1031</v>
      </c>
      <c r="E298" s="427"/>
      <c r="F298" s="787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418.08100000000002</v>
      </c>
      <c r="F299" s="787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1498</v>
      </c>
      <c r="C300" s="424" t="s">
        <v>251</v>
      </c>
      <c r="D300" s="424" t="s">
        <v>1031</v>
      </c>
      <c r="E300" s="424"/>
      <c r="F300" s="787"/>
      <c r="G300" s="85">
        <v>44303</v>
      </c>
      <c r="H300" s="85">
        <v>44413</v>
      </c>
      <c r="I300" s="481" t="s">
        <v>1499</v>
      </c>
      <c r="J300" s="262"/>
      <c r="K300" s="109" t="s">
        <v>1409</v>
      </c>
      <c r="L300" s="109" t="s">
        <v>1409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415.89800000000002</v>
      </c>
      <c r="F301" s="787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1500</v>
      </c>
      <c r="C302" s="424" t="s">
        <v>258</v>
      </c>
      <c r="D302" s="424" t="s">
        <v>1031</v>
      </c>
      <c r="E302" s="424"/>
      <c r="F302" s="787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416.23200000000003</v>
      </c>
      <c r="F303" s="787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1501</v>
      </c>
      <c r="C304" s="424" t="s">
        <v>251</v>
      </c>
      <c r="D304" s="424" t="s">
        <v>1031</v>
      </c>
      <c r="E304" s="424"/>
      <c r="F304" s="787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403.46899999999999</v>
      </c>
      <c r="F305" s="787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1502</v>
      </c>
      <c r="C306" s="424" t="s">
        <v>245</v>
      </c>
      <c r="D306" s="424" t="s">
        <v>1031</v>
      </c>
      <c r="E306" s="424"/>
      <c r="F306" s="787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426.24900000000002</v>
      </c>
      <c r="F307" s="787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1503</v>
      </c>
      <c r="C308" s="424" t="s">
        <v>251</v>
      </c>
      <c r="D308" s="424" t="s">
        <v>1031</v>
      </c>
      <c r="E308" s="424"/>
      <c r="F308" s="787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392.78500000000003</v>
      </c>
      <c r="F309" s="787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1504</v>
      </c>
      <c r="C310" s="424" t="s">
        <v>277</v>
      </c>
      <c r="D310" s="424" t="s">
        <v>1031</v>
      </c>
      <c r="E310" s="424"/>
      <c r="F310" s="787"/>
      <c r="G310" s="85">
        <v>44303</v>
      </c>
      <c r="H310" s="85">
        <v>44413</v>
      </c>
      <c r="I310" s="481" t="s">
        <v>1406</v>
      </c>
      <c r="J310" s="262"/>
      <c r="K310" s="109" t="s">
        <v>1409</v>
      </c>
      <c r="L310" s="109" t="s">
        <v>1409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428.75900000000001</v>
      </c>
      <c r="F311" s="787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1505</v>
      </c>
      <c r="C312" s="424" t="s">
        <v>245</v>
      </c>
      <c r="D312" s="424" t="s">
        <v>1031</v>
      </c>
      <c r="E312" s="424"/>
      <c r="F312" s="787"/>
      <c r="G312" s="85">
        <v>44303</v>
      </c>
      <c r="H312" s="85">
        <v>44413</v>
      </c>
      <c r="I312" s="481" t="s">
        <v>1406</v>
      </c>
      <c r="J312" s="262"/>
      <c r="K312" s="109" t="s">
        <v>1409</v>
      </c>
      <c r="L312" s="109" t="s">
        <v>1409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410.02199999999999</v>
      </c>
      <c r="F313" s="787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1506</v>
      </c>
      <c r="C314" s="424" t="s">
        <v>251</v>
      </c>
      <c r="D314" s="424" t="s">
        <v>1031</v>
      </c>
      <c r="E314" s="424"/>
      <c r="F314" s="787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427.77499999999998</v>
      </c>
      <c r="F315" s="787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1507</v>
      </c>
      <c r="C316" s="424" t="s">
        <v>245</v>
      </c>
      <c r="D316" s="424" t="s">
        <v>1031</v>
      </c>
      <c r="E316" s="424"/>
      <c r="F316" s="787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</v>
      </c>
      <c r="F317" s="787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1508</v>
      </c>
      <c r="C318" s="424" t="s">
        <v>245</v>
      </c>
      <c r="D318" s="424" t="s">
        <v>1031</v>
      </c>
      <c r="E318" s="424"/>
      <c r="F318" s="787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644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1509</v>
      </c>
      <c r="C320" s="424" t="s">
        <v>378</v>
      </c>
      <c r="D320" s="424" t="s">
        <v>1510</v>
      </c>
      <c r="E320" s="424"/>
      <c r="F320" s="479"/>
      <c r="G320" s="85">
        <v>44357</v>
      </c>
      <c r="H320" s="85">
        <v>44413</v>
      </c>
      <c r="I320" s="481" t="s">
        <v>1406</v>
      </c>
      <c r="J320" s="262"/>
      <c r="K320" s="109" t="s">
        <v>1409</v>
      </c>
      <c r="L320" s="109" t="s">
        <v>1409</v>
      </c>
      <c r="M320" s="109" t="s">
        <v>1409</v>
      </c>
      <c r="N320" s="109" t="s">
        <v>1409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374.91399999999999</v>
      </c>
      <c r="F321" s="786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1511</v>
      </c>
      <c r="C322" s="427" t="s">
        <v>258</v>
      </c>
      <c r="D322" s="427" t="s">
        <v>1031</v>
      </c>
      <c r="E322" s="427"/>
      <c r="F322" s="787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1409</v>
      </c>
      <c r="N322" s="109" t="s">
        <v>1409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342.97800000000001</v>
      </c>
      <c r="F323" s="787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1512</v>
      </c>
      <c r="C324" s="424" t="s">
        <v>251</v>
      </c>
      <c r="D324" s="424" t="s">
        <v>1031</v>
      </c>
      <c r="E324" s="424"/>
      <c r="F324" s="787"/>
      <c r="G324" s="85">
        <v>44357</v>
      </c>
      <c r="H324" s="480"/>
      <c r="I324" s="481" t="s">
        <v>1384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87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1513</v>
      </c>
      <c r="C326" s="424" t="s">
        <v>247</v>
      </c>
      <c r="D326" s="424" t="s">
        <v>1031</v>
      </c>
      <c r="E326" s="424"/>
      <c r="F326" s="787"/>
      <c r="G326" s="85">
        <v>44357</v>
      </c>
      <c r="H326" s="480"/>
      <c r="I326" s="481" t="s">
        <v>1384</v>
      </c>
      <c r="J326" s="262"/>
      <c r="K326" s="485">
        <v>44551</v>
      </c>
      <c r="L326" s="485">
        <v>44558</v>
      </c>
      <c r="M326" s="109" t="s">
        <v>1409</v>
      </c>
      <c r="N326" s="109" t="s">
        <v>1409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409.18599999999998</v>
      </c>
      <c r="F327" s="644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1514</v>
      </c>
      <c r="C328" s="424" t="s">
        <v>349</v>
      </c>
      <c r="D328" s="424" t="s">
        <v>1515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1409</v>
      </c>
      <c r="N328" s="109" t="s">
        <v>1409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1516</v>
      </c>
      <c r="C330" s="424" t="s">
        <v>349</v>
      </c>
      <c r="D330" s="424" t="s">
        <v>1517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404.95800000000003</v>
      </c>
      <c r="F331" s="786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1518</v>
      </c>
      <c r="C332" s="424" t="s">
        <v>247</v>
      </c>
      <c r="D332" s="424" t="s">
        <v>1031</v>
      </c>
      <c r="E332" s="424"/>
      <c r="F332" s="787"/>
      <c r="G332" s="85">
        <v>44357</v>
      </c>
      <c r="H332" s="85">
        <v>44449</v>
      </c>
      <c r="I332" s="481" t="s">
        <v>1310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420.78100000000001</v>
      </c>
      <c r="F333" s="787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1519</v>
      </c>
      <c r="C334" s="427" t="s">
        <v>251</v>
      </c>
      <c r="D334" s="427" t="s">
        <v>1031</v>
      </c>
      <c r="E334" s="427"/>
      <c r="F334" s="787"/>
      <c r="G334" s="85">
        <v>44357</v>
      </c>
      <c r="H334" s="85">
        <v>44449</v>
      </c>
      <c r="I334" s="484" t="s">
        <v>1310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87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1520</v>
      </c>
      <c r="C336" s="427" t="s">
        <v>258</v>
      </c>
      <c r="D336" s="427" t="s">
        <v>1031</v>
      </c>
      <c r="E336" s="427"/>
      <c r="F336" s="787"/>
      <c r="G336" s="85">
        <v>44357</v>
      </c>
      <c r="H336" s="85">
        <v>44449</v>
      </c>
      <c r="I336" s="484" t="s">
        <v>1310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419.49299999999999</v>
      </c>
      <c r="F337" s="787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1521</v>
      </c>
      <c r="C338" s="427" t="s">
        <v>258</v>
      </c>
      <c r="D338" s="427" t="s">
        <v>1031</v>
      </c>
      <c r="E338" s="427"/>
      <c r="F338" s="787"/>
      <c r="G338" s="85">
        <v>44357</v>
      </c>
      <c r="H338" s="85">
        <v>44449</v>
      </c>
      <c r="I338" s="484" t="s">
        <v>1310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407.89499999999998</v>
      </c>
      <c r="F339" s="787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1522</v>
      </c>
      <c r="C340" s="427" t="s">
        <v>251</v>
      </c>
      <c r="D340" s="427" t="s">
        <v>1031</v>
      </c>
      <c r="E340" s="427"/>
      <c r="F340" s="787"/>
      <c r="G340" s="85">
        <v>44357</v>
      </c>
      <c r="H340" s="85">
        <v>44449</v>
      </c>
      <c r="I340" s="484" t="s">
        <v>1310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412.93200000000002</v>
      </c>
      <c r="F341" s="787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1523</v>
      </c>
      <c r="C342" s="427" t="s">
        <v>258</v>
      </c>
      <c r="D342" s="427" t="s">
        <v>1031</v>
      </c>
      <c r="E342" s="427"/>
      <c r="F342" s="787"/>
      <c r="G342" s="85">
        <v>44357</v>
      </c>
      <c r="H342" s="85">
        <v>44449</v>
      </c>
      <c r="I342" s="484" t="s">
        <v>1310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87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1524</v>
      </c>
      <c r="C344" s="427" t="s">
        <v>258</v>
      </c>
      <c r="D344" s="427" t="s">
        <v>1031</v>
      </c>
      <c r="E344" s="427"/>
      <c r="F344" s="787"/>
      <c r="G344" s="85">
        <v>44357</v>
      </c>
      <c r="H344" s="85">
        <v>44449</v>
      </c>
      <c r="I344" s="484" t="s">
        <v>1310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87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1525</v>
      </c>
      <c r="C346" s="427" t="s">
        <v>251</v>
      </c>
      <c r="D346" s="427" t="s">
        <v>1031</v>
      </c>
      <c r="E346" s="427"/>
      <c r="F346" s="787"/>
      <c r="G346" s="85">
        <v>44357</v>
      </c>
      <c r="H346" s="85">
        <v>44449</v>
      </c>
      <c r="I346" s="484" t="s">
        <v>1310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403.86099999999999</v>
      </c>
      <c r="F347" s="787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1526</v>
      </c>
      <c r="C348" s="427" t="s">
        <v>251</v>
      </c>
      <c r="D348" s="427" t="s">
        <v>1031</v>
      </c>
      <c r="E348" s="427"/>
      <c r="F348" s="787"/>
      <c r="G348" s="85">
        <v>44357</v>
      </c>
      <c r="H348" s="85">
        <v>44449</v>
      </c>
      <c r="I348" s="484" t="s">
        <v>1310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404.44499999999999</v>
      </c>
      <c r="F349" s="787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1527</v>
      </c>
      <c r="C350" s="427" t="s">
        <v>258</v>
      </c>
      <c r="D350" s="427" t="s">
        <v>1031</v>
      </c>
      <c r="E350" s="427"/>
      <c r="F350" s="787"/>
      <c r="G350" s="85">
        <v>44357</v>
      </c>
      <c r="H350" s="85">
        <v>44449</v>
      </c>
      <c r="I350" s="484" t="s">
        <v>1528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407.21499999999997</v>
      </c>
      <c r="F351" s="787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1529</v>
      </c>
      <c r="C352" s="427" t="s">
        <v>251</v>
      </c>
      <c r="D352" s="427" t="s">
        <v>1031</v>
      </c>
      <c r="E352" s="427"/>
      <c r="F352" s="787"/>
      <c r="G352" s="85">
        <v>44357</v>
      </c>
      <c r="H352" s="85">
        <v>44449</v>
      </c>
      <c r="I352" s="484" t="s">
        <v>1310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431.91399999999999</v>
      </c>
      <c r="F353" s="644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1530</v>
      </c>
      <c r="C354" s="427" t="s">
        <v>351</v>
      </c>
      <c r="D354" s="427" t="s">
        <v>1531</v>
      </c>
      <c r="E354" s="427"/>
      <c r="F354" s="490"/>
      <c r="G354" s="85">
        <v>44357</v>
      </c>
      <c r="H354" s="85">
        <v>44449</v>
      </c>
      <c r="I354" s="484" t="s">
        <v>1310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1532</v>
      </c>
      <c r="C356" s="427" t="s">
        <v>351</v>
      </c>
      <c r="D356" s="427" t="s">
        <v>1533</v>
      </c>
      <c r="E356" s="427"/>
      <c r="F356" s="490"/>
      <c r="G356" s="85">
        <v>44357</v>
      </c>
      <c r="H356" s="85">
        <v>44306</v>
      </c>
      <c r="I356" s="484" t="s">
        <v>1310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412.15300000000002</v>
      </c>
      <c r="F357" s="786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1534</v>
      </c>
      <c r="C358" s="427" t="s">
        <v>258</v>
      </c>
      <c r="D358" s="427" t="s">
        <v>1031</v>
      </c>
      <c r="E358" s="427"/>
      <c r="F358" s="787"/>
      <c r="G358" s="85">
        <v>44303</v>
      </c>
      <c r="H358" s="85">
        <v>44306</v>
      </c>
      <c r="I358" s="484" t="s">
        <v>1310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426.62599999999998</v>
      </c>
      <c r="F359" s="787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1535</v>
      </c>
      <c r="C360" s="427" t="s">
        <v>258</v>
      </c>
      <c r="D360" s="427" t="s">
        <v>1031</v>
      </c>
      <c r="E360" s="427"/>
      <c r="F360" s="787"/>
      <c r="G360" s="85">
        <v>44303</v>
      </c>
      <c r="H360" s="85">
        <v>44306</v>
      </c>
      <c r="I360" s="484" t="s">
        <v>1308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87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1536</v>
      </c>
      <c r="C362" s="427" t="s">
        <v>245</v>
      </c>
      <c r="D362" s="427" t="s">
        <v>1031</v>
      </c>
      <c r="E362" s="427"/>
      <c r="F362" s="787"/>
      <c r="G362" s="85">
        <v>44303</v>
      </c>
      <c r="H362" s="85">
        <v>44306</v>
      </c>
      <c r="I362" s="484" t="s">
        <v>1308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</v>
      </c>
      <c r="F363" s="787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1537</v>
      </c>
      <c r="C364" s="427" t="s">
        <v>251</v>
      </c>
      <c r="D364" s="427" t="s">
        <v>1031</v>
      </c>
      <c r="E364" s="427"/>
      <c r="F364" s="787"/>
      <c r="G364" s="85">
        <v>44303</v>
      </c>
      <c r="H364" s="85">
        <v>44306</v>
      </c>
      <c r="I364" s="484" t="s">
        <v>1308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87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1538</v>
      </c>
      <c r="C366" s="427" t="s">
        <v>258</v>
      </c>
      <c r="D366" s="427" t="s">
        <v>1031</v>
      </c>
      <c r="E366" s="427"/>
      <c r="F366" s="787"/>
      <c r="G366" s="85">
        <v>44303</v>
      </c>
      <c r="H366" s="85">
        <v>44306</v>
      </c>
      <c r="I366" s="484" t="s">
        <v>1308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409.15199999999999</v>
      </c>
      <c r="F367" s="644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1539</v>
      </c>
      <c r="C368" s="427" t="s">
        <v>332</v>
      </c>
      <c r="D368" s="427" t="s">
        <v>1540</v>
      </c>
      <c r="E368" s="427"/>
      <c r="F368" s="490"/>
      <c r="G368" s="85">
        <v>44303</v>
      </c>
      <c r="H368" s="85">
        <v>44306</v>
      </c>
      <c r="I368" s="484" t="s">
        <v>1310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86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1541</v>
      </c>
      <c r="C370" s="427" t="s">
        <v>245</v>
      </c>
      <c r="D370" s="427" t="s">
        <v>1031</v>
      </c>
      <c r="E370" s="427"/>
      <c r="F370" s="787"/>
      <c r="G370" s="85">
        <v>44303</v>
      </c>
      <c r="H370" s="85">
        <v>44306</v>
      </c>
      <c r="I370" s="484" t="s">
        <v>1308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87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1542</v>
      </c>
      <c r="C372" s="427" t="s">
        <v>251</v>
      </c>
      <c r="D372" s="427" t="s">
        <v>1031</v>
      </c>
      <c r="E372" s="427"/>
      <c r="F372" s="787"/>
      <c r="G372" s="85">
        <v>44303</v>
      </c>
      <c r="H372" s="85">
        <v>44306</v>
      </c>
      <c r="I372" s="484" t="s">
        <v>1308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368.18900000000002</v>
      </c>
      <c r="F373" s="787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1543</v>
      </c>
      <c r="C374" s="427" t="s">
        <v>258</v>
      </c>
      <c r="D374" s="427" t="s">
        <v>1031</v>
      </c>
      <c r="E374" s="427"/>
      <c r="F374" s="787"/>
      <c r="G374" s="85">
        <v>44303</v>
      </c>
      <c r="H374" s="85">
        <v>44306</v>
      </c>
      <c r="I374" s="484" t="s">
        <v>1308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87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1544</v>
      </c>
      <c r="C376" s="427" t="s">
        <v>258</v>
      </c>
      <c r="D376" s="427" t="s">
        <v>1031</v>
      </c>
      <c r="E376" s="427"/>
      <c r="F376" s="787"/>
      <c r="G376" s="85">
        <v>44303</v>
      </c>
      <c r="H376" s="85">
        <v>44306</v>
      </c>
      <c r="I376" s="484" t="s">
        <v>1308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392.22800000000001</v>
      </c>
      <c r="F377" s="787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1545</v>
      </c>
      <c r="C378" s="427" t="s">
        <v>258</v>
      </c>
      <c r="D378" s="427" t="s">
        <v>1031</v>
      </c>
      <c r="E378" s="427"/>
      <c r="F378" s="787"/>
      <c r="G378" s="85">
        <v>44303</v>
      </c>
      <c r="H378" s="85">
        <v>44306</v>
      </c>
      <c r="I378" s="484" t="s">
        <v>1308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87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1546</v>
      </c>
      <c r="C380" s="427" t="s">
        <v>258</v>
      </c>
      <c r="D380" s="427" t="s">
        <v>1031</v>
      </c>
      <c r="E380" s="427"/>
      <c r="F380" s="787"/>
      <c r="G380" s="85">
        <v>44303</v>
      </c>
      <c r="H380" s="85">
        <v>44306</v>
      </c>
      <c r="I380" s="484" t="s">
        <v>1308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413.10199999999998</v>
      </c>
      <c r="F381" s="787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1547</v>
      </c>
      <c r="C382" s="427" t="s">
        <v>258</v>
      </c>
      <c r="D382" s="427" t="s">
        <v>1031</v>
      </c>
      <c r="E382" s="427"/>
      <c r="F382" s="787"/>
      <c r="G382" s="85">
        <v>44303</v>
      </c>
      <c r="H382" s="85">
        <v>44306</v>
      </c>
      <c r="I382" s="484" t="s">
        <v>1308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1548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416.83699999999999</v>
      </c>
      <c r="F383" s="644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1549</v>
      </c>
      <c r="C384" s="427" t="s">
        <v>228</v>
      </c>
      <c r="D384" s="427" t="s">
        <v>1550</v>
      </c>
      <c r="E384" s="427"/>
      <c r="F384" s="490"/>
      <c r="G384" s="85">
        <v>44303</v>
      </c>
      <c r="H384" s="85">
        <v>44306</v>
      </c>
      <c r="I384" s="484" t="s">
        <v>1310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1551</v>
      </c>
      <c r="C386" s="427" t="s">
        <v>228</v>
      </c>
      <c r="D386" s="427" t="s">
        <v>1552</v>
      </c>
      <c r="E386" s="427"/>
      <c r="F386" s="490"/>
      <c r="G386" s="488"/>
      <c r="H386" s="480"/>
      <c r="I386" s="484" t="s">
        <v>1310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417.08100000000002</v>
      </c>
      <c r="F387" s="786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1553</v>
      </c>
      <c r="C388" s="427" t="s">
        <v>258</v>
      </c>
      <c r="D388" s="427" t="s">
        <v>1031</v>
      </c>
      <c r="E388" s="427"/>
      <c r="F388" s="787"/>
      <c r="G388" s="483"/>
      <c r="H388" s="480"/>
      <c r="I388" s="484" t="s">
        <v>1310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87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1554</v>
      </c>
      <c r="C390" s="427" t="s">
        <v>258</v>
      </c>
      <c r="D390" s="427" t="s">
        <v>1031</v>
      </c>
      <c r="E390" s="427"/>
      <c r="F390" s="787"/>
      <c r="G390" s="483"/>
      <c r="H390" s="480"/>
      <c r="I390" s="484" t="s">
        <v>1310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418.10599999999999</v>
      </c>
      <c r="F391" s="787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1555</v>
      </c>
      <c r="C392" s="427" t="s">
        <v>251</v>
      </c>
      <c r="D392" s="427" t="s">
        <v>1031</v>
      </c>
      <c r="E392" s="427"/>
      <c r="F392" s="787"/>
      <c r="G392" s="483"/>
      <c r="H392" s="480"/>
      <c r="I392" s="484" t="s">
        <v>1310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419.90300000000002</v>
      </c>
      <c r="F393" s="787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1556</v>
      </c>
      <c r="C394" s="427" t="s">
        <v>251</v>
      </c>
      <c r="D394" s="427" t="s">
        <v>1031</v>
      </c>
      <c r="E394" s="427"/>
      <c r="F394" s="787"/>
      <c r="G394" s="483"/>
      <c r="H394" s="480"/>
      <c r="I394" s="484" t="s">
        <v>1310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415.96600000000001</v>
      </c>
      <c r="F395" s="787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1557</v>
      </c>
      <c r="C396" s="427" t="s">
        <v>245</v>
      </c>
      <c r="D396" s="427" t="s">
        <v>1031</v>
      </c>
      <c r="E396" s="427"/>
      <c r="F396" s="787"/>
      <c r="G396" s="483"/>
      <c r="H396" s="480"/>
      <c r="I396" s="484" t="s">
        <v>1310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417.76600000000002</v>
      </c>
      <c r="F397" s="787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1558</v>
      </c>
      <c r="C398" s="427" t="s">
        <v>251</v>
      </c>
      <c r="D398" s="427" t="s">
        <v>1031</v>
      </c>
      <c r="E398" s="427"/>
      <c r="F398" s="787"/>
      <c r="G398" s="483"/>
      <c r="H398" s="480"/>
      <c r="I398" s="484" t="s">
        <v>1310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421.03899999999999</v>
      </c>
      <c r="F399" s="787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1559</v>
      </c>
      <c r="C400" s="427" t="s">
        <v>258</v>
      </c>
      <c r="D400" s="427" t="s">
        <v>1031</v>
      </c>
      <c r="E400" s="427"/>
      <c r="F400" s="787"/>
      <c r="G400" s="483"/>
      <c r="H400" s="480"/>
      <c r="I400" s="484" t="s">
        <v>1310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387.76900000000001</v>
      </c>
      <c r="F401" s="787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1560</v>
      </c>
      <c r="C402" s="427" t="s">
        <v>251</v>
      </c>
      <c r="D402" s="427" t="s">
        <v>1031</v>
      </c>
      <c r="E402" s="427"/>
      <c r="F402" s="787"/>
      <c r="G402" s="483"/>
      <c r="H402" s="480"/>
      <c r="I402" s="499" t="s">
        <v>1310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87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1561</v>
      </c>
      <c r="C404" s="427" t="s">
        <v>247</v>
      </c>
      <c r="D404" s="427" t="s">
        <v>1031</v>
      </c>
      <c r="E404" s="427"/>
      <c r="F404" s="787"/>
      <c r="G404" s="483"/>
      <c r="H404" s="480"/>
      <c r="I404" s="484" t="s">
        <v>1310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388.97500000000002</v>
      </c>
      <c r="F405" s="787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1562</v>
      </c>
      <c r="C406" s="427" t="s">
        <v>258</v>
      </c>
      <c r="D406" s="427" t="s">
        <v>1031</v>
      </c>
      <c r="E406" s="427"/>
      <c r="F406" s="787"/>
      <c r="G406" s="483"/>
      <c r="H406" s="480"/>
      <c r="I406" s="484" t="s">
        <v>1308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423.94200000000001</v>
      </c>
      <c r="F407" s="787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1563</v>
      </c>
      <c r="C408" s="427" t="s">
        <v>251</v>
      </c>
      <c r="D408" s="427" t="s">
        <v>1031</v>
      </c>
      <c r="E408" s="427"/>
      <c r="F408" s="787"/>
      <c r="G408" s="483"/>
      <c r="H408" s="480"/>
      <c r="I408" s="484" t="s">
        <v>1308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338.99200000000002</v>
      </c>
      <c r="F409" s="644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1564</v>
      </c>
      <c r="C410" s="424" t="s">
        <v>418</v>
      </c>
      <c r="D410" s="424" t="s">
        <v>1565</v>
      </c>
      <c r="E410" s="424"/>
      <c r="F410" s="479"/>
      <c r="G410" s="483"/>
      <c r="H410" s="480"/>
      <c r="I410" s="481" t="s">
        <v>1310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1566</v>
      </c>
      <c r="C412" s="424" t="s">
        <v>418</v>
      </c>
      <c r="D412" s="424" t="s">
        <v>1567</v>
      </c>
      <c r="E412" s="424"/>
      <c r="F412" s="479"/>
      <c r="G412" s="483"/>
      <c r="H412" s="480"/>
      <c r="I412" s="481" t="s">
        <v>1310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425.31799999999998</v>
      </c>
      <c r="F413" s="786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1568</v>
      </c>
      <c r="C414" s="427" t="s">
        <v>251</v>
      </c>
      <c r="D414" s="427" t="s">
        <v>1031</v>
      </c>
      <c r="E414" s="427"/>
      <c r="F414" s="787"/>
      <c r="G414" s="483"/>
      <c r="H414" s="480"/>
      <c r="I414" s="484" t="s">
        <v>1310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87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1569</v>
      </c>
      <c r="C416" s="427" t="s">
        <v>251</v>
      </c>
      <c r="D416" s="427" t="s">
        <v>1031</v>
      </c>
      <c r="E416" s="427"/>
      <c r="F416" s="787"/>
      <c r="G416" s="483"/>
      <c r="H416" s="480"/>
      <c r="I416" s="484" t="s">
        <v>1308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393.49200000000002</v>
      </c>
      <c r="F417" s="787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1570</v>
      </c>
      <c r="C418" s="427" t="s">
        <v>258</v>
      </c>
      <c r="D418" s="427" t="s">
        <v>1031</v>
      </c>
      <c r="E418" s="427"/>
      <c r="F418" s="787"/>
      <c r="G418" s="483"/>
      <c r="H418" s="480"/>
      <c r="I418" s="484" t="s">
        <v>1310</v>
      </c>
      <c r="J418" s="243"/>
      <c r="K418" s="489">
        <v>44475</v>
      </c>
      <c r="L418" s="489">
        <v>44480</v>
      </c>
      <c r="M418" s="109" t="s">
        <v>1409</v>
      </c>
      <c r="N418" s="109" t="s">
        <v>1409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438.76499999999999</v>
      </c>
      <c r="F419" s="644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1571</v>
      </c>
      <c r="C420" s="427" t="s">
        <v>349</v>
      </c>
      <c r="D420" s="427" t="s">
        <v>1572</v>
      </c>
      <c r="E420" s="427"/>
      <c r="F420" s="490"/>
      <c r="G420" s="483"/>
      <c r="H420" s="480"/>
      <c r="I420" s="484" t="s">
        <v>1310</v>
      </c>
      <c r="J420" s="243"/>
      <c r="K420" s="489">
        <v>44481</v>
      </c>
      <c r="L420" s="489">
        <v>44500</v>
      </c>
      <c r="M420" s="109" t="s">
        <v>1409</v>
      </c>
      <c r="N420" s="109" t="s">
        <v>1409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1573</v>
      </c>
      <c r="C422" s="427" t="s">
        <v>349</v>
      </c>
      <c r="D422" s="427" t="s">
        <v>1574</v>
      </c>
      <c r="E422" s="427"/>
      <c r="F422" s="490"/>
      <c r="G422" s="483"/>
      <c r="H422" s="480"/>
      <c r="I422" s="484" t="s">
        <v>1310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419.93299999999999</v>
      </c>
      <c r="F423" s="786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1575</v>
      </c>
      <c r="C424" s="427" t="s">
        <v>258</v>
      </c>
      <c r="D424" s="427" t="s">
        <v>1031</v>
      </c>
      <c r="E424" s="427"/>
      <c r="F424" s="787"/>
      <c r="G424" s="483"/>
      <c r="H424" s="480"/>
      <c r="I424" s="484" t="s">
        <v>1310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278.67899999999997</v>
      </c>
      <c r="F425" s="787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1576</v>
      </c>
      <c r="C426" s="427" t="s">
        <v>251</v>
      </c>
      <c r="D426" s="427" t="s">
        <v>1031</v>
      </c>
      <c r="E426" s="427"/>
      <c r="F426" s="787"/>
      <c r="G426" s="483"/>
      <c r="H426" s="480"/>
      <c r="I426" s="484" t="s">
        <v>1310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404.04300000000001</v>
      </c>
      <c r="F427" s="644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1577</v>
      </c>
      <c r="C428" s="427" t="s">
        <v>351</v>
      </c>
      <c r="D428" s="427" t="s">
        <v>1578</v>
      </c>
      <c r="E428" s="427"/>
      <c r="F428" s="490"/>
      <c r="G428" s="483"/>
      <c r="H428" s="480"/>
      <c r="I428" s="484" t="s">
        <v>1310</v>
      </c>
      <c r="J428" s="243"/>
      <c r="K428" s="489">
        <v>44501</v>
      </c>
      <c r="L428" s="489">
        <v>44520</v>
      </c>
      <c r="M428" s="109" t="s">
        <v>1409</v>
      </c>
      <c r="N428" s="109" t="s">
        <v>1409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1579</v>
      </c>
      <c r="C430" s="424" t="s">
        <v>349</v>
      </c>
      <c r="D430" s="424" t="s">
        <v>1580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1409</v>
      </c>
      <c r="N430" s="109" t="s">
        <v>1409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1581</v>
      </c>
      <c r="C432" s="427" t="s">
        <v>416</v>
      </c>
      <c r="D432" s="427" t="s">
        <v>1582</v>
      </c>
      <c r="E432" s="427"/>
      <c r="F432" s="490"/>
      <c r="G432" s="483"/>
      <c r="H432" s="480"/>
      <c r="I432" s="484" t="s">
        <v>1310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1583</v>
      </c>
      <c r="C434" s="427" t="s">
        <v>418</v>
      </c>
      <c r="D434" s="427" t="s">
        <v>1584</v>
      </c>
      <c r="E434" s="427"/>
      <c r="F434" s="490"/>
      <c r="G434" s="483"/>
      <c r="H434" s="480"/>
      <c r="I434" s="484" t="s">
        <v>1310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1585</v>
      </c>
      <c r="C436" s="427" t="s">
        <v>1586</v>
      </c>
      <c r="D436" s="427" t="s">
        <v>1587</v>
      </c>
      <c r="E436" s="427"/>
      <c r="F436" s="490"/>
      <c r="G436" s="483"/>
      <c r="H436" s="480"/>
      <c r="I436" s="484" t="s">
        <v>1310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380.72300000000001</v>
      </c>
      <c r="F437" s="786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1588</v>
      </c>
      <c r="C438" s="427" t="s">
        <v>251</v>
      </c>
      <c r="D438" s="427" t="s">
        <v>1031</v>
      </c>
      <c r="E438" s="427"/>
      <c r="F438" s="787"/>
      <c r="G438" s="483"/>
      <c r="H438" s="480"/>
      <c r="I438" s="484" t="s">
        <v>1310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418.03500000000003</v>
      </c>
      <c r="F439" s="787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1589</v>
      </c>
      <c r="C440" s="427" t="s">
        <v>258</v>
      </c>
      <c r="D440" s="427" t="s">
        <v>1031</v>
      </c>
      <c r="E440" s="427"/>
      <c r="F440" s="787"/>
      <c r="G440" s="483"/>
      <c r="H440" s="480"/>
      <c r="I440" s="484" t="s">
        <v>1310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421.59100000000001</v>
      </c>
      <c r="F441" s="644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1590</v>
      </c>
      <c r="C442" s="424" t="s">
        <v>301</v>
      </c>
      <c r="D442" s="424" t="s">
        <v>1031</v>
      </c>
      <c r="E442" s="424"/>
      <c r="F442" s="479"/>
      <c r="G442" s="483"/>
      <c r="H442" s="480"/>
      <c r="I442" s="481" t="s">
        <v>1310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1591</v>
      </c>
      <c r="C444" s="424" t="s">
        <v>1592</v>
      </c>
      <c r="D444" s="424" t="s">
        <v>1593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805</v>
      </c>
      <c r="C446" s="424" t="s">
        <v>805</v>
      </c>
      <c r="D446" s="424" t="s">
        <v>1031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46127</v>
      </c>
      <c r="K2" s="802"/>
      <c r="L2" s="705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1594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>
      <c r="A4" s="375"/>
      <c r="B4" s="509" t="s">
        <v>1595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46127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803" t="s">
        <v>1596</v>
      </c>
      <c r="C5" s="796" t="s">
        <v>1597</v>
      </c>
      <c r="D5" s="796" t="s">
        <v>1598</v>
      </c>
      <c r="E5" s="796" t="s">
        <v>1599</v>
      </c>
      <c r="F5" s="796" t="s">
        <v>1600</v>
      </c>
      <c r="G5" s="796" t="s">
        <v>1601</v>
      </c>
      <c r="H5" s="796" t="s">
        <v>1602</v>
      </c>
      <c r="I5" s="801" t="s">
        <v>1603</v>
      </c>
      <c r="J5" s="708"/>
      <c r="K5" s="796" t="s">
        <v>1604</v>
      </c>
      <c r="L5" s="796" t="s">
        <v>1605</v>
      </c>
      <c r="M5" s="796" t="s">
        <v>1606</v>
      </c>
      <c r="N5" s="796" t="s">
        <v>1607</v>
      </c>
      <c r="O5" s="796" t="s">
        <v>1608</v>
      </c>
      <c r="P5" s="798" t="s">
        <v>1609</v>
      </c>
      <c r="Q5" s="799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>
      <c r="A6" s="506"/>
      <c r="B6" s="804"/>
      <c r="C6" s="797"/>
      <c r="D6" s="797"/>
      <c r="E6" s="797"/>
      <c r="F6" s="797"/>
      <c r="G6" s="797"/>
      <c r="H6" s="797"/>
      <c r="I6" s="513" t="s">
        <v>1610</v>
      </c>
      <c r="J6" s="513" t="s">
        <v>1611</v>
      </c>
      <c r="K6" s="797"/>
      <c r="L6" s="797"/>
      <c r="M6" s="797"/>
      <c r="N6" s="797"/>
      <c r="O6" s="797"/>
      <c r="P6" s="797"/>
      <c r="Q6" s="800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>
      <c r="A7" s="474"/>
      <c r="B7" s="792" t="s">
        <v>1612</v>
      </c>
      <c r="C7" s="793"/>
      <c r="D7" s="793"/>
      <c r="E7" s="793"/>
      <c r="F7" s="793"/>
      <c r="G7" s="793"/>
      <c r="H7" s="793"/>
      <c r="I7" s="793"/>
      <c r="J7" s="793"/>
      <c r="K7" s="793"/>
      <c r="L7" s="793"/>
      <c r="M7" s="793"/>
      <c r="N7" s="793"/>
      <c r="O7" s="793"/>
      <c r="P7" s="793"/>
      <c r="Q7" s="794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1613</v>
      </c>
      <c r="C8" s="515" t="s">
        <v>1614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1615</v>
      </c>
      <c r="D9" s="241" t="s">
        <v>1616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>
      <c r="A10" s="474"/>
      <c r="B10" s="403">
        <v>2</v>
      </c>
      <c r="C10" s="208" t="s">
        <v>1617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>
      <c r="A11" s="474"/>
      <c r="B11" s="403">
        <v>3</v>
      </c>
      <c r="C11" s="241" t="s">
        <v>1618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>
      <c r="A12" s="474"/>
      <c r="B12" s="403">
        <v>4</v>
      </c>
      <c r="C12" s="241" t="s">
        <v>1619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>
      <c r="A13" s="474"/>
      <c r="B13" s="403">
        <v>5</v>
      </c>
      <c r="C13" s="241" t="s">
        <v>1620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1621</v>
      </c>
      <c r="C15" s="478" t="s">
        <v>1622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>
      <c r="A16" s="474"/>
      <c r="B16" s="403">
        <v>1</v>
      </c>
      <c r="C16" s="87" t="s">
        <v>1623</v>
      </c>
      <c r="D16" s="241" t="s">
        <v>1616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>
      <c r="A17" s="474"/>
      <c r="B17" s="403">
        <v>2</v>
      </c>
      <c r="C17" s="208" t="s">
        <v>1617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>
      <c r="A18" s="474"/>
      <c r="B18" s="403">
        <v>3</v>
      </c>
      <c r="C18" s="241" t="s">
        <v>1618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>
      <c r="A19" s="474"/>
      <c r="B19" s="403">
        <v>4</v>
      </c>
      <c r="C19" s="241" t="s">
        <v>1619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>
      <c r="A20" s="474"/>
      <c r="B20" s="403">
        <v>5</v>
      </c>
      <c r="C20" s="241" t="s">
        <v>1620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1624</v>
      </c>
      <c r="D22" s="241" t="s">
        <v>1616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1617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1618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1619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1620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1625</v>
      </c>
      <c r="D28" s="241" t="s">
        <v>1616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1617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1618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1619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1620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1626</v>
      </c>
      <c r="D34" s="241" t="s">
        <v>1616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1617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1618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1619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1620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1627</v>
      </c>
      <c r="C40" s="478" t="s">
        <v>1628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1629</v>
      </c>
      <c r="D41" s="241" t="s">
        <v>1616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1617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1618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1619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1620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1630</v>
      </c>
      <c r="D47" s="241" t="s">
        <v>1616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1617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1618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1619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1620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1631</v>
      </c>
      <c r="D53" s="241" t="s">
        <v>1616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1617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1618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1619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1620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1632</v>
      </c>
      <c r="D59" s="241" t="s">
        <v>1616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1617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1618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1619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1620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1633</v>
      </c>
      <c r="C65" s="478" t="s">
        <v>1634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1635</v>
      </c>
      <c r="D66" s="241" t="s">
        <v>1616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1617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1618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1619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1620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1636</v>
      </c>
      <c r="D72" s="241" t="s">
        <v>1616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1617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1618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1619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1620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1637</v>
      </c>
      <c r="D78" s="241" t="s">
        <v>1616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1617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1618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1619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1620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1638</v>
      </c>
      <c r="D84" s="241" t="s">
        <v>1616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1617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1618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1619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1620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1639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1640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>
      <c r="A93" s="474"/>
      <c r="B93" s="795" t="s">
        <v>1641</v>
      </c>
      <c r="C93" s="686"/>
      <c r="D93" s="686"/>
      <c r="E93" s="686"/>
      <c r="F93" s="686"/>
      <c r="G93" s="686"/>
      <c r="H93" s="686"/>
      <c r="I93" s="686"/>
      <c r="J93" s="686"/>
      <c r="K93" s="686"/>
      <c r="L93" s="686"/>
      <c r="M93" s="686"/>
      <c r="N93" s="686"/>
      <c r="O93" s="686"/>
      <c r="P93" s="686"/>
      <c r="Q93" s="718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1613</v>
      </c>
      <c r="C94" s="523" t="s">
        <v>1642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1643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1644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1645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1646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1647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1648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1649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1650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1651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1652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1653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1654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1621</v>
      </c>
      <c r="C108" s="478" t="s">
        <v>1655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1656</v>
      </c>
      <c r="C109" s="478" t="s">
        <v>1657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1643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1646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1658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1650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1652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1653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1659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1660</v>
      </c>
      <c r="C117" s="478" t="s">
        <v>1661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1643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1646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1658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1650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1652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1653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1654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1627</v>
      </c>
      <c r="C126" s="478" t="s">
        <v>1662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1656</v>
      </c>
      <c r="C127" s="478" t="s">
        <v>1663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1643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1646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1658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1650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1652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1653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1664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1660</v>
      </c>
      <c r="C135" s="478" t="s">
        <v>1665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1643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1646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1658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1650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1652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1653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1654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1633</v>
      </c>
      <c r="C143" s="478" t="s">
        <v>1666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1656</v>
      </c>
      <c r="C144" s="478" t="s">
        <v>1667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1643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1646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1658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1650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1652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1653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1668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1669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1654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1660</v>
      </c>
      <c r="C154" s="478" t="s">
        <v>1670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1643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1658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1646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1650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1652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1653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1668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1669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1671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1654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805" t="s">
        <v>1672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 spans="1:26">
      <c r="A2" s="655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</row>
    <row r="3" spans="1:26" ht="19.5" customHeight="1">
      <c r="A3" s="745" t="s">
        <v>3</v>
      </c>
      <c r="B3" s="806" t="s">
        <v>1673</v>
      </c>
      <c r="C3" s="643"/>
      <c r="D3" s="745" t="s">
        <v>1674</v>
      </c>
      <c r="E3" s="745" t="s">
        <v>1675</v>
      </c>
      <c r="F3" s="745" t="s">
        <v>1676</v>
      </c>
      <c r="G3" s="807" t="s">
        <v>1677</v>
      </c>
      <c r="H3" s="643"/>
      <c r="I3" s="719" t="s">
        <v>781</v>
      </c>
      <c r="J3" s="648"/>
      <c r="K3" s="648"/>
      <c r="L3" s="648"/>
      <c r="M3" s="648"/>
      <c r="N3" s="649"/>
      <c r="O3" s="719" t="s">
        <v>1678</v>
      </c>
      <c r="P3" s="648"/>
      <c r="Q3" s="648"/>
      <c r="R3" s="648"/>
      <c r="S3" s="649"/>
      <c r="T3" s="719" t="s">
        <v>1295</v>
      </c>
      <c r="U3" s="648"/>
      <c r="V3" s="648"/>
      <c r="W3" s="648"/>
      <c r="X3" s="648"/>
      <c r="Y3" s="649"/>
      <c r="Z3" s="745" t="s">
        <v>1679</v>
      </c>
    </row>
    <row r="4" spans="1:26" ht="19.5" customHeight="1">
      <c r="A4" s="771"/>
      <c r="B4" s="644"/>
      <c r="C4" s="645"/>
      <c r="D4" s="771"/>
      <c r="E4" s="771"/>
      <c r="F4" s="771"/>
      <c r="G4" s="644"/>
      <c r="H4" s="645"/>
      <c r="I4" s="719" t="s">
        <v>1680</v>
      </c>
      <c r="J4" s="649"/>
      <c r="K4" s="719" t="s">
        <v>1681</v>
      </c>
      <c r="L4" s="648"/>
      <c r="M4" s="648"/>
      <c r="N4" s="649"/>
      <c r="O4" s="719" t="s">
        <v>1680</v>
      </c>
      <c r="P4" s="649"/>
      <c r="Q4" s="719" t="s">
        <v>1682</v>
      </c>
      <c r="R4" s="648"/>
      <c r="S4" s="649"/>
      <c r="T4" s="719" t="s">
        <v>1680</v>
      </c>
      <c r="U4" s="649"/>
      <c r="V4" s="719" t="s">
        <v>1682</v>
      </c>
      <c r="W4" s="648"/>
      <c r="X4" s="648"/>
      <c r="Y4" s="649"/>
      <c r="Z4" s="771"/>
    </row>
    <row r="5" spans="1:26" ht="19.5" customHeight="1">
      <c r="A5" s="674"/>
      <c r="B5" s="61" t="s">
        <v>982</v>
      </c>
      <c r="C5" s="61" t="s">
        <v>983</v>
      </c>
      <c r="D5" s="674"/>
      <c r="E5" s="674"/>
      <c r="F5" s="674"/>
      <c r="G5" s="61" t="s">
        <v>1683</v>
      </c>
      <c r="H5" s="61" t="s">
        <v>1684</v>
      </c>
      <c r="I5" s="61" t="s">
        <v>625</v>
      </c>
      <c r="J5" s="61" t="s">
        <v>1685</v>
      </c>
      <c r="K5" s="61" t="s">
        <v>1686</v>
      </c>
      <c r="L5" s="61" t="s">
        <v>1687</v>
      </c>
      <c r="M5" s="61" t="s">
        <v>1688</v>
      </c>
      <c r="N5" s="61" t="s">
        <v>1689</v>
      </c>
      <c r="O5" s="61" t="s">
        <v>625</v>
      </c>
      <c r="P5" s="61" t="s">
        <v>1685</v>
      </c>
      <c r="Q5" s="61" t="s">
        <v>1690</v>
      </c>
      <c r="R5" s="61" t="s">
        <v>1691</v>
      </c>
      <c r="S5" s="61" t="s">
        <v>1689</v>
      </c>
      <c r="T5" s="61" t="s">
        <v>625</v>
      </c>
      <c r="U5" s="61" t="s">
        <v>1685</v>
      </c>
      <c r="V5" s="61" t="s">
        <v>18</v>
      </c>
      <c r="W5" s="61" t="s">
        <v>21</v>
      </c>
      <c r="X5" s="61" t="s">
        <v>1692</v>
      </c>
      <c r="Y5" s="61" t="s">
        <v>1689</v>
      </c>
      <c r="Z5" s="674"/>
    </row>
    <row r="6" spans="1:26" ht="19.5" customHeight="1">
      <c r="A6" s="108">
        <v>1</v>
      </c>
      <c r="B6" s="241" t="s">
        <v>1693</v>
      </c>
      <c r="C6" s="241" t="s">
        <v>1694</v>
      </c>
      <c r="D6" s="108">
        <v>241</v>
      </c>
      <c r="E6" s="108" t="s">
        <v>1695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1696</v>
      </c>
      <c r="C7" s="241" t="s">
        <v>1697</v>
      </c>
      <c r="D7" s="108">
        <v>239</v>
      </c>
      <c r="E7" s="108" t="s">
        <v>1698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1699</v>
      </c>
      <c r="C8" s="241" t="s">
        <v>1700</v>
      </c>
      <c r="D8" s="108">
        <v>236</v>
      </c>
      <c r="E8" s="108" t="s">
        <v>1701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1702</v>
      </c>
      <c r="C9" s="241" t="s">
        <v>1703</v>
      </c>
      <c r="D9" s="108">
        <v>244</v>
      </c>
      <c r="E9" s="108" t="s">
        <v>1704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1705</v>
      </c>
      <c r="C10" s="241" t="s">
        <v>1706</v>
      </c>
      <c r="D10" s="108">
        <v>240</v>
      </c>
      <c r="E10" s="108" t="s">
        <v>1698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1707</v>
      </c>
      <c r="C11" s="241" t="s">
        <v>1708</v>
      </c>
      <c r="D11" s="108">
        <v>246</v>
      </c>
      <c r="E11" s="108" t="s">
        <v>1709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1710</v>
      </c>
      <c r="C12" s="241" t="s">
        <v>1711</v>
      </c>
      <c r="D12" s="108">
        <v>206</v>
      </c>
      <c r="E12" s="108" t="s">
        <v>1712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1713</v>
      </c>
      <c r="C13" s="241" t="s">
        <v>1714</v>
      </c>
      <c r="D13" s="108">
        <v>555</v>
      </c>
      <c r="E13" s="108" t="s">
        <v>1715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1716</v>
      </c>
      <c r="C14" s="241" t="s">
        <v>1717</v>
      </c>
      <c r="D14" s="108">
        <v>238</v>
      </c>
      <c r="E14" s="108" t="s">
        <v>1704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1718</v>
      </c>
      <c r="C15" s="241" t="s">
        <v>1719</v>
      </c>
      <c r="D15" s="108">
        <v>240</v>
      </c>
      <c r="E15" s="108" t="s">
        <v>1720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1721</v>
      </c>
      <c r="C16" s="241" t="s">
        <v>1722</v>
      </c>
      <c r="D16" s="108">
        <v>242</v>
      </c>
      <c r="E16" s="108" t="s">
        <v>1723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1724</v>
      </c>
      <c r="C17" s="241" t="s">
        <v>1725</v>
      </c>
      <c r="D17" s="108">
        <v>250</v>
      </c>
      <c r="E17" s="108" t="s">
        <v>1726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1727</v>
      </c>
      <c r="C18" s="241" t="s">
        <v>1728</v>
      </c>
      <c r="D18" s="108">
        <v>233</v>
      </c>
      <c r="E18" s="108" t="s">
        <v>1729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1730</v>
      </c>
      <c r="C19" s="241" t="s">
        <v>1731</v>
      </c>
      <c r="D19" s="108">
        <v>235</v>
      </c>
      <c r="E19" s="108" t="s">
        <v>1732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808" t="s">
        <v>1733</v>
      </c>
      <c r="B1" s="648"/>
      <c r="C1" s="648"/>
      <c r="D1" s="648"/>
      <c r="E1" s="648"/>
      <c r="F1" s="648"/>
      <c r="G1" s="648"/>
      <c r="H1" s="649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755" t="s">
        <v>1734</v>
      </c>
      <c r="B2" s="648"/>
      <c r="C2" s="648"/>
      <c r="D2" s="648"/>
      <c r="E2" s="648"/>
      <c r="F2" s="649"/>
      <c r="G2" s="809">
        <f ca="1">+'Summary E'!M1</f>
        <v>46127</v>
      </c>
      <c r="H2" s="649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177</v>
      </c>
      <c r="B3" s="69" t="s">
        <v>1735</v>
      </c>
      <c r="C3" s="69" t="s">
        <v>6</v>
      </c>
      <c r="D3" s="69" t="s">
        <v>1736</v>
      </c>
      <c r="E3" s="69" t="s">
        <v>1737</v>
      </c>
      <c r="F3" s="69" t="s">
        <v>1738</v>
      </c>
      <c r="G3" s="535" t="s">
        <v>1607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7" t="s">
        <v>1739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1740</v>
      </c>
      <c r="C5" s="108" t="s">
        <v>1741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1742</v>
      </c>
      <c r="C6" s="108" t="s">
        <v>1741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1743</v>
      </c>
      <c r="C7" s="108" t="s">
        <v>1741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7" t="s">
        <v>1744</v>
      </c>
      <c r="C8" s="108" t="s">
        <v>796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7" t="s">
        <v>1745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1746</v>
      </c>
      <c r="C10" s="108" t="s">
        <v>1747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1748</v>
      </c>
      <c r="C11" s="108" t="s">
        <v>1747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1749</v>
      </c>
      <c r="C12" s="108" t="s">
        <v>1747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1750</v>
      </c>
      <c r="C13" s="108" t="s">
        <v>1741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1751</v>
      </c>
      <c r="C14" s="108" t="s">
        <v>1741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1752</v>
      </c>
      <c r="C15" s="108" t="s">
        <v>1741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1753</v>
      </c>
      <c r="C16" s="108" t="s">
        <v>1741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1754</v>
      </c>
      <c r="C17" s="108" t="s">
        <v>1741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7" t="s">
        <v>1755</v>
      </c>
      <c r="C18" s="108" t="s">
        <v>796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7" t="s">
        <v>1756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1757</v>
      </c>
      <c r="C20" s="108" t="s">
        <v>1741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1758</v>
      </c>
      <c r="C21" s="108" t="s">
        <v>1741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1759</v>
      </c>
      <c r="C22" s="108" t="s">
        <v>1741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1760</v>
      </c>
      <c r="C23" s="108" t="s">
        <v>1741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1761</v>
      </c>
      <c r="C24" s="108" t="s">
        <v>1741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899</v>
      </c>
      <c r="C25" s="108" t="s">
        <v>796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1762</v>
      </c>
      <c r="C26" s="108" t="s">
        <v>1747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1763</v>
      </c>
      <c r="C27" s="108" t="s">
        <v>1741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1764</v>
      </c>
      <c r="C28" s="108" t="s">
        <v>1747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1765</v>
      </c>
      <c r="C29" s="108" t="s">
        <v>1747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1766</v>
      </c>
      <c r="C30" s="108" t="s">
        <v>1747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1767</v>
      </c>
      <c r="C31" s="108" t="s">
        <v>1747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1768</v>
      </c>
      <c r="C32" s="108" t="s">
        <v>1747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1769</v>
      </c>
      <c r="C33" s="108" t="s">
        <v>1747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1770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998</v>
      </c>
      <c r="C35" s="108" t="s">
        <v>1741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997</v>
      </c>
      <c r="C36" s="108" t="s">
        <v>1741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1771</v>
      </c>
      <c r="C37" s="108" t="s">
        <v>1741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1772</v>
      </c>
      <c r="C38" s="108" t="s">
        <v>1741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1773</v>
      </c>
      <c r="C39" s="108" t="s">
        <v>1741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1774</v>
      </c>
      <c r="C40" s="108" t="s">
        <v>1741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1775</v>
      </c>
      <c r="C41" s="108" t="s">
        <v>1741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1776</v>
      </c>
      <c r="C42" s="108" t="s">
        <v>1747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2026-04-16T04:27:14Z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