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5BB4AC30-947D-428B-9BA1-0B344CBADA2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ject Details" sheetId="22" r:id="rId1"/>
    <sheet name="Erection Compiled" sheetId="23" r:id="rId2"/>
    <sheet name="Master Sheet" sheetId="2" r:id="rId3"/>
    <sheet name="ProGress Sheet " sheetId="8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3" hidden="1">'ProGress Sheet '!$B$638:$Q$885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2">'Master Sheet'!$C$12:$Q$32</definedName>
    <definedName name="_xlnm.Print_Area" localSheetId="3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H32" i="2"/>
  <c r="L31" i="2"/>
  <c r="M31" i="2" s="1"/>
  <c r="H31" i="2"/>
  <c r="N24" i="2" l="1"/>
  <c r="L87" i="9"/>
  <c r="M87" i="9" s="1"/>
  <c r="I87" i="9"/>
  <c r="M86" i="9"/>
  <c r="L86" i="9"/>
  <c r="I86" i="9"/>
  <c r="L85" i="9"/>
  <c r="M85" i="9" s="1"/>
  <c r="I85" i="9"/>
  <c r="M84" i="9"/>
  <c r="L84" i="9"/>
  <c r="I84" i="9"/>
  <c r="L83" i="9"/>
  <c r="M83" i="9" s="1"/>
  <c r="I83" i="9"/>
  <c r="M82" i="9"/>
  <c r="L82" i="9"/>
  <c r="I82" i="9"/>
  <c r="L81" i="9"/>
  <c r="M81" i="9" s="1"/>
  <c r="I81" i="9"/>
  <c r="G81" i="9"/>
  <c r="L80" i="9"/>
  <c r="M80" i="9" s="1"/>
  <c r="I80" i="9"/>
  <c r="M79" i="9"/>
  <c r="L79" i="9"/>
  <c r="I79" i="9"/>
  <c r="M78" i="9"/>
  <c r="L78" i="9"/>
  <c r="I78" i="9"/>
  <c r="M77" i="9"/>
  <c r="L77" i="9"/>
  <c r="I77" i="9"/>
  <c r="L76" i="9"/>
  <c r="M76" i="9" s="1"/>
  <c r="I76" i="9"/>
  <c r="L71" i="9"/>
  <c r="G71" i="9"/>
  <c r="K70" i="9"/>
  <c r="L70" i="9" s="1"/>
  <c r="G70" i="9"/>
  <c r="G54" i="9"/>
  <c r="G53" i="9"/>
  <c r="G52" i="9"/>
  <c r="G51" i="9"/>
  <c r="G50" i="9"/>
  <c r="G49" i="9"/>
  <c r="G48" i="9"/>
  <c r="G47" i="9"/>
  <c r="G46" i="9"/>
  <c r="G45" i="9"/>
  <c r="G44" i="9"/>
  <c r="F44" i="9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F22" i="2"/>
  <c r="M26" i="2"/>
  <c r="L26" i="2"/>
  <c r="L25" i="2"/>
  <c r="M25" i="2" s="1"/>
  <c r="L24" i="2"/>
  <c r="M24" i="2" s="1"/>
  <c r="L21" i="2"/>
  <c r="M21" i="2" s="1"/>
  <c r="L20" i="2"/>
  <c r="M20" i="2" s="1"/>
  <c r="L19" i="2"/>
  <c r="M19" i="2" s="1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64" i="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G14" i="9" l="1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799" i="8" l="1"/>
  <c r="D799" i="8"/>
  <c r="E797" i="8"/>
  <c r="D797" i="8"/>
  <c r="E795" i="8"/>
  <c r="D795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E755" i="8"/>
  <c r="D755" i="8"/>
  <c r="E754" i="8"/>
  <c r="D754" i="8"/>
  <c r="E753" i="8"/>
  <c r="D753" i="8"/>
  <c r="E752" i="8"/>
  <c r="D752" i="8"/>
  <c r="E751" i="8"/>
  <c r="D751" i="8"/>
  <c r="D750" i="8"/>
  <c r="D749" i="8"/>
  <c r="D748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C112" i="23"/>
  <c r="C131" i="23"/>
  <c r="C136" i="23"/>
  <c r="C120" i="23"/>
  <c r="C135" i="23"/>
  <c r="D138" i="23"/>
  <c r="C113" i="23"/>
  <c r="C126" i="23"/>
  <c r="C144" i="23"/>
  <c r="D147" i="23"/>
  <c r="D124" i="23"/>
  <c r="D132" i="23"/>
  <c r="D131" i="23"/>
  <c r="D120" i="23"/>
  <c r="D145" i="23"/>
  <c r="C162" i="23"/>
  <c r="C150" i="23"/>
  <c r="C123" i="23"/>
  <c r="C149" i="23"/>
  <c r="C139" i="23"/>
  <c r="C124" i="23"/>
  <c r="C143" i="23"/>
  <c r="C137" i="23"/>
  <c r="D134" i="23"/>
  <c r="D121" i="23"/>
  <c r="C148" i="23"/>
  <c r="C117" i="23"/>
  <c r="C132" i="23"/>
  <c r="D162" i="23"/>
  <c r="C133" i="23"/>
  <c r="C141" i="23"/>
  <c r="D135" i="23"/>
  <c r="C160" i="23"/>
  <c r="D137" i="23"/>
  <c r="C114" i="23"/>
  <c r="D130" i="23"/>
  <c r="C130" i="23"/>
  <c r="D136" i="23"/>
  <c r="D129" i="23"/>
  <c r="D123" i="23"/>
  <c r="D143" i="23"/>
  <c r="D139" i="23"/>
  <c r="D125" i="23"/>
  <c r="D149" i="23"/>
  <c r="D122" i="23"/>
  <c r="D114" i="23"/>
  <c r="C158" i="23"/>
  <c r="C138" i="23"/>
  <c r="C146" i="23"/>
  <c r="C129" i="23"/>
  <c r="C121" i="23"/>
  <c r="D127" i="23"/>
  <c r="D150" i="23"/>
  <c r="C116" i="23"/>
  <c r="C118" i="23"/>
  <c r="C142" i="23"/>
  <c r="D126" i="23"/>
  <c r="C145" i="23"/>
  <c r="C127" i="23"/>
  <c r="D116" i="23"/>
  <c r="D128" i="23"/>
  <c r="D118" i="23"/>
  <c r="C147" i="23"/>
  <c r="C119" i="23"/>
  <c r="D144" i="23"/>
  <c r="D133" i="23"/>
  <c r="D140" i="23"/>
  <c r="C115" i="23"/>
  <c r="D158" i="23"/>
  <c r="D142" i="23"/>
  <c r="D117" i="23"/>
  <c r="D115" i="23"/>
  <c r="D160" i="23"/>
  <c r="D148" i="23"/>
  <c r="D141" i="23"/>
  <c r="C134" i="23"/>
  <c r="C122" i="23"/>
  <c r="C128" i="23"/>
  <c r="C125" i="23"/>
  <c r="C111" i="23"/>
  <c r="D146" i="23"/>
</calcChain>
</file>

<file path=xl/sharedStrings.xml><?xml version="1.0" encoding="utf-8"?>
<sst xmlns="http://schemas.openxmlformats.org/spreadsheetml/2006/main" count="8567" uniqueCount="990">
  <si>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</si>
  <si>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</si>
  <si>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</si>
  <si>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</si>
  <si>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</si>
  <si>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</si>
  <si>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</si>
  <si>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</si>
  <si>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</si>
  <si>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</si>
  <si>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</si>
  <si>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</si>
  <si>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</si>
  <si>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</si>
  <si>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</si>
  <si>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</si>
  <si>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</si>
  <si>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</si>
  <si>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</si>
  <si>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</si>
  <si>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</si>
  <si>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</si>
  <si>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</si>
  <si>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</si>
  <si>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</si>
  <si>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</si>
  <si>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</si>
  <si>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</si>
  <si>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</si>
  <si>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</si>
  <si>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</si>
  <si>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</si>
  <si>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</si>
  <si>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</si>
  <si>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</si>
  <si>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</si>
  <si>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</si>
  <si>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</si>
  <si>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</si>
  <si>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</si>
  <si>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</si>
  <si>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</si>
  <si>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</si>
  <si>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</si>
  <si>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</si>
  <si>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</si>
  <si>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</si>
  <si>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</si>
  <si>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</si>
  <si>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</si>
  <si>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</si>
  <si>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</si>
  <si>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</si>
  <si>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</si>
  <si>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</si>
  <si>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</si>
  <si>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</si>
  <si>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</si>
  <si>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</si>
  <si>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</si>
  <si>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</si>
  <si>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</si>
  <si>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</si>
  <si>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</si>
  <si>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</si>
  <si>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</si>
  <si>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</si>
  <si>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</si>
  <si>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</si>
  <si>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</si>
  <si>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</si>
  <si>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</si>
  <si>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</si>
  <si>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</si>
  <si>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</si>
  <si>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</si>
  <si>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</si>
  <si>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</si>
  <si>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</si>
  <si>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</si>
  <si>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</si>
  <si>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</si>
  <si>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</si>
  <si>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</si>
  <si>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</si>
  <si>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</si>
  <si>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</si>
  <si>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</si>
  <si>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</si>
  <si>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</si>
  <si>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</si>
  <si>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</si>
  <si>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</si>
  <si>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</si>
  <si>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</si>
  <si>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</si>
  <si>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</si>
  <si>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</si>
  <si>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</si>
  <si>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</si>
  <si>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</si>
  <si>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</si>
  <si>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</si>
  <si>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</si>
  <si>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</si>
  <si>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</si>
  <si>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</si>
  <si>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</si>
  <si>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</si>
  <si>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</si>
  <si>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</si>
  <si>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</si>
  <si>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</si>
  <si>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</si>
  <si>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</si>
  <si>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</si>
  <si>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</si>
  <si>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</si>
  <si>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</si>
  <si>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</si>
  <si>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</si>
  <si>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</si>
  <si>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</si>
  <si>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</si>
  <si>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</si>
  <si>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</si>
  <si>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</si>
  <si>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</si>
  <si>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</si>
  <si>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</si>
  <si>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</si>
  <si>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</si>
  <si>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</si>
  <si>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</si>
  <si>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</si>
  <si>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</si>
  <si>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</si>
  <si>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</si>
  <si>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</si>
  <si>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</si>
  <si>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</si>
  <si>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</si>
  <si>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</si>
  <si>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</si>
  <si>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</si>
  <si>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</si>
  <si>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</si>
  <si>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</si>
  <si>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</si>
  <si>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</si>
  <si>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</si>
  <si>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</si>
  <si>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</si>
  <si>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</si>
  <si>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</si>
  <si>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</si>
  <si>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</si>
  <si>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</si>
  <si>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</si>
  <si>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</si>
  <si>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</si>
  <si>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</si>
  <si>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</si>
  <si>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</si>
  <si>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</si>
  <si>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</si>
  <si>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</si>
  <si>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</si>
  <si>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</si>
  <si>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</si>
  <si>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</si>
  <si>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</si>
  <si>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</si>
  <si>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</si>
  <si>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</si>
  <si>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</si>
  <si>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</si>
  <si>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</si>
  <si>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</si>
  <si>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</si>
  <si>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</si>
  <si>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</si>
  <si>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</si>
  <si>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</si>
  <si>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</si>
  <si>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</si>
  <si>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</si>
  <si>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</si>
  <si>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</si>
  <si>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</si>
  <si>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</si>
  <si>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</si>
  <si>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</si>
  <si>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</si>
  <si>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</si>
  <si>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</si>
  <si>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</si>
  <si>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</si>
  <si>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</si>
  <si>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</si>
  <si>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</si>
  <si>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</si>
  <si>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</si>
  <si>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</si>
  <si>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</si>
  <si>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</si>
  <si>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</si>
  <si>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</si>
  <si>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</si>
  <si>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</si>
  <si>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</si>
  <si>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</si>
  <si>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</si>
  <si>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</si>
  <si>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</si>
  <si>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</si>
  <si>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</si>
  <si>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</si>
  <si>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</si>
  <si>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</si>
  <si>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</si>
  <si>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</si>
  <si>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</si>
  <si>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</si>
  <si>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</si>
  <si>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</si>
  <si>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</si>
  <si>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</si>
  <si>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</si>
  <si>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</si>
  <si>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</si>
  <si>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</si>
  <si>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</si>
  <si>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</si>
  <si>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</si>
  <si>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</si>
  <si>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</si>
  <si>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</si>
  <si>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</si>
  <si>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</si>
  <si>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</si>
  <si>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</si>
  <si>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</si>
  <si>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</si>
  <si>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</si>
  <si>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</si>
  <si>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</si>
  <si>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</si>
  <si>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</si>
  <si>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</si>
  <si>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</si>
  <si>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</si>
  <si>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</si>
  <si>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</si>
  <si>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</si>
  <si>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</si>
  <si>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</si>
  <si>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</si>
  <si>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</si>
  <si>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</si>
  <si>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</si>
  <si>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</si>
  <si>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</si>
  <si>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</si>
  <si>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</si>
  <si>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</si>
  <si>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</si>
  <si>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</si>
  <si>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</si>
  <si>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</si>
  <si>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</si>
  <si>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</si>
  <si>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</si>
  <si>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</si>
  <si>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</si>
  <si>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</si>
  <si>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</si>
  <si>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</si>
  <si>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</si>
  <si>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</si>
  <si>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</si>
  <si>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</si>
  <si>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</si>
  <si>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</si>
  <si>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</si>
  <si>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</si>
  <si>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</si>
  <si>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</si>
  <si>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</si>
  <si>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</si>
  <si>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</si>
  <si>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</si>
  <si>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</si>
  <si>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</si>
  <si>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</si>
  <si>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</si>
  <si>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</si>
  <si>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</si>
  <si>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</si>
  <si>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</si>
  <si>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</si>
  <si>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</si>
  <si>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</si>
  <si>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</si>
  <si>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</si>
  <si>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</si>
  <si>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</si>
  <si>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</si>
  <si>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</si>
  <si>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</si>
  <si>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</si>
  <si>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</si>
  <si>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</si>
  <si>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</si>
  <si>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</si>
  <si>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</si>
  <si>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</si>
  <si>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</si>
  <si>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</si>
  <si>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</si>
  <si>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</si>
  <si>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</si>
  <si>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</si>
  <si>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</si>
  <si>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</si>
  <si>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</si>
  <si>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</si>
  <si>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</si>
  <si>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</si>
  <si>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</si>
  <si>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</si>
  <si>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</si>
  <si>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</si>
  <si>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</si>
  <si>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</si>
  <si>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</si>
  <si>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</si>
  <si>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</si>
  <si>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</si>
  <si>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</si>
  <si>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</si>
  <si>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</si>
  <si>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</si>
  <si>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</si>
  <si>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</si>
  <si>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</si>
  <si>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</si>
  <si>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</si>
  <si>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</si>
  <si>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</si>
  <si>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</si>
  <si>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</si>
  <si>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</si>
  <si>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</si>
  <si>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</si>
  <si>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</si>
  <si>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</si>
  <si>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</si>
  <si>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</si>
  <si>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</si>
  <si>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</si>
  <si>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</si>
  <si>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</si>
  <si>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</si>
  <si>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</si>
  <si>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</si>
  <si>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</si>
  <si>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</si>
  <si>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</si>
  <si>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</si>
  <si>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</si>
  <si>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</si>
  <si>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</si>
  <si>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</si>
  <si>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</si>
  <si>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</si>
  <si>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</si>
  <si>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</si>
  <si>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</si>
  <si>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</si>
  <si>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</si>
  <si>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</si>
  <si>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</si>
  <si>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</si>
  <si>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</si>
  <si>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</si>
  <si>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</si>
  <si>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</si>
  <si>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</si>
  <si>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</si>
  <si>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</si>
  <si>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</si>
  <si>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</si>
  <si>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</si>
  <si>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</si>
  <si>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</si>
  <si>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</si>
  <si>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</si>
  <si>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</si>
  <si>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</si>
  <si>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</si>
  <si>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</si>
  <si>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</si>
  <si>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</si>
  <si>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</si>
  <si>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</si>
  <si>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</si>
  <si>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</si>
  <si>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</si>
  <si>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</si>
  <si>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</si>
  <si>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</si>
  <si>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</si>
  <si>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</si>
  <si>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</si>
  <si>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</si>
  <si>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</si>
  <si>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</si>
  <si>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</si>
  <si>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</si>
  <si>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</si>
  <si>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</si>
  <si>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</si>
  <si>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</si>
  <si>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</si>
  <si>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</si>
  <si>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</si>
  <si>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</si>
  <si>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</si>
  <si>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</si>
  <si>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</si>
  <si>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</si>
  <si>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</si>
  <si>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</si>
  <si>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</si>
  <si>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</si>
  <si>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</si>
  <si>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</si>
  <si>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</si>
  <si>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</si>
  <si>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</si>
  <si>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</si>
  <si>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</si>
  <si>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</si>
  <si>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</si>
  <si>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</si>
  <si>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</si>
  <si>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</si>
  <si>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</si>
  <si>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</si>
  <si>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</si>
  <si>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</si>
  <si>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</si>
  <si>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</si>
  <si>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</si>
  <si>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</si>
  <si>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</si>
  <si>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</si>
  <si>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</si>
  <si>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</si>
  <si>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</si>
  <si>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</si>
  <si>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</si>
  <si>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</si>
  <si>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</si>
  <si>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</si>
  <si>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</si>
  <si>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</si>
  <si>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</si>
  <si>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</si>
  <si>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</si>
  <si>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</si>
  <si>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</si>
  <si>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</si>
  <si>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</si>
  <si>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</si>
  <si>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</si>
  <si>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</si>
  <si>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</si>
  <si>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</si>
  <si>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</si>
  <si>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</si>
  <si>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</si>
  <si>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</si>
  <si>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</si>
  <si>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</si>
  <si>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</si>
  <si>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</si>
  <si>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</si>
  <si>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</si>
  <si>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</si>
  <si>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</si>
  <si>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</si>
  <si>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</si>
  <si>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</si>
  <si>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</si>
  <si>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</si>
  <si>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</si>
  <si>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</si>
  <si>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</si>
  <si>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</si>
  <si>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</si>
  <si>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</si>
  <si>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</si>
  <si>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</si>
  <si>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</si>
  <si>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</si>
  <si>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</si>
  <si>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</si>
  <si>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</si>
  <si>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</si>
  <si>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</si>
  <si>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</si>
  <si>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</si>
  <si>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</si>
  <si>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</si>
  <si>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</si>
  <si>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</si>
  <si>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</si>
  <si>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</si>
  <si>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</si>
  <si>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</si>
  <si>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</si>
  <si>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</si>
  <si>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</si>
  <si>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</si>
  <si>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</si>
  <si>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</si>
  <si>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</si>
  <si>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</si>
  <si>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</si>
  <si>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</si>
  <si>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</si>
  <si>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</si>
  <si>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</si>
  <si>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</si>
  <si>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</si>
  <si>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</si>
  <si>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</si>
  <si>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</si>
  <si>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</si>
  <si>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</si>
  <si>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</si>
  <si>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</si>
  <si>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</si>
  <si>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</si>
  <si>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</si>
  <si>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</si>
  <si>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</si>
  <si>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</si>
  <si>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</si>
  <si>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</si>
  <si>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</si>
  <si>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</si>
  <si>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</si>
  <si>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</si>
  <si>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</si>
  <si>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</si>
  <si>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</si>
  <si>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</si>
  <si>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</si>
  <si>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</si>
  <si>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</si>
  <si>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</si>
  <si>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</si>
  <si>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</si>
  <si>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</si>
  <si>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</si>
  <si>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</si>
  <si>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</si>
  <si>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</si>
  <si>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</si>
  <si>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</si>
  <si>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</si>
  <si>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</si>
  <si>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</si>
  <si>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</si>
  <si>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</si>
  <si>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</si>
  <si>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</si>
  <si>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</si>
  <si>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</si>
  <si>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</si>
  <si>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</si>
  <si>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</si>
  <si>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</si>
  <si>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</si>
  <si>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</si>
  <si>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</si>
  <si>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</si>
  <si>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</si>
  <si>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</si>
  <si>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</si>
  <si>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</si>
  <si>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</si>
  <si>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</si>
  <si>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</si>
  <si>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</si>
  <si>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</si>
  <si>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</si>
  <si>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</si>
  <si>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</si>
  <si>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</si>
  <si>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</si>
  <si>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</si>
  <si>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</si>
  <si>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</si>
  <si>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</si>
  <si>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</si>
  <si>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</si>
  <si>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</si>
  <si>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</si>
  <si>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</si>
  <si>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</si>
  <si>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</si>
  <si>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</si>
  <si>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</si>
  <si>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</si>
  <si>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</si>
  <si>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</si>
  <si>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</si>
  <si>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</si>
  <si>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</si>
  <si>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</si>
  <si>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</si>
  <si>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</si>
  <si>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</si>
  <si>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</si>
  <si>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</si>
  <si>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</si>
  <si>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</si>
  <si>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</si>
  <si>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</si>
  <si>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</si>
  <si>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</si>
  <si>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</si>
  <si>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</si>
  <si>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</si>
  <si>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</si>
  <si>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</si>
  <si>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</si>
  <si>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</si>
  <si>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</si>
  <si>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</si>
  <si>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</si>
  <si>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</si>
  <si>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</si>
  <si>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</si>
  <si>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</si>
  <si>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</si>
  <si>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</si>
  <si>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</si>
  <si>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</si>
  <si>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</si>
  <si>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</si>
  <si>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</si>
  <si>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</si>
  <si>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</si>
  <si>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</si>
  <si>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</si>
  <si>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</si>
  <si>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</si>
  <si>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</si>
  <si>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</si>
  <si>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</si>
  <si>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</si>
  <si>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</si>
  <si>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</si>
  <si>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</si>
  <si>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</si>
  <si>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</si>
  <si>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</si>
  <si>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</si>
  <si>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</si>
  <si>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</si>
  <si>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</si>
  <si>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</si>
  <si>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</si>
  <si>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</si>
  <si>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</si>
  <si>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</si>
  <si>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</si>
  <si>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</si>
  <si>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</si>
  <si>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</si>
  <si>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</si>
  <si>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</si>
  <si>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</si>
  <si>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</si>
  <si>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</si>
  <si>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</si>
  <si>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</si>
  <si>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</si>
  <si>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</si>
  <si>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</si>
  <si>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</si>
  <si>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</si>
  <si>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</si>
  <si>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</si>
  <si>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</si>
  <si>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</si>
  <si>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</si>
  <si>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</si>
  <si>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</si>
  <si>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</si>
  <si>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</si>
  <si>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</si>
  <si>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</si>
  <si>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</si>
  <si>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</si>
  <si>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</si>
  <si>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</si>
  <si>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</si>
  <si>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</si>
  <si>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</si>
  <si>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</si>
  <si>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</si>
  <si>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</si>
  <si>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</si>
  <si>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</si>
  <si>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</si>
  <si>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</si>
  <si>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</si>
  <si>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</si>
  <si>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</si>
  <si>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</si>
  <si>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</si>
  <si>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</si>
  <si>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</si>
  <si>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</si>
  <si>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</si>
  <si>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</si>
  <si>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</si>
  <si>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</si>
  <si>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</si>
  <si>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</si>
  <si>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 xml:space="preserve">2DB+3 - 02 No's </t>
  </si>
  <si>
    <t xml:space="preserve">2DB+6 - 04 No's </t>
  </si>
  <si>
    <t xml:space="preserve">2DB+9 - 02 No's </t>
  </si>
  <si>
    <t>3DC+0 (TP Tower )  - 01 No</t>
  </si>
  <si>
    <t xml:space="preserve">3DB+3 - 01 Nos </t>
  </si>
  <si>
    <t xml:space="preserve">3DB+9 - 01 No's </t>
  </si>
  <si>
    <t>3DD45+3 - 01 Nos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</si>
  <si>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</si>
  <si>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</si>
  <si>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</si>
  <si>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</si>
  <si>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</si>
  <si>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</si>
  <si>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</si>
  <si>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</si>
  <si>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</si>
  <si>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</si>
  <si>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</si>
  <si>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</si>
  <si>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</si>
  <si>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</si>
  <si>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</si>
  <si>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</si>
  <si>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</si>
  <si>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</si>
  <si>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</si>
  <si>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</si>
  <si>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</si>
  <si>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</si>
  <si>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</si>
  <si>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</si>
  <si>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</si>
  <si>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</si>
  <si>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</si>
  <si>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</si>
  <si>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</si>
  <si>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</si>
  <si>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</si>
  <si>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</si>
  <si>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</si>
  <si>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</si>
  <si>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</si>
  <si>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</si>
  <si>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</si>
  <si>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</si>
  <si>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</si>
  <si>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</si>
  <si>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</si>
  <si>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</si>
  <si>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</si>
  <si>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</si>
  <si>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</si>
  <si>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</si>
  <si>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</si>
  <si>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</si>
  <si>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</si>
  <si>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</si>
  <si>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</si>
  <si>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</si>
  <si>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</si>
  <si>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</si>
  <si>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</si>
  <si>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</si>
  <si>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</si>
  <si>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</si>
  <si>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</si>
  <si>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</si>
  <si>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</si>
  <si>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</si>
  <si>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</si>
  <si>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</si>
  <si>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</si>
  <si>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</si>
  <si>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</si>
  <si>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</si>
  <si>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</si>
  <si>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</si>
  <si>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</si>
  <si>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</si>
  <si>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</si>
  <si>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</si>
  <si>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</si>
  <si>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</si>
  <si>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</si>
  <si>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</si>
  <si>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</si>
  <si>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</si>
  <si>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</si>
  <si>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</si>
  <si>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</si>
  <si>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</si>
  <si>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</si>
  <si>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</si>
  <si>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</si>
  <si>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</si>
  <si>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</si>
  <si>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</si>
  <si>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</si>
  <si>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</si>
  <si>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</si>
  <si>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</si>
  <si>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</si>
  <si>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</si>
  <si>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</si>
  <si>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</si>
  <si>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</si>
  <si>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</si>
  <si>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</si>
  <si>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</si>
  <si>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</si>
  <si>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</si>
  <si>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</si>
  <si>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</si>
  <si>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</si>
  <si>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</si>
  <si>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</si>
  <si>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</si>
  <si>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</si>
  <si>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</si>
  <si>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</si>
  <si>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</si>
  <si>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under Transit 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</si>
  <si>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</si>
  <si>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</si>
  <si>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</si>
  <si>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</si>
  <si>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</si>
  <si>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</si>
  <si>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</si>
  <si>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</si>
  <si>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</si>
  <si>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</si>
  <si>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</si>
  <si>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</si>
  <si>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</si>
  <si>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</si>
  <si>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</si>
  <si>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</si>
  <si>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</si>
  <si>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</si>
  <si>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</si>
  <si>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</si>
  <si>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</si>
  <si>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</si>
  <si>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</si>
  <si>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</si>
  <si>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</si>
  <si>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</si>
  <si>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</si>
  <si>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</si>
  <si>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</si>
  <si>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</si>
  <si>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</si>
  <si>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</si>
  <si>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</si>
  <si>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</si>
  <si>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</si>
  <si>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</si>
  <si>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</si>
  <si>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</si>
  <si>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</si>
  <si>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</si>
  <si>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</si>
  <si>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</si>
  <si>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</si>
  <si>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</si>
  <si>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</si>
  <si>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</si>
  <si>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</si>
  <si>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</si>
  <si>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</si>
  <si>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</si>
  <si>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</si>
  <si>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</si>
  <si>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</si>
  <si>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</si>
  <si>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</si>
  <si>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</si>
  <si>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>BB avaialble; 0nly 04 No's 2DA+9 Extn Reqd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</si>
  <si>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</si>
  <si>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</si>
  <si>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</si>
  <si>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</si>
  <si>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</si>
  <si>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</si>
  <si>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</si>
  <si>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</si>
  <si>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</si>
  <si>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</si>
  <si>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</si>
  <si>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</si>
  <si>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</si>
  <si>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</si>
  <si>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</si>
  <si>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</si>
  <si>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</si>
  <si>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</si>
  <si>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>15-09-2025 to 18-09-2025</t>
  </si>
  <si>
    <t>08-09-2025 &amp; 19-09-2025</t>
  </si>
  <si>
    <t xml:space="preserve">4/2 </t>
  </si>
  <si>
    <t xml:space="preserve">21-09-2025 to </t>
  </si>
  <si>
    <t>BB avaialble; 0nly 05 No's 2DA+9 Extn Reqd</t>
  </si>
  <si>
    <t xml:space="preserve">39/2 </t>
  </si>
  <si>
    <t xml:space="preserve">4/18 </t>
  </si>
  <si>
    <t xml:space="preserve">Dewatering + Blasting  under Progress  (Row) </t>
  </si>
  <si>
    <t>2DB - 08 Nos under Transit &amp;  3DB &amp; 3D45 - 04 No's Under Transit</t>
  </si>
  <si>
    <t xml:space="preserve">Material Shifting Done </t>
  </si>
  <si>
    <t xml:space="preserve">Yadhav  + D k Verma </t>
  </si>
  <si>
    <t xml:space="preserve">Rajiv Yadhav </t>
  </si>
  <si>
    <t xml:space="preserve">0ct  '25 Plan  </t>
  </si>
  <si>
    <t xml:space="preserve">Tower :  13 No's </t>
  </si>
  <si>
    <t xml:space="preserve">13 No's </t>
  </si>
  <si>
    <t xml:space="preserve">19/0-20/0 (1.64 km ) - Conductor Paying out u/p  &amp; AP 18/0 -AP 19/0 - 1.564 km - Conductor Paying out u/p  ;  AP 10/0 -11/0 -4.125 KM - Final Sag  under Progress; AP 9/0 - AP 10/0 - Insulator Hosting under Progress </t>
  </si>
  <si>
    <t>WIP  - 1/0, 9/3, 39/2, 39/7, 43/3,43/5</t>
  </si>
  <si>
    <t>28-09-2025 to 05-10-2025</t>
  </si>
  <si>
    <t>Top Section  under Progress</t>
  </si>
  <si>
    <t>9/10-10/0</t>
  </si>
  <si>
    <t>Section Incharge</t>
  </si>
  <si>
    <t xml:space="preserve">TA 421 </t>
  </si>
  <si>
    <t>(PKG 01)</t>
  </si>
  <si>
    <t xml:space="preserve">765KV D/C HEXA BIDAR PS - MAHESHWARAM (PG)  TL </t>
  </si>
  <si>
    <t xml:space="preserve">Mr. Bharath A D </t>
  </si>
  <si>
    <t xml:space="preserve">Mr. Ajith Kumar </t>
  </si>
  <si>
    <t xml:space="preserve">Mr.Arun Felbin </t>
  </si>
  <si>
    <t xml:space="preserve">Mr.Manikandan </t>
  </si>
  <si>
    <t xml:space="preserve">Mr. Satyam Tiwari </t>
  </si>
  <si>
    <t xml:space="preserve">Supervisor/Engineer </t>
  </si>
  <si>
    <t xml:space="preserve">Mr. Ramasish </t>
  </si>
  <si>
    <t>Mr. Godvin John</t>
  </si>
  <si>
    <t xml:space="preserve">Mr. Karunakar Nayak </t>
  </si>
  <si>
    <t xml:space="preserve">Mr. Sudalaimuthu </t>
  </si>
  <si>
    <t xml:space="preserve">Mr. Susanthpal </t>
  </si>
  <si>
    <t xml:space="preserve">Mr. Srinivasan </t>
  </si>
  <si>
    <t>Mr. Bhim Mahto</t>
  </si>
  <si>
    <t xml:space="preserve">Power Grid Bidar Transmission Limited </t>
  </si>
  <si>
    <t xml:space="preserve"> Mr. Ganesan</t>
  </si>
  <si>
    <t xml:space="preserve">Mr. Ballu Thakur </t>
  </si>
  <si>
    <t>Mr. Chandrasekar</t>
  </si>
  <si>
    <t xml:space="preserve">Mr.Chandrasekharan </t>
  </si>
  <si>
    <t xml:space="preserve">Mr. Anand </t>
  </si>
  <si>
    <t xml:space="preserve">WIP </t>
  </si>
  <si>
    <t xml:space="preserve">Naresh </t>
  </si>
  <si>
    <t>WIP -   9/2,16/7</t>
  </si>
  <si>
    <t>WIP -9/10</t>
  </si>
  <si>
    <t xml:space="preserve">WIP-  AP 44/0 - Dewatering &amp; Blasting Under Progress ; AP 7/0 &amp; 8/0 - Courtcase </t>
  </si>
  <si>
    <t xml:space="preserve">Cage   Section Completed </t>
  </si>
  <si>
    <t xml:space="preserve">1st Section under Progress </t>
  </si>
  <si>
    <t xml:space="preserve">Material Shifting  Done </t>
  </si>
  <si>
    <t xml:space="preserve">Rough Sag Done  + Top Phase Final Sag under Progress </t>
  </si>
  <si>
    <t xml:space="preserve">9/1,4,8,10 - Insulator Hosting Done </t>
  </si>
  <si>
    <t xml:space="preserve">Top Phase Final Sag Completed  + Middle phase Rough Sag Planned for Tomorrow </t>
  </si>
  <si>
    <t>Starting Date</t>
  </si>
  <si>
    <t>Completion Date</t>
  </si>
  <si>
    <t>Tower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</si>
</sst>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00000000000"/>
    <numFmt numFmtId="166" formatCode="0.000"/>
    <numFmt numFmtId="167" formatCode="0.0"/>
    <numFmt numFmtId="168" formatCode="0.0%"/>
  </numFmts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</fills>
  <borders count="117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5" fillId="0" borderId="0"/>
  </cellStyleXfs>
  <cellXfs count="879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6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6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6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6" fontId="13" fillId="0" borderId="76" xfId="0" applyNumberFormat="1" applyFont="1" applyBorder="1" applyAlignment="1">
      <alignment horizontal="center" vertical="center" wrapText="1"/>
    </xf>
    <xf numFmtId="166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5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7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8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6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6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6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6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6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7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6" fontId="14" fillId="6" borderId="76" xfId="0" applyNumberFormat="1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6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6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7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6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 vertical="center"/>
    </xf>
    <xf numFmtId="166" fontId="55" fillId="2" borderId="8" xfId="0" applyNumberFormat="1" applyFont="1" applyFill="1" applyBorder="1" applyAlignment="1">
      <alignment horizontal="center" vertical="center"/>
    </xf>
    <xf numFmtId="14" fontId="55" fillId="2" borderId="8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6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8" fillId="7" borderId="76" xfId="5" applyFont="1" applyFill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6" fontId="14" fillId="2" borderId="76" xfId="0" applyNumberFormat="1" applyFont="1" applyFill="1" applyBorder="1" applyAlignment="1">
      <alignment horizontal="center" vertical="center" wrapText="1"/>
    </xf>
    <xf numFmtId="0" fontId="55" fillId="0" borderId="115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0" fillId="0" borderId="33" xfId="0" applyBorder="1"/>
    <xf numFmtId="0" fontId="56" fillId="0" borderId="116" xfId="5" applyFont="1" applyBorder="1" applyAlignment="1">
      <alignment horizontal="center" vertical="center"/>
    </xf>
    <xf numFmtId="2" fontId="76" fillId="34" borderId="76" xfId="0" applyNumberFormat="1" applyFont="1" applyFill="1" applyBorder="1" applyAlignment="1">
      <alignment horizontal="center" vertical="center"/>
    </xf>
    <xf numFmtId="0" fontId="55" fillId="0" borderId="77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/>
    </xf>
    <xf numFmtId="0" fontId="56" fillId="0" borderId="77" xfId="5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56" fillId="2" borderId="0" xfId="5" applyFont="1" applyFill="1" applyAlignment="1">
      <alignment horizontal="center"/>
    </xf>
    <xf numFmtId="0" fontId="77" fillId="49" borderId="76" xfId="0" applyFont="1" applyFill="1" applyBorder="1" applyAlignment="1">
      <alignment horizontal="left" vertical="top"/>
    </xf>
    <xf numFmtId="0" fontId="77" fillId="0" borderId="0" xfId="0" applyFont="1" applyAlignment="1">
      <alignment horizontal="left" vertical="top"/>
    </xf>
    <xf numFmtId="0" fontId="66" fillId="0" borderId="76" xfId="0" applyFont="1" applyBorder="1" applyAlignment="1">
      <alignment horizontal="center"/>
    </xf>
    <xf numFmtId="14" fontId="66" fillId="0" borderId="76" xfId="0" applyNumberFormat="1" applyFont="1" applyBorder="1" applyAlignment="1">
      <alignment horizontal="center"/>
    </xf>
    <xf numFmtId="16" fontId="66" fillId="0" borderId="90" xfId="0" quotePrefix="1" applyNumberFormat="1" applyFont="1" applyBorder="1" applyAlignment="1">
      <alignment horizontal="center"/>
    </xf>
    <xf numFmtId="0" fontId="66" fillId="0" borderId="76" xfId="0" applyFont="1" applyBorder="1" applyAlignment="1">
      <alignment horizontal="center" vertical="center"/>
    </xf>
    <xf numFmtId="0" fontId="77" fillId="0" borderId="97" xfId="0" applyFont="1" applyBorder="1" applyAlignment="1">
      <alignment horizontal="left" vertical="top"/>
    </xf>
    <xf numFmtId="0" fontId="77" fillId="0" borderId="0" xfId="0" applyFont="1" applyAlignment="1">
      <alignment horizontal="left" vertical="top"/>
    </xf>
    <xf numFmtId="0" fontId="77" fillId="0" borderId="97" xfId="0" applyFont="1" applyBorder="1" applyAlignment="1">
      <alignment horizontal="left" vertical="top" wrapText="1"/>
    </xf>
    <xf numFmtId="0" fontId="77" fillId="0" borderId="0" xfId="0" applyFont="1" applyAlignment="1">
      <alignment horizontal="left" vertical="top" wrapText="1"/>
    </xf>
    <xf numFmtId="14" fontId="77" fillId="0" borderId="97" xfId="0" applyNumberFormat="1" applyFont="1" applyBorder="1" applyAlignment="1">
      <alignment horizontal="left" vertical="top"/>
    </xf>
    <xf numFmtId="14" fontId="77" fillId="0" borderId="0" xfId="0" applyNumberFormat="1" applyFont="1" applyAlignment="1">
      <alignment horizontal="left" vertical="top"/>
    </xf>
    <xf numFmtId="0" fontId="55" fillId="34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55" fillId="6" borderId="76" xfId="0" applyFont="1" applyFill="1" applyBorder="1" applyAlignment="1">
      <alignment horizontal="center" vertical="center" wrapText="1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55" fillId="2" borderId="0" xfId="0" applyFont="1" applyFill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99" xfId="8" applyFont="1" applyFill="1" applyBorder="1" applyAlignment="1">
      <alignment horizont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9048750" y="2858635"/>
          <a:ext cx="478292" cy="30706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405314" y="15102795"/>
          <a:ext cx="312963" cy="274411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286625" y="15200313"/>
          <a:ext cx="312963" cy="266473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794375" y="16613188"/>
          <a:ext cx="312963" cy="26647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969500" y="16613188"/>
          <a:ext cx="312963" cy="26647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326813" y="16613188"/>
          <a:ext cx="312963" cy="26647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723813" y="16613188"/>
          <a:ext cx="312963" cy="26647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930313" y="16613188"/>
          <a:ext cx="312963" cy="26647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311438" y="16613188"/>
          <a:ext cx="312963" cy="26647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740188" y="16613188"/>
          <a:ext cx="312963" cy="26647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619250" y="18018125"/>
          <a:ext cx="312963" cy="266474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60688" y="18018125"/>
          <a:ext cx="312963" cy="266474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405313" y="18018125"/>
          <a:ext cx="312963" cy="266474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969500" y="18018125"/>
          <a:ext cx="312963" cy="266474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326813" y="18018125"/>
          <a:ext cx="312963" cy="266474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723813" y="18018125"/>
          <a:ext cx="312963" cy="266474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930313" y="18018125"/>
          <a:ext cx="312963" cy="266474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311438" y="18018125"/>
          <a:ext cx="312963" cy="266474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60688" y="19431000"/>
          <a:ext cx="312963" cy="266474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969500" y="19431000"/>
          <a:ext cx="312963" cy="266474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326813" y="19431000"/>
          <a:ext cx="312963" cy="266474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930313" y="19431000"/>
          <a:ext cx="312963" cy="266474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60688" y="22455188"/>
          <a:ext cx="312963" cy="26647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405313" y="22455188"/>
          <a:ext cx="312963" cy="26647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286625" y="22455188"/>
          <a:ext cx="312963" cy="26647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969500" y="22455188"/>
          <a:ext cx="312963" cy="26647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619250" y="23868063"/>
          <a:ext cx="312963" cy="274411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405313" y="23868063"/>
          <a:ext cx="312963" cy="274411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667750" y="23868063"/>
          <a:ext cx="312963" cy="274411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969500" y="23868063"/>
          <a:ext cx="312963" cy="274411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326813" y="23868063"/>
          <a:ext cx="312963" cy="274411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723813" y="23868063"/>
          <a:ext cx="312963" cy="274411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930313" y="23868063"/>
          <a:ext cx="312963" cy="274411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740188" y="23868063"/>
          <a:ext cx="312963" cy="274411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619250" y="25288875"/>
          <a:ext cx="312963" cy="266474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60688" y="25288875"/>
          <a:ext cx="312963" cy="266474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405313" y="25288875"/>
          <a:ext cx="312963" cy="266474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794375" y="25288875"/>
          <a:ext cx="312963" cy="266474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286625" y="25288875"/>
          <a:ext cx="312963" cy="266474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667750" y="25288875"/>
          <a:ext cx="312963" cy="266474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969500" y="25288875"/>
          <a:ext cx="312963" cy="266474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326813" y="25288875"/>
          <a:ext cx="312963" cy="266474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723813" y="25288875"/>
          <a:ext cx="312963" cy="266474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311438" y="25288875"/>
          <a:ext cx="312963" cy="266474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311438" y="23868063"/>
          <a:ext cx="312963" cy="274411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740188" y="25288875"/>
          <a:ext cx="312963" cy="266474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619250" y="26701750"/>
          <a:ext cx="312963" cy="266474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60688" y="26701750"/>
          <a:ext cx="312963" cy="266474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405313" y="26701750"/>
          <a:ext cx="312963" cy="266474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794375" y="26701750"/>
          <a:ext cx="312963" cy="266474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286625" y="26701750"/>
          <a:ext cx="312963" cy="266474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667750" y="26701750"/>
          <a:ext cx="312963" cy="266474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969500" y="26701750"/>
          <a:ext cx="312963" cy="266474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326813" y="26701750"/>
          <a:ext cx="312963" cy="266474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930313" y="26701750"/>
          <a:ext cx="312963" cy="266474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311438" y="26701750"/>
          <a:ext cx="312963" cy="266474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740188" y="26701750"/>
          <a:ext cx="312963" cy="266474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619250" y="28114625"/>
          <a:ext cx="312963" cy="274411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60688" y="28114625"/>
          <a:ext cx="312963" cy="274411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405313" y="28114625"/>
          <a:ext cx="312963" cy="274411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794375" y="28114625"/>
          <a:ext cx="312963" cy="274411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286625" y="28114625"/>
          <a:ext cx="312963" cy="274411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667750" y="28114625"/>
          <a:ext cx="312963" cy="274411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969500" y="28114625"/>
          <a:ext cx="312963" cy="274411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326813" y="28114625"/>
          <a:ext cx="312963" cy="274411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723813" y="28114625"/>
          <a:ext cx="312963" cy="274411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930313" y="28114625"/>
          <a:ext cx="312963" cy="274411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311438" y="28114625"/>
          <a:ext cx="312963" cy="274411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740188" y="28114625"/>
          <a:ext cx="312963" cy="274411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619250" y="29535438"/>
          <a:ext cx="312963" cy="26647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60688" y="29535438"/>
          <a:ext cx="312963" cy="26647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969500" y="29535438"/>
          <a:ext cx="312963" cy="26647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326813" y="29535438"/>
          <a:ext cx="312963" cy="26647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930313" y="29535438"/>
          <a:ext cx="312963" cy="26647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311438" y="29535438"/>
          <a:ext cx="312963" cy="26647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60688" y="30948313"/>
          <a:ext cx="312963" cy="266473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405313" y="30948313"/>
          <a:ext cx="312963" cy="266473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794375" y="30948313"/>
          <a:ext cx="312963" cy="266473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667750" y="30948313"/>
          <a:ext cx="312963" cy="266473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326813" y="30948313"/>
          <a:ext cx="312963" cy="266473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311438" y="30948313"/>
          <a:ext cx="312963" cy="266473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740188" y="30948313"/>
          <a:ext cx="312963" cy="266473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619250" y="36599813"/>
          <a:ext cx="312963" cy="266473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60688" y="36599813"/>
          <a:ext cx="312963" cy="266473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667750" y="36599813"/>
          <a:ext cx="312963" cy="266473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969500" y="36599813"/>
          <a:ext cx="312963" cy="266473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723813" y="36599813"/>
          <a:ext cx="312963" cy="266473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930313" y="36599813"/>
          <a:ext cx="312963" cy="266473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311438" y="36599813"/>
          <a:ext cx="312963" cy="266473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723813" y="38012688"/>
          <a:ext cx="312963" cy="26647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723813" y="32361188"/>
          <a:ext cx="312963" cy="26647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740188" y="18018125"/>
          <a:ext cx="312963" cy="266474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311438" y="20843875"/>
          <a:ext cx="312963" cy="266474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740188" y="29535438"/>
          <a:ext cx="312963" cy="26647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723813" y="29535438"/>
          <a:ext cx="312963" cy="26647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326813" y="15200313"/>
          <a:ext cx="312963" cy="266473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969500" y="15200313"/>
          <a:ext cx="312963" cy="266473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619250" y="30948313"/>
          <a:ext cx="312963" cy="266473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723813" y="20843875"/>
          <a:ext cx="312963" cy="266474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740188" y="20843875"/>
          <a:ext cx="312963" cy="266474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667750" y="29535438"/>
          <a:ext cx="312963" cy="26647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667750" y="22455188"/>
          <a:ext cx="312963" cy="25694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326813" y="22455188"/>
          <a:ext cx="312963" cy="25694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619250" y="22455188"/>
          <a:ext cx="312963" cy="25694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794375" y="23868063"/>
          <a:ext cx="312963" cy="274411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60688" y="23868063"/>
          <a:ext cx="312963" cy="274411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930313" y="15200313"/>
          <a:ext cx="312963" cy="266472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794375" y="35186938"/>
          <a:ext cx="312963" cy="26647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740188" y="36599813"/>
          <a:ext cx="312963" cy="266473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723813" y="26701750"/>
          <a:ext cx="312963" cy="266474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930313" y="25288875"/>
          <a:ext cx="312963" cy="266474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667750" y="15200313"/>
          <a:ext cx="312963" cy="266472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405313" y="16613188"/>
          <a:ext cx="312963" cy="26647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667750" y="16613188"/>
          <a:ext cx="312963" cy="26647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311438" y="15200313"/>
          <a:ext cx="312963" cy="266472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286625" y="19431000"/>
          <a:ext cx="312963" cy="266474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794375" y="32361188"/>
          <a:ext cx="312963" cy="26647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723813" y="13787438"/>
          <a:ext cx="312963" cy="26647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723813" y="15200313"/>
          <a:ext cx="312963" cy="266473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60688" y="16613188"/>
          <a:ext cx="312963" cy="26647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794375" y="18018125"/>
          <a:ext cx="312963" cy="266474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286625" y="18018125"/>
          <a:ext cx="312963" cy="266474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405313" y="19431000"/>
          <a:ext cx="312963" cy="266474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969500" y="20843875"/>
          <a:ext cx="312963" cy="266474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794375" y="22455188"/>
          <a:ext cx="312963" cy="26647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723813" y="22455188"/>
          <a:ext cx="312963" cy="26647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930313" y="22455188"/>
          <a:ext cx="312963" cy="26647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619250" y="32361188"/>
          <a:ext cx="312963" cy="26647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667750" y="32361188"/>
          <a:ext cx="312963" cy="26647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969500" y="32361188"/>
          <a:ext cx="312963" cy="26647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794375" y="33774063"/>
          <a:ext cx="312963" cy="266474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969500" y="33774063"/>
          <a:ext cx="312963" cy="266474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930313" y="33774063"/>
          <a:ext cx="312963" cy="266474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311438" y="33774063"/>
          <a:ext cx="312963" cy="266474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740188" y="33774063"/>
          <a:ext cx="312963" cy="266474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667750" y="35186938"/>
          <a:ext cx="312963" cy="26647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969500" y="35186938"/>
          <a:ext cx="312963" cy="26647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723813" y="35186938"/>
          <a:ext cx="312963" cy="26647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930313" y="35186938"/>
          <a:ext cx="312963" cy="26647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740188" y="35186938"/>
          <a:ext cx="312963" cy="26647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619250" y="38012688"/>
          <a:ext cx="312963" cy="26647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60688" y="38012688"/>
          <a:ext cx="312963" cy="26647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794375" y="38012688"/>
          <a:ext cx="312963" cy="26647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794375" y="36599813"/>
          <a:ext cx="312963" cy="266473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969500" y="13787438"/>
          <a:ext cx="312963" cy="26647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263314" y="13771564"/>
          <a:ext cx="362855" cy="268741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326813" y="33774063"/>
          <a:ext cx="312963" cy="266474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211786" y="13717135"/>
          <a:ext cx="346981" cy="268741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621260" y="13730742"/>
          <a:ext cx="345846" cy="268741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930313" y="32361188"/>
          <a:ext cx="312963" cy="26647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311438" y="19431000"/>
          <a:ext cx="312963" cy="266474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723813" y="33774063"/>
          <a:ext cx="312963" cy="266474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969500" y="30948313"/>
          <a:ext cx="312963" cy="266473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723813" y="30948313"/>
          <a:ext cx="312963" cy="266473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286625" y="30948313"/>
          <a:ext cx="312963" cy="266473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311438" y="32361188"/>
          <a:ext cx="312963" cy="26647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794375" y="15200313"/>
          <a:ext cx="312963" cy="266472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794375" y="39425563"/>
          <a:ext cx="312963" cy="266473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286625" y="39425563"/>
          <a:ext cx="312963" cy="266473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405313" y="38012688"/>
          <a:ext cx="312963" cy="26647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286625" y="38012688"/>
          <a:ext cx="312963" cy="26647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619250" y="19431000"/>
          <a:ext cx="312963" cy="266474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667750" y="19431000"/>
          <a:ext cx="312963" cy="266474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619250" y="39425563"/>
          <a:ext cx="312963" cy="266474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405313" y="39425563"/>
          <a:ext cx="312963" cy="266474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326813" y="32361188"/>
          <a:ext cx="312963" cy="26647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740188" y="38012688"/>
          <a:ext cx="312963" cy="26647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326813" y="36599813"/>
          <a:ext cx="312963" cy="266473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619250" y="15200313"/>
          <a:ext cx="312963" cy="266472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60688" y="15200313"/>
          <a:ext cx="312963" cy="266472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740188" y="13787438"/>
          <a:ext cx="312963" cy="26647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930313" y="38012688"/>
          <a:ext cx="312963" cy="26647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667750" y="38012688"/>
          <a:ext cx="312963" cy="26647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405313" y="36599813"/>
          <a:ext cx="312963" cy="266473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286625" y="36599813"/>
          <a:ext cx="312963" cy="266473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619250" y="35186938"/>
          <a:ext cx="312963" cy="26647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930313" y="13787438"/>
          <a:ext cx="312963" cy="26647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311438" y="13787438"/>
          <a:ext cx="312963" cy="26647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286625" y="16613188"/>
          <a:ext cx="312963" cy="26647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286625" y="23868063"/>
          <a:ext cx="312963" cy="274411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60688" y="32361188"/>
          <a:ext cx="312963" cy="26647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311438" y="35186938"/>
          <a:ext cx="312963" cy="26647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286625" y="35186938"/>
          <a:ext cx="312963" cy="26647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60688" y="13787438"/>
          <a:ext cx="312963" cy="26647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405313" y="13787438"/>
          <a:ext cx="312963" cy="26647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794375" y="13787438"/>
          <a:ext cx="312963" cy="26647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60688" y="20843875"/>
          <a:ext cx="312963" cy="266474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405313" y="20843875"/>
          <a:ext cx="312963" cy="266474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794375" y="20843875"/>
          <a:ext cx="312963" cy="266474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723813" y="12374563"/>
          <a:ext cx="312963" cy="266473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930313" y="12374563"/>
          <a:ext cx="312963" cy="266473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311438" y="12374563"/>
          <a:ext cx="312963" cy="266473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740188" y="12374563"/>
          <a:ext cx="312963" cy="266473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740188" y="15200313"/>
          <a:ext cx="312963" cy="266472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794375" y="12374563"/>
          <a:ext cx="312963" cy="266473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667750" y="12374563"/>
          <a:ext cx="312963" cy="266473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969500" y="12374563"/>
          <a:ext cx="312963" cy="266473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326813" y="12374563"/>
          <a:ext cx="312963" cy="266473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794375" y="19431000"/>
          <a:ext cx="312963" cy="266474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600075" y="4640036"/>
          <a:ext cx="956582" cy="45992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723813" y="19431000"/>
          <a:ext cx="312963" cy="266474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60688" y="33801277"/>
          <a:ext cx="312963" cy="266474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326813" y="35186938"/>
          <a:ext cx="312963" cy="26647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60688" y="35186938"/>
          <a:ext cx="312963" cy="26647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405313" y="29535438"/>
          <a:ext cx="312963" cy="26647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723813" y="9548813"/>
          <a:ext cx="312963" cy="266473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619250" y="10961688"/>
          <a:ext cx="312963" cy="26647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311438" y="38012688"/>
          <a:ext cx="312963" cy="26647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326813" y="9548813"/>
          <a:ext cx="312963" cy="266473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311438" y="22455188"/>
          <a:ext cx="312963" cy="26647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740188" y="22455188"/>
          <a:ext cx="312963" cy="26647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60688" y="10961688"/>
          <a:ext cx="312963" cy="26647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311438" y="10961688"/>
          <a:ext cx="312963" cy="26647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60688" y="9548813"/>
          <a:ext cx="312963" cy="266473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740188" y="10961688"/>
          <a:ext cx="312963" cy="26647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740188" y="32361188"/>
          <a:ext cx="312963" cy="26647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619250" y="8135938"/>
          <a:ext cx="312963" cy="26647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60688" y="8135938"/>
          <a:ext cx="312963" cy="26647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619250" y="12374563"/>
          <a:ext cx="312963" cy="266474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969500" y="39425563"/>
          <a:ext cx="312963" cy="266474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60688" y="39425563"/>
          <a:ext cx="312963" cy="266474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286625" y="33774063"/>
          <a:ext cx="312963" cy="266474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794375" y="29535438"/>
          <a:ext cx="312963" cy="26647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930313" y="6723063"/>
          <a:ext cx="312963" cy="266474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930313" y="9548813"/>
          <a:ext cx="312963" cy="266474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311438" y="9548813"/>
          <a:ext cx="312963" cy="266474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740188" y="9548813"/>
          <a:ext cx="312963" cy="266474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619250" y="9548813"/>
          <a:ext cx="312963" cy="266474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405313" y="9548813"/>
          <a:ext cx="312963" cy="266474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286625" y="9548813"/>
          <a:ext cx="312963" cy="266474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930313" y="10961688"/>
          <a:ext cx="312963" cy="26647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723813" y="10961688"/>
          <a:ext cx="312963" cy="26647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740188" y="6723063"/>
          <a:ext cx="312963" cy="266474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311438" y="8135938"/>
          <a:ext cx="312963" cy="26647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740188" y="8135938"/>
          <a:ext cx="312963" cy="26647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311438" y="6723063"/>
          <a:ext cx="312963" cy="266473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405313" y="8135938"/>
          <a:ext cx="312963" cy="26647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60688" y="12374563"/>
          <a:ext cx="312963" cy="266474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667750" y="6723063"/>
          <a:ext cx="312963" cy="266474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969500" y="8135938"/>
          <a:ext cx="312963" cy="26647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326813" y="8135938"/>
          <a:ext cx="312963" cy="26647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723813" y="8135938"/>
          <a:ext cx="312963" cy="26647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326813" y="38012688"/>
          <a:ext cx="312963" cy="26647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930313" y="39425563"/>
          <a:ext cx="312963" cy="266474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405313" y="35186938"/>
          <a:ext cx="312963" cy="26647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286625" y="29535438"/>
          <a:ext cx="312963" cy="26647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405313" y="6723063"/>
          <a:ext cx="312963" cy="266472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290707" y="5524727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969500" y="6723063"/>
          <a:ext cx="312963" cy="266472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405313" y="12374563"/>
          <a:ext cx="312963" cy="266472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60688" y="6723063"/>
          <a:ext cx="312963" cy="266472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794375" y="6723063"/>
          <a:ext cx="312963" cy="266472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286625" y="6723063"/>
          <a:ext cx="312963" cy="266472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723813" y="39425563"/>
          <a:ext cx="312963" cy="266473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794375" y="5516563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619250" y="16613188"/>
          <a:ext cx="312963" cy="26647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619250" y="33774063"/>
          <a:ext cx="312963" cy="266474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311438" y="39425563"/>
          <a:ext cx="312963" cy="266473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794375" y="40838438"/>
          <a:ext cx="312963" cy="26647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286625" y="40838438"/>
          <a:ext cx="312963" cy="26647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60688" y="5516563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723813" y="6723063"/>
          <a:ext cx="312963" cy="266472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286625" y="32361188"/>
          <a:ext cx="312963" cy="26647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311438" y="5516563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930313" y="30948313"/>
          <a:ext cx="312963" cy="266474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405313" y="5516563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740188" y="39425563"/>
          <a:ext cx="312963" cy="266473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969500" y="38012688"/>
          <a:ext cx="312963" cy="26647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667750" y="10961688"/>
          <a:ext cx="312963" cy="26647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969500" y="5516563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930313" y="5516563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326813" y="10961688"/>
          <a:ext cx="312963" cy="26647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667750" y="39425563"/>
          <a:ext cx="312963" cy="266473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326813" y="39425563"/>
          <a:ext cx="312963" cy="266473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723813" y="5516563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930313" y="8135938"/>
          <a:ext cx="312963" cy="26647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740188" y="5516563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286625" y="20843875"/>
          <a:ext cx="312963" cy="266474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667750" y="20843875"/>
          <a:ext cx="312963" cy="266474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326813" y="5516563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619250" y="40838438"/>
          <a:ext cx="312963" cy="26647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286625" y="12263438"/>
          <a:ext cx="312963" cy="262504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667750" y="9548813"/>
          <a:ext cx="312963" cy="266473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969500" y="9548813"/>
          <a:ext cx="312963" cy="266473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894094" y="10973595"/>
          <a:ext cx="352650" cy="26647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286625" y="10961688"/>
          <a:ext cx="312963" cy="26647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794375" y="9548813"/>
          <a:ext cx="312963" cy="266474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619250" y="5516563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440531</xdr:colOff>
      <xdr:row>56</xdr:row>
      <xdr:rowOff>190501</xdr:rowOff>
    </xdr:from>
    <xdr:to>
      <xdr:col>15</xdr:col>
      <xdr:colOff>375442</xdr:colOff>
      <xdr:row>58</xdr:row>
      <xdr:rowOff>11907</xdr:rowOff>
    </xdr:to>
    <xdr:sp macro="" textlink="">
      <xdr:nvSpPr>
        <xdr:cNvPr id="2816" name="Freeform 152">
          <a:extLst>
            <a:ext uri="{FF2B5EF4-FFF2-40B4-BE49-F238E27FC236}">
              <a16:creationId xmlns:a16="http://schemas.microsoft.com/office/drawing/2014/main" id="{24EEAE2A-6400-49F6-A58C-DAC3CADB230E}"/>
            </a:ext>
          </a:extLst>
        </xdr:cNvPr>
        <xdr:cNvSpPr/>
      </xdr:nvSpPr>
      <xdr:spPr>
        <a:xfrm>
          <a:off x="9167812" y="13204032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15</xdr:col>
      <xdr:colOff>380999</xdr:colOff>
      <xdr:row>57</xdr:row>
      <xdr:rowOff>0</xdr:rowOff>
    </xdr:from>
    <xdr:to>
      <xdr:col>17</xdr:col>
      <xdr:colOff>292098</xdr:colOff>
      <xdr:row>58</xdr:row>
      <xdr:rowOff>23813</xdr:rowOff>
    </xdr:to>
    <xdr:sp macro="" textlink="">
      <xdr:nvSpPr>
        <xdr:cNvPr id="2817" name="Freeform 152">
          <a:extLst>
            <a:ext uri="{FF2B5EF4-FFF2-40B4-BE49-F238E27FC236}">
              <a16:creationId xmlns:a16="http://schemas.microsoft.com/office/drawing/2014/main" id="{20D872AF-72A7-422B-BF6C-2DD59404ACC8}"/>
            </a:ext>
          </a:extLst>
        </xdr:cNvPr>
        <xdr:cNvSpPr/>
      </xdr:nvSpPr>
      <xdr:spPr>
        <a:xfrm>
          <a:off x="10465593" y="13215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17</xdr:col>
      <xdr:colOff>333375</xdr:colOff>
      <xdr:row>57</xdr:row>
      <xdr:rowOff>35718</xdr:rowOff>
    </xdr:from>
    <xdr:to>
      <xdr:col>19</xdr:col>
      <xdr:colOff>273843</xdr:colOff>
      <xdr:row>58</xdr:row>
      <xdr:rowOff>35719</xdr:rowOff>
    </xdr:to>
    <xdr:sp macro="" textlink="">
      <xdr:nvSpPr>
        <xdr:cNvPr id="2818" name="Freeform 152">
          <a:extLst>
            <a:ext uri="{FF2B5EF4-FFF2-40B4-BE49-F238E27FC236}">
              <a16:creationId xmlns:a16="http://schemas.microsoft.com/office/drawing/2014/main" id="{AF866107-DFEC-4CEA-A6C9-D56EE7E897DC}"/>
            </a:ext>
          </a:extLst>
        </xdr:cNvPr>
        <xdr:cNvSpPr/>
      </xdr:nvSpPr>
      <xdr:spPr>
        <a:xfrm>
          <a:off x="11799094" y="13251656"/>
          <a:ext cx="1178718" cy="20240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19</xdr:col>
      <xdr:colOff>309562</xdr:colOff>
      <xdr:row>57</xdr:row>
      <xdr:rowOff>71438</xdr:rowOff>
    </xdr:from>
    <xdr:to>
      <xdr:col>21</xdr:col>
      <xdr:colOff>369094</xdr:colOff>
      <xdr:row>57</xdr:row>
      <xdr:rowOff>154782</xdr:rowOff>
    </xdr:to>
    <xdr:sp macro="" textlink="">
      <xdr:nvSpPr>
        <xdr:cNvPr id="2819" name="Freeform 152">
          <a:extLst>
            <a:ext uri="{FF2B5EF4-FFF2-40B4-BE49-F238E27FC236}">
              <a16:creationId xmlns:a16="http://schemas.microsoft.com/office/drawing/2014/main" id="{07E3F6D1-F7F2-45D2-AE1C-0C8FA6D5ED1A}"/>
            </a:ext>
          </a:extLst>
        </xdr:cNvPr>
        <xdr:cNvSpPr/>
      </xdr:nvSpPr>
      <xdr:spPr>
        <a:xfrm>
          <a:off x="13013531" y="13287376"/>
          <a:ext cx="1273969" cy="8334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21</xdr:col>
      <xdr:colOff>381000</xdr:colOff>
      <xdr:row>57</xdr:row>
      <xdr:rowOff>23812</xdr:rowOff>
    </xdr:from>
    <xdr:to>
      <xdr:col>23</xdr:col>
      <xdr:colOff>339724</xdr:colOff>
      <xdr:row>58</xdr:row>
      <xdr:rowOff>47625</xdr:rowOff>
    </xdr:to>
    <xdr:sp macro="" textlink="">
      <xdr:nvSpPr>
        <xdr:cNvPr id="2820" name="Freeform 152">
          <a:extLst>
            <a:ext uri="{FF2B5EF4-FFF2-40B4-BE49-F238E27FC236}">
              <a16:creationId xmlns:a16="http://schemas.microsoft.com/office/drawing/2014/main" id="{5B262F95-F854-4D05-81E5-3C50A222FFE8}"/>
            </a:ext>
          </a:extLst>
        </xdr:cNvPr>
        <xdr:cNvSpPr/>
      </xdr:nvSpPr>
      <xdr:spPr>
        <a:xfrm>
          <a:off x="14299406" y="13239750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23</xdr:col>
      <xdr:colOff>381000</xdr:colOff>
      <xdr:row>57</xdr:row>
      <xdr:rowOff>35718</xdr:rowOff>
    </xdr:from>
    <xdr:to>
      <xdr:col>24</xdr:col>
      <xdr:colOff>583406</xdr:colOff>
      <xdr:row>58</xdr:row>
      <xdr:rowOff>35719</xdr:rowOff>
    </xdr:to>
    <xdr:sp macro="" textlink="">
      <xdr:nvSpPr>
        <xdr:cNvPr id="2821" name="Freeform 152">
          <a:extLst>
            <a:ext uri="{FF2B5EF4-FFF2-40B4-BE49-F238E27FC236}">
              <a16:creationId xmlns:a16="http://schemas.microsoft.com/office/drawing/2014/main" id="{A332475A-F872-4BFF-B59C-77FA2BD805D3}"/>
            </a:ext>
          </a:extLst>
        </xdr:cNvPr>
        <xdr:cNvSpPr/>
      </xdr:nvSpPr>
      <xdr:spPr>
        <a:xfrm>
          <a:off x="15632906" y="13251656"/>
          <a:ext cx="892969" cy="20240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571499</xdr:colOff>
      <xdr:row>63</xdr:row>
      <xdr:rowOff>190500</xdr:rowOff>
    </xdr:from>
    <xdr:to>
      <xdr:col>3</xdr:col>
      <xdr:colOff>315911</xdr:colOff>
      <xdr:row>65</xdr:row>
      <xdr:rowOff>11907</xdr:rowOff>
    </xdr:to>
    <xdr:sp macro="" textlink="">
      <xdr:nvSpPr>
        <xdr:cNvPr id="2836" name="Freeform 152">
          <a:extLst>
            <a:ext uri="{FF2B5EF4-FFF2-40B4-BE49-F238E27FC236}">
              <a16:creationId xmlns:a16="http://schemas.microsoft.com/office/drawing/2014/main" id="{375FFB74-0D48-47C1-9316-B168DCCDBA05}"/>
            </a:ext>
          </a:extLst>
        </xdr:cNvPr>
        <xdr:cNvSpPr/>
      </xdr:nvSpPr>
      <xdr:spPr>
        <a:xfrm>
          <a:off x="1166812" y="14656594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3</xdr:col>
      <xdr:colOff>452438</xdr:colOff>
      <xdr:row>63</xdr:row>
      <xdr:rowOff>190500</xdr:rowOff>
    </xdr:from>
    <xdr:to>
      <xdr:col>5</xdr:col>
      <xdr:colOff>399256</xdr:colOff>
      <xdr:row>65</xdr:row>
      <xdr:rowOff>11907</xdr:rowOff>
    </xdr:to>
    <xdr:sp macro="" textlink="">
      <xdr:nvSpPr>
        <xdr:cNvPr id="2837" name="Freeform 152">
          <a:extLst>
            <a:ext uri="{FF2B5EF4-FFF2-40B4-BE49-F238E27FC236}">
              <a16:creationId xmlns:a16="http://schemas.microsoft.com/office/drawing/2014/main" id="{92E6190E-8607-496B-9B46-6B81E7EFECEB}"/>
            </a:ext>
          </a:extLst>
        </xdr:cNvPr>
        <xdr:cNvSpPr/>
      </xdr:nvSpPr>
      <xdr:spPr>
        <a:xfrm>
          <a:off x="2595563" y="14656594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5</xdr:col>
      <xdr:colOff>428626</xdr:colOff>
      <xdr:row>64</xdr:row>
      <xdr:rowOff>11906</xdr:rowOff>
    </xdr:from>
    <xdr:to>
      <xdr:col>7</xdr:col>
      <xdr:colOff>399256</xdr:colOff>
      <xdr:row>65</xdr:row>
      <xdr:rowOff>35719</xdr:rowOff>
    </xdr:to>
    <xdr:sp macro="" textlink="">
      <xdr:nvSpPr>
        <xdr:cNvPr id="2838" name="Freeform 152">
          <a:extLst>
            <a:ext uri="{FF2B5EF4-FFF2-40B4-BE49-F238E27FC236}">
              <a16:creationId xmlns:a16="http://schemas.microsoft.com/office/drawing/2014/main" id="{73A4D8D6-324E-4143-BB25-4CD204D75282}"/>
            </a:ext>
          </a:extLst>
        </xdr:cNvPr>
        <xdr:cNvSpPr/>
      </xdr:nvSpPr>
      <xdr:spPr>
        <a:xfrm>
          <a:off x="3917157" y="14680406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7</xdr:col>
      <xdr:colOff>392907</xdr:colOff>
      <xdr:row>64</xdr:row>
      <xdr:rowOff>11906</xdr:rowOff>
    </xdr:from>
    <xdr:to>
      <xdr:col>9</xdr:col>
      <xdr:colOff>339725</xdr:colOff>
      <xdr:row>65</xdr:row>
      <xdr:rowOff>35719</xdr:rowOff>
    </xdr:to>
    <xdr:sp macro="" textlink="">
      <xdr:nvSpPr>
        <xdr:cNvPr id="2839" name="Freeform 152">
          <a:extLst>
            <a:ext uri="{FF2B5EF4-FFF2-40B4-BE49-F238E27FC236}">
              <a16:creationId xmlns:a16="http://schemas.microsoft.com/office/drawing/2014/main" id="{1A258F7C-D6D8-4EF1-B1B8-C3CCF598D1CD}"/>
            </a:ext>
          </a:extLst>
        </xdr:cNvPr>
        <xdr:cNvSpPr/>
      </xdr:nvSpPr>
      <xdr:spPr>
        <a:xfrm>
          <a:off x="5203032" y="14680406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06B0-98B4-4A1B-901C-A93E98FA8C87}">
  <dimension ref="A1:K14"/>
  <sheetViews>
    <sheetView topLeftCell="B1" workbookViewId="0">
      <selection activeCell="C16" sqref="C16"/>
    </sheetView>
  </sheetViews>
  <sheetFormatPr defaultRowHeight="14.5" x14ac:dyDescent="0.35"/>
  <cols>
    <col min="1" max="1" width="17.81640625" customWidth="1"/>
    <col min="2" max="2" width="48.453125" customWidth="1"/>
    <col min="3" max="3" width="23.81640625" customWidth="1"/>
    <col min="4" max="4" width="15.54296875" customWidth="1"/>
    <col min="5" max="5" width="14.1796875" customWidth="1"/>
    <col min="6" max="6" width="16.54296875" customWidth="1"/>
    <col min="7" max="7" width="20.1796875" customWidth="1"/>
    <col min="8" max="8" width="16.81640625" customWidth="1"/>
    <col min="9" max="9" width="15.7265625" customWidth="1"/>
    <col min="10" max="11" width="19.26953125" customWidth="1"/>
  </cols>
  <sheetData>
    <row r="1" spans="1:11" x14ac:dyDescent="0.35">
      <c r="A1" s="665" t="s">
        <v>518</v>
      </c>
      <c r="B1" s="665" t="s">
        <v>110</v>
      </c>
      <c r="C1" s="665" t="s">
        <v>106</v>
      </c>
      <c r="D1" s="665" t="s">
        <v>108</v>
      </c>
      <c r="E1" s="665" t="s">
        <v>104</v>
      </c>
      <c r="F1" s="665" t="s">
        <v>526</v>
      </c>
      <c r="G1" s="665" t="s">
        <v>522</v>
      </c>
      <c r="H1" s="665" t="s">
        <v>524</v>
      </c>
      <c r="I1" s="665" t="s">
        <v>528</v>
      </c>
      <c r="J1" s="665" t="s">
        <v>953</v>
      </c>
      <c r="K1" s="665" t="s">
        <v>962</v>
      </c>
    </row>
    <row r="2" spans="1:11" x14ac:dyDescent="0.35">
      <c r="A2" s="671" t="s">
        <v>954</v>
      </c>
      <c r="B2" s="666" t="s">
        <v>956</v>
      </c>
      <c r="C2" s="673" t="s">
        <v>970</v>
      </c>
      <c r="D2" s="675">
        <v>45337</v>
      </c>
      <c r="E2" s="675">
        <v>45975</v>
      </c>
      <c r="F2" s="671" t="s">
        <v>957</v>
      </c>
      <c r="G2" s="671" t="s">
        <v>959</v>
      </c>
      <c r="H2" s="671" t="s">
        <v>958</v>
      </c>
      <c r="I2" s="671" t="s">
        <v>529</v>
      </c>
      <c r="J2" s="671" t="s">
        <v>960</v>
      </c>
      <c r="K2" s="671" t="s">
        <v>963</v>
      </c>
    </row>
    <row r="3" spans="1:11" x14ac:dyDescent="0.35">
      <c r="A3" s="672"/>
      <c r="B3" s="666" t="s">
        <v>955</v>
      </c>
      <c r="C3" s="674"/>
      <c r="D3" s="676"/>
      <c r="E3" s="676"/>
      <c r="F3" s="672"/>
      <c r="G3" s="672"/>
      <c r="H3" s="672"/>
      <c r="I3" s="672"/>
      <c r="J3" s="672"/>
      <c r="K3" s="672"/>
    </row>
    <row r="4" spans="1:11" x14ac:dyDescent="0.35">
      <c r="A4" s="666"/>
      <c r="B4" s="666"/>
      <c r="C4" s="666"/>
      <c r="D4" s="666"/>
      <c r="E4" s="666"/>
      <c r="F4" s="666"/>
      <c r="G4" s="666"/>
      <c r="H4" s="666"/>
      <c r="I4" s="666"/>
      <c r="J4" s="666" t="s">
        <v>961</v>
      </c>
      <c r="K4" s="666" t="s">
        <v>964</v>
      </c>
    </row>
    <row r="5" spans="1:11" x14ac:dyDescent="0.35">
      <c r="A5" s="666"/>
      <c r="B5" s="666"/>
      <c r="C5" s="666"/>
      <c r="D5" s="666"/>
      <c r="E5" s="666"/>
      <c r="F5" s="666"/>
      <c r="G5" s="666"/>
      <c r="H5" s="666"/>
      <c r="I5" s="666"/>
      <c r="J5" s="666"/>
      <c r="K5" s="666" t="s">
        <v>965</v>
      </c>
    </row>
    <row r="6" spans="1:11" x14ac:dyDescent="0.35">
      <c r="A6" s="666"/>
      <c r="B6" s="666"/>
      <c r="C6" s="666"/>
      <c r="D6" s="666"/>
      <c r="E6" s="666"/>
      <c r="F6" s="666"/>
      <c r="G6" s="666"/>
      <c r="H6" s="666"/>
      <c r="I6" s="666"/>
      <c r="J6" s="666"/>
      <c r="K6" s="666" t="s">
        <v>966</v>
      </c>
    </row>
    <row r="7" spans="1:11" x14ac:dyDescent="0.35">
      <c r="A7" s="666"/>
      <c r="B7" s="666"/>
      <c r="C7" s="666"/>
      <c r="D7" s="666"/>
      <c r="E7" s="666"/>
      <c r="F7" s="666"/>
      <c r="G7" s="666"/>
      <c r="H7" s="666"/>
      <c r="I7" s="666"/>
      <c r="J7" s="666"/>
      <c r="K7" s="666" t="s">
        <v>967</v>
      </c>
    </row>
    <row r="8" spans="1:11" x14ac:dyDescent="0.35">
      <c r="A8" s="666"/>
      <c r="B8" s="666"/>
      <c r="C8" s="666"/>
      <c r="D8" s="666"/>
      <c r="E8" s="666"/>
      <c r="F8" s="666"/>
      <c r="G8" s="666"/>
      <c r="H8" s="666"/>
      <c r="I8" s="666"/>
      <c r="J8" s="666"/>
      <c r="K8" s="666" t="s">
        <v>968</v>
      </c>
    </row>
    <row r="9" spans="1:11" x14ac:dyDescent="0.35">
      <c r="A9" s="666"/>
      <c r="B9" s="666"/>
      <c r="C9" s="666"/>
      <c r="D9" s="666"/>
      <c r="E9" s="666"/>
      <c r="F9" s="666"/>
      <c r="G9" s="666"/>
      <c r="H9" s="666"/>
      <c r="I9" s="666"/>
      <c r="J9" s="666"/>
      <c r="K9" s="666" t="s">
        <v>969</v>
      </c>
    </row>
    <row r="10" spans="1:11" x14ac:dyDescent="0.35">
      <c r="A10" s="666"/>
      <c r="B10" s="666"/>
      <c r="C10" s="666"/>
      <c r="D10" s="666"/>
      <c r="E10" s="666"/>
      <c r="F10" s="666"/>
      <c r="G10" s="666"/>
      <c r="H10" s="666"/>
      <c r="I10" s="666"/>
      <c r="J10" s="666"/>
      <c r="K10" s="666" t="s">
        <v>971</v>
      </c>
    </row>
    <row r="11" spans="1:11" x14ac:dyDescent="0.35">
      <c r="A11" s="666"/>
      <c r="B11" s="666"/>
      <c r="C11" s="666"/>
      <c r="D11" s="666"/>
      <c r="E11" s="666"/>
      <c r="F11" s="666"/>
      <c r="G11" s="666"/>
      <c r="H11" s="666"/>
      <c r="I11" s="666"/>
      <c r="J11" s="666"/>
      <c r="K11" s="666" t="s">
        <v>972</v>
      </c>
    </row>
    <row r="12" spans="1:11" x14ac:dyDescent="0.35">
      <c r="K12" s="666" t="s">
        <v>973</v>
      </c>
    </row>
    <row r="13" spans="1:11" x14ac:dyDescent="0.35">
      <c r="K13" s="666" t="s">
        <v>974</v>
      </c>
    </row>
    <row r="14" spans="1:11" x14ac:dyDescent="0.35">
      <c r="K14" s="666" t="s">
        <v>975</v>
      </c>
    </row>
  </sheetData>
  <mergeCells count="10">
    <mergeCell ref="H2:H3"/>
    <mergeCell ref="I2:I3"/>
    <mergeCell ref="J2:J3"/>
    <mergeCell ref="K2:K3"/>
    <mergeCell ref="A2:A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topLeftCell="A54" workbookViewId="0">
      <selection activeCell="I46" sqref="I46"/>
    </sheetView>
  </sheetViews>
  <sheetFormatPr defaultRowHeight="14.5" x14ac:dyDescent="0.35"/>
  <cols>
    <col min="4" max="4" width="15" customWidth="1"/>
    <col min="9" max="9" width="33.7265625" customWidth="1"/>
  </cols>
  <sheetData>
    <row r="1" spans="3:9" ht="15" thickBot="1" x14ac:dyDescent="0.4"/>
    <row r="2" spans="3:9" ht="15" thickBot="1" x14ac:dyDescent="0.4">
      <c r="C2" s="865" t="s">
        <v>641</v>
      </c>
      <c r="D2" s="866"/>
      <c r="E2" s="866"/>
      <c r="F2" s="866"/>
      <c r="G2" s="866"/>
      <c r="H2" s="866"/>
      <c r="I2" s="587"/>
    </row>
    <row r="3" spans="3:9" ht="15" thickBot="1" x14ac:dyDescent="0.4">
      <c r="C3" s="755" t="s">
        <v>156</v>
      </c>
      <c r="D3" s="756"/>
      <c r="E3" s="756"/>
      <c r="F3" s="756"/>
      <c r="G3" s="756"/>
      <c r="H3" s="756"/>
      <c r="I3" s="587"/>
    </row>
    <row r="4" spans="3:9" x14ac:dyDescent="0.35">
      <c r="C4" s="570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7"/>
    </row>
    <row r="5" spans="3:9" x14ac:dyDescent="0.35">
      <c r="C5" s="588">
        <v>1</v>
      </c>
      <c r="D5" s="587" t="s">
        <v>155</v>
      </c>
      <c r="E5" s="587" t="s">
        <v>153</v>
      </c>
      <c r="F5" s="587">
        <v>190</v>
      </c>
      <c r="G5" s="589">
        <v>190</v>
      </c>
      <c r="H5" s="589">
        <f>F5-G5</f>
        <v>0</v>
      </c>
      <c r="I5" s="590"/>
    </row>
    <row r="6" spans="3:9" x14ac:dyDescent="0.35">
      <c r="C6" s="591">
        <v>2</v>
      </c>
      <c r="D6" s="592" t="s">
        <v>154</v>
      </c>
      <c r="E6" s="592" t="s">
        <v>153</v>
      </c>
      <c r="F6" s="592">
        <v>23</v>
      </c>
      <c r="G6" s="593">
        <v>23</v>
      </c>
      <c r="H6" s="593">
        <f t="shared" ref="H6:H14" si="0">F6-G6</f>
        <v>0</v>
      </c>
      <c r="I6" s="587"/>
    </row>
    <row r="7" spans="3:9" x14ac:dyDescent="0.35">
      <c r="C7" s="591">
        <v>3</v>
      </c>
      <c r="D7" s="592" t="s">
        <v>447</v>
      </c>
      <c r="E7" s="592" t="s">
        <v>153</v>
      </c>
      <c r="F7" s="592">
        <v>13</v>
      </c>
      <c r="G7" s="593">
        <v>13</v>
      </c>
      <c r="H7" s="593">
        <f t="shared" si="0"/>
        <v>0</v>
      </c>
      <c r="I7" s="587"/>
    </row>
    <row r="8" spans="3:9" x14ac:dyDescent="0.35">
      <c r="C8" s="591">
        <v>4</v>
      </c>
      <c r="D8" s="592" t="s">
        <v>642</v>
      </c>
      <c r="E8" s="592" t="s">
        <v>153</v>
      </c>
      <c r="F8" s="592">
        <v>7</v>
      </c>
      <c r="G8" s="593">
        <v>7</v>
      </c>
      <c r="H8" s="593">
        <f t="shared" si="0"/>
        <v>0</v>
      </c>
      <c r="I8" s="587"/>
    </row>
    <row r="9" spans="3:9" x14ac:dyDescent="0.35">
      <c r="C9" s="591">
        <v>5</v>
      </c>
      <c r="D9" s="592" t="s">
        <v>643</v>
      </c>
      <c r="E9" s="592" t="s">
        <v>153</v>
      </c>
      <c r="F9" s="592">
        <v>1</v>
      </c>
      <c r="G9" s="593">
        <v>1</v>
      </c>
      <c r="H9" s="593">
        <f t="shared" si="0"/>
        <v>0</v>
      </c>
      <c r="I9" s="587"/>
    </row>
    <row r="10" spans="3:9" x14ac:dyDescent="0.35">
      <c r="C10" s="588">
        <v>6</v>
      </c>
      <c r="D10" s="587" t="s">
        <v>161</v>
      </c>
      <c r="E10" s="587" t="s">
        <v>153</v>
      </c>
      <c r="F10" s="587">
        <v>61</v>
      </c>
      <c r="G10" s="589">
        <v>61</v>
      </c>
      <c r="H10" s="589">
        <f t="shared" si="0"/>
        <v>0</v>
      </c>
      <c r="I10" s="590"/>
    </row>
    <row r="11" spans="3:9" x14ac:dyDescent="0.35">
      <c r="C11" s="588">
        <v>7</v>
      </c>
      <c r="D11" s="587" t="s">
        <v>539</v>
      </c>
      <c r="E11" s="587" t="s">
        <v>153</v>
      </c>
      <c r="F11" s="587">
        <v>11</v>
      </c>
      <c r="G11" s="589">
        <v>11</v>
      </c>
      <c r="H11" s="589">
        <f t="shared" si="0"/>
        <v>0</v>
      </c>
      <c r="I11" s="587"/>
    </row>
    <row r="12" spans="3:9" x14ac:dyDescent="0.35">
      <c r="C12" s="588">
        <v>7</v>
      </c>
      <c r="D12" s="587" t="s">
        <v>644</v>
      </c>
      <c r="E12" s="587" t="s">
        <v>153</v>
      </c>
      <c r="F12" s="587">
        <v>4</v>
      </c>
      <c r="G12" s="589">
        <v>4</v>
      </c>
      <c r="H12" s="589">
        <f t="shared" si="0"/>
        <v>0</v>
      </c>
      <c r="I12" s="587"/>
    </row>
    <row r="13" spans="3:9" x14ac:dyDescent="0.35">
      <c r="C13" s="588">
        <v>8</v>
      </c>
      <c r="D13" s="587" t="s">
        <v>538</v>
      </c>
      <c r="E13" s="587" t="s">
        <v>153</v>
      </c>
      <c r="F13" s="587"/>
      <c r="G13" s="589"/>
      <c r="H13" s="589">
        <f t="shared" si="0"/>
        <v>0</v>
      </c>
      <c r="I13" s="587"/>
    </row>
    <row r="14" spans="3:9" ht="15" thickBot="1" x14ac:dyDescent="0.4">
      <c r="C14" s="594">
        <v>9</v>
      </c>
      <c r="D14" s="595" t="s">
        <v>645</v>
      </c>
      <c r="E14" s="595" t="s">
        <v>153</v>
      </c>
      <c r="F14" s="595">
        <v>2</v>
      </c>
      <c r="G14" s="596">
        <v>2</v>
      </c>
      <c r="H14" s="596">
        <f t="shared" si="0"/>
        <v>0</v>
      </c>
      <c r="I14" s="587"/>
    </row>
    <row r="15" spans="3:9" ht="15" thickBot="1" x14ac:dyDescent="0.4">
      <c r="C15" s="571"/>
      <c r="D15" s="597" t="s">
        <v>162</v>
      </c>
      <c r="E15" s="597" t="s">
        <v>153</v>
      </c>
      <c r="F15" s="597">
        <f>SUM(F5:F14)</f>
        <v>312</v>
      </c>
      <c r="G15" s="598">
        <f>SUM(G5:G14)</f>
        <v>312</v>
      </c>
      <c r="H15" s="598">
        <f>SUM(H5:H14)</f>
        <v>0</v>
      </c>
      <c r="I15" s="587"/>
    </row>
    <row r="16" spans="3:9" ht="15" thickBot="1" x14ac:dyDescent="0.4">
      <c r="C16" s="599"/>
      <c r="D16" s="235"/>
      <c r="E16" s="235"/>
      <c r="F16" s="235"/>
      <c r="G16" s="235"/>
      <c r="H16" s="235"/>
      <c r="I16" s="235"/>
    </row>
    <row r="17" spans="3:9" ht="15" thickBot="1" x14ac:dyDescent="0.4">
      <c r="C17" s="865" t="s">
        <v>535</v>
      </c>
      <c r="D17" s="866"/>
      <c r="E17" s="866"/>
      <c r="F17" s="866"/>
      <c r="G17" s="866"/>
      <c r="H17" s="866"/>
      <c r="I17" s="867"/>
    </row>
    <row r="18" spans="3:9" ht="15" thickBot="1" x14ac:dyDescent="0.4">
      <c r="C18" s="634" t="s">
        <v>152</v>
      </c>
      <c r="D18" s="600" t="s">
        <v>151</v>
      </c>
      <c r="E18" s="597" t="s">
        <v>150</v>
      </c>
      <c r="F18" s="597" t="s">
        <v>537</v>
      </c>
      <c r="G18" s="597" t="s">
        <v>149</v>
      </c>
      <c r="H18" s="597" t="s">
        <v>540</v>
      </c>
      <c r="I18" s="601" t="s">
        <v>646</v>
      </c>
    </row>
    <row r="19" spans="3:9" x14ac:dyDescent="0.35">
      <c r="C19" s="861">
        <v>1</v>
      </c>
      <c r="D19" s="864" t="s">
        <v>148</v>
      </c>
      <c r="E19" s="247" t="s">
        <v>147</v>
      </c>
      <c r="F19" s="247">
        <v>190</v>
      </c>
      <c r="G19" s="602">
        <v>190</v>
      </c>
      <c r="H19" s="603">
        <f t="shared" ref="H19:H27" si="1">F19-G19</f>
        <v>0</v>
      </c>
      <c r="I19" s="248"/>
    </row>
    <row r="20" spans="3:9" x14ac:dyDescent="0.35">
      <c r="C20" s="862"/>
      <c r="D20" s="758"/>
      <c r="E20" s="249" t="s">
        <v>146</v>
      </c>
      <c r="F20" s="249">
        <v>99</v>
      </c>
      <c r="G20" s="240">
        <v>99</v>
      </c>
      <c r="H20" s="240">
        <f>F20-G20</f>
        <v>0</v>
      </c>
      <c r="I20" s="537"/>
    </row>
    <row r="21" spans="3:9" x14ac:dyDescent="0.35">
      <c r="C21" s="862"/>
      <c r="D21" s="758"/>
      <c r="E21" s="249" t="s">
        <v>145</v>
      </c>
      <c r="F21" s="249">
        <v>57</v>
      </c>
      <c r="G21" s="240">
        <v>57</v>
      </c>
      <c r="H21" s="240">
        <f>F21-G21</f>
        <v>0</v>
      </c>
      <c r="I21" s="537"/>
    </row>
    <row r="22" spans="3:9" x14ac:dyDescent="0.35">
      <c r="C22" s="862"/>
      <c r="D22" s="758"/>
      <c r="E22" s="249" t="s">
        <v>144</v>
      </c>
      <c r="F22" s="249">
        <v>21</v>
      </c>
      <c r="G22" s="240">
        <v>21</v>
      </c>
      <c r="H22" s="604">
        <f>F22-G22</f>
        <v>0</v>
      </c>
      <c r="I22" s="537"/>
    </row>
    <row r="23" spans="3:9" x14ac:dyDescent="0.35">
      <c r="C23" s="862"/>
      <c r="D23" s="758"/>
      <c r="E23" s="249" t="s">
        <v>143</v>
      </c>
      <c r="F23" s="249">
        <v>7</v>
      </c>
      <c r="G23" s="240">
        <v>7</v>
      </c>
      <c r="H23" s="240">
        <f>F23-G23</f>
        <v>0</v>
      </c>
      <c r="I23" s="537"/>
    </row>
    <row r="24" spans="3:9" ht="15" thickBot="1" x14ac:dyDescent="0.4">
      <c r="C24" s="868"/>
      <c r="D24" s="869"/>
      <c r="E24" s="538" t="s">
        <v>142</v>
      </c>
      <c r="F24" s="538">
        <v>6</v>
      </c>
      <c r="G24" s="539">
        <v>6</v>
      </c>
      <c r="H24" s="539">
        <f t="shared" si="1"/>
        <v>0</v>
      </c>
      <c r="I24" s="540"/>
    </row>
    <row r="25" spans="3:9" x14ac:dyDescent="0.35">
      <c r="C25" s="861">
        <v>2</v>
      </c>
      <c r="D25" s="864" t="s">
        <v>460</v>
      </c>
      <c r="E25" s="247" t="s">
        <v>147</v>
      </c>
      <c r="F25" s="247">
        <v>23</v>
      </c>
      <c r="G25" s="602">
        <v>21</v>
      </c>
      <c r="H25" s="603">
        <f t="shared" si="1"/>
        <v>2</v>
      </c>
      <c r="I25" s="248"/>
    </row>
    <row r="26" spans="3:9" x14ac:dyDescent="0.35">
      <c r="C26" s="862"/>
      <c r="D26" s="758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7"/>
    </row>
    <row r="27" spans="3:9" x14ac:dyDescent="0.35">
      <c r="C27" s="862"/>
      <c r="D27" s="758"/>
      <c r="E27" s="249" t="s">
        <v>145</v>
      </c>
      <c r="F27" s="656">
        <v>1</v>
      </c>
      <c r="G27" s="240"/>
      <c r="H27" s="240">
        <f t="shared" si="1"/>
        <v>1</v>
      </c>
      <c r="I27" s="537" t="s">
        <v>857</v>
      </c>
    </row>
    <row r="28" spans="3:9" x14ac:dyDescent="0.35">
      <c r="C28" s="862"/>
      <c r="D28" s="758"/>
      <c r="E28" s="249" t="s">
        <v>144</v>
      </c>
      <c r="F28" s="249">
        <v>1</v>
      </c>
      <c r="G28" s="240">
        <v>1</v>
      </c>
      <c r="H28" s="240">
        <f>F28-G28</f>
        <v>0</v>
      </c>
      <c r="I28" s="537"/>
    </row>
    <row r="29" spans="3:9" x14ac:dyDescent="0.35">
      <c r="C29" s="862"/>
      <c r="D29" s="758"/>
      <c r="E29" s="249" t="s">
        <v>143</v>
      </c>
      <c r="F29" s="249">
        <v>5</v>
      </c>
      <c r="G29" s="240">
        <v>4</v>
      </c>
      <c r="H29" s="240">
        <f>F29-G29</f>
        <v>1</v>
      </c>
      <c r="I29" s="537" t="s">
        <v>857</v>
      </c>
    </row>
    <row r="30" spans="3:9" ht="15" thickBot="1" x14ac:dyDescent="0.4">
      <c r="C30" s="863"/>
      <c r="D30" s="774"/>
      <c r="E30" s="605" t="s">
        <v>142</v>
      </c>
      <c r="F30" s="605"/>
      <c r="G30" s="557"/>
      <c r="H30" s="557"/>
      <c r="I30" s="606"/>
    </row>
    <row r="31" spans="3:9" x14ac:dyDescent="0.35">
      <c r="C31" s="870">
        <v>3</v>
      </c>
      <c r="D31" s="873" t="s">
        <v>542</v>
      </c>
      <c r="E31" s="247" t="s">
        <v>147</v>
      </c>
      <c r="F31" s="247">
        <v>13</v>
      </c>
      <c r="G31" s="602">
        <v>12</v>
      </c>
      <c r="H31" s="603">
        <f>F31-G31</f>
        <v>1</v>
      </c>
      <c r="I31" s="248"/>
    </row>
    <row r="32" spans="3:9" x14ac:dyDescent="0.35">
      <c r="C32" s="871"/>
      <c r="D32" s="874"/>
      <c r="E32" s="249" t="s">
        <v>146</v>
      </c>
      <c r="F32" s="249">
        <v>8</v>
      </c>
      <c r="G32" s="240">
        <v>8</v>
      </c>
      <c r="H32" s="240">
        <f>F32-G32</f>
        <v>0</v>
      </c>
      <c r="I32" s="537"/>
    </row>
    <row r="33" spans="3:9" x14ac:dyDescent="0.35">
      <c r="C33" s="871"/>
      <c r="D33" s="874"/>
      <c r="E33" s="249" t="s">
        <v>145</v>
      </c>
      <c r="F33" s="249">
        <v>2</v>
      </c>
      <c r="G33" s="240">
        <v>2</v>
      </c>
      <c r="H33" s="604">
        <f>F33-G33</f>
        <v>0</v>
      </c>
      <c r="I33" s="537"/>
    </row>
    <row r="34" spans="3:9" x14ac:dyDescent="0.35">
      <c r="C34" s="871"/>
      <c r="D34" s="874"/>
      <c r="E34" s="249" t="s">
        <v>144</v>
      </c>
      <c r="F34" s="249">
        <v>2</v>
      </c>
      <c r="G34" s="240">
        <v>2</v>
      </c>
      <c r="H34" s="240">
        <f>F34-G34</f>
        <v>0</v>
      </c>
      <c r="I34" s="537"/>
    </row>
    <row r="35" spans="3:9" x14ac:dyDescent="0.35">
      <c r="C35" s="871"/>
      <c r="D35" s="874"/>
      <c r="E35" s="249" t="s">
        <v>543</v>
      </c>
      <c r="F35" s="249">
        <v>1</v>
      </c>
      <c r="G35" s="240">
        <v>0</v>
      </c>
      <c r="H35" s="240">
        <f>F35-G35</f>
        <v>1</v>
      </c>
      <c r="I35" s="537"/>
    </row>
    <row r="36" spans="3:9" ht="15" thickBot="1" x14ac:dyDescent="0.4">
      <c r="C36" s="872"/>
      <c r="D36" s="875"/>
      <c r="E36" s="538" t="s">
        <v>142</v>
      </c>
      <c r="F36" s="538"/>
      <c r="G36" s="539"/>
      <c r="H36" s="539"/>
      <c r="I36" s="540"/>
    </row>
    <row r="37" spans="3:9" x14ac:dyDescent="0.35">
      <c r="C37" s="870">
        <v>4</v>
      </c>
      <c r="D37" s="873" t="s">
        <v>461</v>
      </c>
      <c r="E37" s="247" t="s">
        <v>147</v>
      </c>
      <c r="F37" s="247">
        <v>7</v>
      </c>
      <c r="G37" s="602">
        <v>5</v>
      </c>
      <c r="H37" s="603">
        <f>F37-G37</f>
        <v>2</v>
      </c>
      <c r="I37" s="248"/>
    </row>
    <row r="38" spans="3:9" x14ac:dyDescent="0.35">
      <c r="C38" s="871"/>
      <c r="D38" s="874"/>
      <c r="E38" s="249" t="s">
        <v>146</v>
      </c>
      <c r="F38" s="249">
        <v>3</v>
      </c>
      <c r="G38" s="240">
        <v>3</v>
      </c>
      <c r="H38" s="240">
        <f>F38-G38</f>
        <v>0</v>
      </c>
      <c r="I38" s="537"/>
    </row>
    <row r="39" spans="3:9" x14ac:dyDescent="0.35">
      <c r="C39" s="871"/>
      <c r="D39" s="874"/>
      <c r="E39" s="249" t="s">
        <v>145</v>
      </c>
      <c r="F39" s="249">
        <v>2</v>
      </c>
      <c r="G39" s="240">
        <v>1</v>
      </c>
      <c r="H39" s="240">
        <f>F39-G39</f>
        <v>1</v>
      </c>
      <c r="I39" s="537" t="s">
        <v>857</v>
      </c>
    </row>
    <row r="40" spans="3:9" x14ac:dyDescent="0.35">
      <c r="C40" s="871"/>
      <c r="D40" s="874"/>
      <c r="E40" s="249" t="s">
        <v>144</v>
      </c>
      <c r="F40" s="249">
        <v>1</v>
      </c>
      <c r="G40" s="240">
        <v>1</v>
      </c>
      <c r="H40" s="240">
        <f>F40-G40</f>
        <v>0</v>
      </c>
      <c r="I40" s="537"/>
    </row>
    <row r="41" spans="3:9" x14ac:dyDescent="0.35">
      <c r="C41" s="871"/>
      <c r="D41" s="874"/>
      <c r="E41" s="249" t="s">
        <v>143</v>
      </c>
      <c r="F41" s="249">
        <v>1</v>
      </c>
      <c r="G41" s="240">
        <v>0</v>
      </c>
      <c r="H41" s="240">
        <f>F41-G41</f>
        <v>1</v>
      </c>
      <c r="I41" s="537" t="s">
        <v>857</v>
      </c>
    </row>
    <row r="42" spans="3:9" ht="15" thickBot="1" x14ac:dyDescent="0.4">
      <c r="C42" s="871"/>
      <c r="D42" s="874"/>
      <c r="E42" s="605" t="s">
        <v>142</v>
      </c>
      <c r="F42" s="605"/>
      <c r="G42" s="557"/>
      <c r="H42" s="557"/>
      <c r="I42" s="657"/>
    </row>
    <row r="43" spans="3:9" x14ac:dyDescent="0.35">
      <c r="C43" s="876">
        <v>5</v>
      </c>
      <c r="D43" s="873" t="s">
        <v>855</v>
      </c>
      <c r="E43" s="247" t="s">
        <v>147</v>
      </c>
      <c r="F43" s="607">
        <v>1</v>
      </c>
      <c r="G43" s="602">
        <v>1</v>
      </c>
      <c r="H43" s="603">
        <f>F43-G43</f>
        <v>0</v>
      </c>
      <c r="I43" s="248"/>
    </row>
    <row r="44" spans="3:9" ht="15" thickBot="1" x14ac:dyDescent="0.4">
      <c r="C44" s="877"/>
      <c r="D44" s="875"/>
      <c r="E44" s="538" t="s">
        <v>856</v>
      </c>
      <c r="F44" s="538">
        <v>1</v>
      </c>
      <c r="G44" s="539">
        <v>1</v>
      </c>
      <c r="H44" s="539">
        <f>F44-G44</f>
        <v>0</v>
      </c>
      <c r="I44" s="540"/>
    </row>
    <row r="45" spans="3:9" x14ac:dyDescent="0.35">
      <c r="C45" s="878">
        <v>6</v>
      </c>
      <c r="D45" s="775" t="s">
        <v>168</v>
      </c>
      <c r="E45" s="250" t="s">
        <v>147</v>
      </c>
      <c r="F45" s="250">
        <v>61</v>
      </c>
      <c r="G45" s="602">
        <v>45</v>
      </c>
      <c r="H45" s="603">
        <f t="shared" ref="H45:H55" si="2">F45-G45</f>
        <v>16</v>
      </c>
      <c r="I45" s="608"/>
    </row>
    <row r="46" spans="3:9" x14ac:dyDescent="0.35">
      <c r="C46" s="862"/>
      <c r="D46" s="758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7"/>
    </row>
    <row r="47" spans="3:9" x14ac:dyDescent="0.35">
      <c r="C47" s="862"/>
      <c r="D47" s="758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7"/>
    </row>
    <row r="48" spans="3:9" x14ac:dyDescent="0.35">
      <c r="C48" s="862"/>
      <c r="D48" s="758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7" t="s">
        <v>937</v>
      </c>
    </row>
    <row r="49" spans="3:9" x14ac:dyDescent="0.35">
      <c r="C49" s="862"/>
      <c r="D49" s="758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7" t="s">
        <v>914</v>
      </c>
    </row>
    <row r="50" spans="3:9" ht="15" thickBot="1" x14ac:dyDescent="0.4">
      <c r="C50" s="868"/>
      <c r="D50" s="869"/>
      <c r="E50" s="538" t="s">
        <v>142</v>
      </c>
      <c r="F50" s="538"/>
      <c r="G50" s="539"/>
      <c r="H50" s="539">
        <f t="shared" si="2"/>
        <v>0</v>
      </c>
      <c r="I50" s="540"/>
    </row>
    <row r="51" spans="3:9" x14ac:dyDescent="0.35">
      <c r="C51" s="861">
        <v>7</v>
      </c>
      <c r="D51" s="864" t="s">
        <v>858</v>
      </c>
      <c r="E51" s="247" t="s">
        <v>147</v>
      </c>
      <c r="F51" s="247">
        <v>11</v>
      </c>
      <c r="G51" s="602">
        <v>11</v>
      </c>
      <c r="H51" s="603">
        <f t="shared" si="2"/>
        <v>0</v>
      </c>
      <c r="I51" s="537" t="s">
        <v>172</v>
      </c>
    </row>
    <row r="52" spans="3:9" x14ac:dyDescent="0.35">
      <c r="C52" s="862"/>
      <c r="D52" s="758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7" t="s">
        <v>172</v>
      </c>
    </row>
    <row r="53" spans="3:9" x14ac:dyDescent="0.35">
      <c r="C53" s="862"/>
      <c r="D53" s="758"/>
      <c r="E53" s="249" t="s">
        <v>145</v>
      </c>
      <c r="F53" s="249">
        <v>2</v>
      </c>
      <c r="G53" s="240"/>
      <c r="H53" s="240">
        <f t="shared" si="2"/>
        <v>2</v>
      </c>
      <c r="I53" s="537" t="s">
        <v>857</v>
      </c>
    </row>
    <row r="54" spans="3:9" x14ac:dyDescent="0.35">
      <c r="C54" s="862"/>
      <c r="D54" s="758"/>
      <c r="E54" s="249" t="s">
        <v>144</v>
      </c>
      <c r="F54" s="249">
        <v>4</v>
      </c>
      <c r="G54" s="240"/>
      <c r="H54" s="240">
        <f t="shared" si="2"/>
        <v>4</v>
      </c>
      <c r="I54" s="537" t="s">
        <v>857</v>
      </c>
    </row>
    <row r="55" spans="3:9" x14ac:dyDescent="0.35">
      <c r="C55" s="862"/>
      <c r="D55" s="758"/>
      <c r="E55" s="249" t="s">
        <v>143</v>
      </c>
      <c r="F55" s="249">
        <v>2</v>
      </c>
      <c r="G55" s="240"/>
      <c r="H55" s="240">
        <f t="shared" si="2"/>
        <v>2</v>
      </c>
      <c r="I55" s="537" t="s">
        <v>857</v>
      </c>
    </row>
    <row r="56" spans="3:9" ht="15" thickBot="1" x14ac:dyDescent="0.4">
      <c r="C56" s="868"/>
      <c r="D56" s="869"/>
      <c r="E56" s="538" t="s">
        <v>142</v>
      </c>
      <c r="F56" s="538"/>
      <c r="G56" s="539"/>
      <c r="H56" s="539"/>
      <c r="I56" s="540"/>
    </row>
    <row r="57" spans="3:9" x14ac:dyDescent="0.35">
      <c r="C57" s="861">
        <v>8</v>
      </c>
      <c r="D57" s="864" t="s">
        <v>839</v>
      </c>
      <c r="E57" s="247" t="s">
        <v>147</v>
      </c>
      <c r="F57" s="247">
        <v>4</v>
      </c>
      <c r="G57" s="602">
        <v>4</v>
      </c>
      <c r="H57" s="603">
        <f>F57-G57</f>
        <v>0</v>
      </c>
      <c r="I57" s="248"/>
    </row>
    <row r="58" spans="3:9" x14ac:dyDescent="0.35">
      <c r="C58" s="862"/>
      <c r="D58" s="758"/>
      <c r="E58" s="249" t="s">
        <v>146</v>
      </c>
      <c r="F58" s="249">
        <v>2</v>
      </c>
      <c r="G58" s="240">
        <v>2</v>
      </c>
      <c r="H58" s="240">
        <f>F58-G58</f>
        <v>0</v>
      </c>
      <c r="I58" s="537"/>
    </row>
    <row r="59" spans="3:9" x14ac:dyDescent="0.35">
      <c r="C59" s="862"/>
      <c r="D59" s="758"/>
      <c r="E59" s="249" t="s">
        <v>145</v>
      </c>
      <c r="F59" s="249"/>
      <c r="G59" s="240"/>
      <c r="H59" s="240">
        <f>F59-G59</f>
        <v>0</v>
      </c>
      <c r="I59" s="537"/>
    </row>
    <row r="60" spans="3:9" x14ac:dyDescent="0.35">
      <c r="C60" s="862"/>
      <c r="D60" s="758"/>
      <c r="E60" s="249" t="s">
        <v>144</v>
      </c>
      <c r="F60" s="249">
        <v>2</v>
      </c>
      <c r="G60" s="240">
        <v>2</v>
      </c>
      <c r="H60" s="240">
        <f>F60-G60</f>
        <v>0</v>
      </c>
      <c r="I60" s="537"/>
    </row>
    <row r="61" spans="3:9" x14ac:dyDescent="0.35">
      <c r="C61" s="862"/>
      <c r="D61" s="758"/>
      <c r="E61" s="249" t="s">
        <v>143</v>
      </c>
      <c r="F61" s="249"/>
      <c r="G61" s="240"/>
      <c r="H61" s="240">
        <f>F61-G61</f>
        <v>0</v>
      </c>
      <c r="I61" s="537"/>
    </row>
    <row r="62" spans="3:9" ht="15" thickBot="1" x14ac:dyDescent="0.4">
      <c r="C62" s="868"/>
      <c r="D62" s="869"/>
      <c r="E62" s="538" t="s">
        <v>142</v>
      </c>
      <c r="F62" s="538"/>
      <c r="G62" s="539"/>
      <c r="H62" s="539"/>
      <c r="I62" s="540"/>
    </row>
    <row r="63" spans="3:9" x14ac:dyDescent="0.35">
      <c r="C63" s="861">
        <v>8</v>
      </c>
      <c r="D63" s="864" t="s">
        <v>859</v>
      </c>
      <c r="E63" s="247" t="s">
        <v>147</v>
      </c>
      <c r="F63" s="247">
        <v>2</v>
      </c>
      <c r="G63" s="602">
        <v>2</v>
      </c>
      <c r="H63" s="603">
        <f>F63-G63</f>
        <v>0</v>
      </c>
      <c r="I63" s="537"/>
    </row>
    <row r="64" spans="3:9" x14ac:dyDescent="0.35">
      <c r="C64" s="862"/>
      <c r="D64" s="758"/>
      <c r="E64" s="249" t="s">
        <v>146</v>
      </c>
      <c r="F64" s="249">
        <v>2</v>
      </c>
      <c r="G64" s="240">
        <v>2</v>
      </c>
      <c r="H64" s="240">
        <f>F64-G64</f>
        <v>0</v>
      </c>
      <c r="I64" s="537"/>
    </row>
    <row r="65" spans="3:9" ht="15" thickBot="1" x14ac:dyDescent="0.4">
      <c r="C65" s="609"/>
      <c r="D65" s="610"/>
      <c r="E65" s="611" t="s">
        <v>162</v>
      </c>
      <c r="F65" s="612">
        <v>312</v>
      </c>
      <c r="G65" s="613">
        <v>299</v>
      </c>
      <c r="H65" s="637">
        <f>F65-G65</f>
        <v>13</v>
      </c>
      <c r="I65" s="658"/>
    </row>
  </sheetData>
  <mergeCells count="21">
    <mergeCell ref="C63:C64"/>
    <mergeCell ref="D63:D64"/>
    <mergeCell ref="C45:C50"/>
    <mergeCell ref="D45:D50"/>
    <mergeCell ref="C51:C56"/>
    <mergeCell ref="D51:D56"/>
    <mergeCell ref="C57:C62"/>
    <mergeCell ref="D57:D62"/>
    <mergeCell ref="C31:C36"/>
    <mergeCell ref="D31:D36"/>
    <mergeCell ref="C37:C42"/>
    <mergeCell ref="D37:D42"/>
    <mergeCell ref="C43:C44"/>
    <mergeCell ref="D43:D44"/>
    <mergeCell ref="C25:C30"/>
    <mergeCell ref="D25:D30"/>
    <mergeCell ref="C2:H2"/>
    <mergeCell ref="C3:H3"/>
    <mergeCell ref="C17:I17"/>
    <mergeCell ref="C19:C24"/>
    <mergeCell ref="D19:D24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5" x14ac:dyDescent="0.35"/>
  <cols>
    <col min="2" max="2" width="12.81640625" customWidth="1"/>
    <col min="3" max="3" width="17.1796875" customWidth="1"/>
    <col min="4" max="4" width="26.1796875" customWidth="1"/>
    <col min="8" max="8" width="19.7265625" customWidth="1"/>
  </cols>
  <sheetData>
    <row r="2" spans="2:8" ht="26" x14ac:dyDescent="0.35">
      <c r="B2" s="614" t="s">
        <v>860</v>
      </c>
      <c r="C2" s="614" t="s">
        <v>861</v>
      </c>
      <c r="D2" s="614" t="s">
        <v>862</v>
      </c>
      <c r="E2" s="614" t="s">
        <v>863</v>
      </c>
      <c r="F2" s="614" t="s">
        <v>864</v>
      </c>
      <c r="G2" s="614" t="s">
        <v>865</v>
      </c>
      <c r="H2" s="614" t="s">
        <v>751</v>
      </c>
    </row>
    <row r="3" spans="2:8" ht="26" x14ac:dyDescent="0.35">
      <c r="B3" s="615">
        <v>47</v>
      </c>
      <c r="C3" s="616" t="s">
        <v>866</v>
      </c>
      <c r="D3" s="617" t="s">
        <v>867</v>
      </c>
      <c r="E3" s="618" t="s">
        <v>868</v>
      </c>
      <c r="F3" s="619">
        <v>4412</v>
      </c>
      <c r="G3" s="228">
        <f>2892.17+1438.074</f>
        <v>4330.2440000000006</v>
      </c>
      <c r="H3" s="620">
        <f>F3-G3</f>
        <v>81.755999999999403</v>
      </c>
    </row>
    <row r="4" spans="2:8" x14ac:dyDescent="0.35">
      <c r="B4" s="615">
        <v>62</v>
      </c>
      <c r="C4" s="616" t="s">
        <v>869</v>
      </c>
      <c r="D4" s="617" t="s">
        <v>870</v>
      </c>
      <c r="E4" s="618" t="s">
        <v>871</v>
      </c>
      <c r="F4" s="619">
        <v>1506</v>
      </c>
      <c r="G4" s="228">
        <v>1506</v>
      </c>
      <c r="H4" s="620">
        <f t="shared" ref="H4:H35" si="0">F4-G4</f>
        <v>0</v>
      </c>
    </row>
    <row r="5" spans="2:8" x14ac:dyDescent="0.35">
      <c r="B5" s="615">
        <v>63</v>
      </c>
      <c r="C5" s="616" t="s">
        <v>869</v>
      </c>
      <c r="D5" s="617" t="s">
        <v>872</v>
      </c>
      <c r="E5" s="618" t="s">
        <v>871</v>
      </c>
      <c r="F5" s="619">
        <v>95</v>
      </c>
      <c r="G5" s="228">
        <f>24+66</f>
        <v>90</v>
      </c>
      <c r="H5" s="620">
        <f t="shared" si="0"/>
        <v>5</v>
      </c>
    </row>
    <row r="6" spans="2:8" x14ac:dyDescent="0.35">
      <c r="B6" s="615">
        <v>64</v>
      </c>
      <c r="C6" s="616" t="s">
        <v>869</v>
      </c>
      <c r="D6" s="617" t="s">
        <v>873</v>
      </c>
      <c r="E6" s="618" t="s">
        <v>871</v>
      </c>
      <c r="F6" s="619">
        <v>738</v>
      </c>
      <c r="G6" s="228">
        <v>690</v>
      </c>
      <c r="H6" s="620">
        <f t="shared" si="0"/>
        <v>48</v>
      </c>
    </row>
    <row r="7" spans="2:8" x14ac:dyDescent="0.35">
      <c r="B7" s="615">
        <v>65</v>
      </c>
      <c r="C7" s="616" t="s">
        <v>869</v>
      </c>
      <c r="D7" s="617" t="s">
        <v>874</v>
      </c>
      <c r="E7" s="618" t="s">
        <v>871</v>
      </c>
      <c r="F7" s="619">
        <v>4</v>
      </c>
      <c r="G7" s="228">
        <v>0</v>
      </c>
      <c r="H7" s="620">
        <f t="shared" si="0"/>
        <v>4</v>
      </c>
    </row>
    <row r="8" spans="2:8" ht="26" x14ac:dyDescent="0.35">
      <c r="B8" s="615">
        <v>70</v>
      </c>
      <c r="C8" s="616" t="s">
        <v>875</v>
      </c>
      <c r="D8" s="617" t="s">
        <v>876</v>
      </c>
      <c r="E8" s="618" t="s">
        <v>877</v>
      </c>
      <c r="F8" s="619">
        <v>1945</v>
      </c>
      <c r="G8" s="228">
        <v>1814</v>
      </c>
      <c r="H8" s="620">
        <f t="shared" si="0"/>
        <v>131</v>
      </c>
    </row>
    <row r="9" spans="2:8" ht="26" x14ac:dyDescent="0.35">
      <c r="B9" s="615">
        <v>71</v>
      </c>
      <c r="C9" s="616" t="s">
        <v>875</v>
      </c>
      <c r="D9" s="617" t="s">
        <v>878</v>
      </c>
      <c r="E9" s="618" t="s">
        <v>877</v>
      </c>
      <c r="F9" s="619">
        <v>2102</v>
      </c>
      <c r="G9" s="228">
        <v>2076</v>
      </c>
      <c r="H9" s="620">
        <f t="shared" si="0"/>
        <v>26</v>
      </c>
    </row>
    <row r="10" spans="2:8" ht="26" x14ac:dyDescent="0.35">
      <c r="B10" s="615">
        <v>72</v>
      </c>
      <c r="C10" s="616" t="s">
        <v>875</v>
      </c>
      <c r="D10" s="617" t="s">
        <v>879</v>
      </c>
      <c r="E10" s="618" t="s">
        <v>877</v>
      </c>
      <c r="F10" s="619">
        <v>692</v>
      </c>
      <c r="G10" s="228">
        <v>692</v>
      </c>
      <c r="H10" s="620">
        <f t="shared" si="0"/>
        <v>0</v>
      </c>
    </row>
    <row r="11" spans="2:8" ht="26" x14ac:dyDescent="0.35">
      <c r="B11" s="615">
        <v>73</v>
      </c>
      <c r="C11" s="616" t="s">
        <v>875</v>
      </c>
      <c r="D11" s="617" t="s">
        <v>880</v>
      </c>
      <c r="E11" s="618" t="s">
        <v>877</v>
      </c>
      <c r="F11" s="619">
        <v>13194</v>
      </c>
      <c r="G11" s="228">
        <v>12450</v>
      </c>
      <c r="H11" s="620">
        <f t="shared" si="0"/>
        <v>744</v>
      </c>
    </row>
    <row r="12" spans="2:8" ht="26" x14ac:dyDescent="0.35">
      <c r="B12" s="615">
        <v>74</v>
      </c>
      <c r="C12" s="616" t="s">
        <v>875</v>
      </c>
      <c r="D12" s="617" t="s">
        <v>881</v>
      </c>
      <c r="E12" s="618" t="s">
        <v>877</v>
      </c>
      <c r="F12" s="619">
        <v>48</v>
      </c>
      <c r="G12" s="228">
        <v>48</v>
      </c>
      <c r="H12" s="620">
        <f t="shared" si="0"/>
        <v>0</v>
      </c>
    </row>
    <row r="13" spans="2:8" ht="26" x14ac:dyDescent="0.35">
      <c r="B13" s="615">
        <v>80</v>
      </c>
      <c r="C13" s="616" t="s">
        <v>882</v>
      </c>
      <c r="D13" s="617" t="s">
        <v>883</v>
      </c>
      <c r="E13" s="618" t="s">
        <v>877</v>
      </c>
      <c r="F13" s="619">
        <v>62</v>
      </c>
      <c r="G13" s="228">
        <f>20+41</f>
        <v>61</v>
      </c>
      <c r="H13" s="620">
        <f t="shared" si="0"/>
        <v>1</v>
      </c>
    </row>
    <row r="14" spans="2:8" ht="26" x14ac:dyDescent="0.35">
      <c r="B14" s="615">
        <v>81</v>
      </c>
      <c r="C14" s="616" t="s">
        <v>882</v>
      </c>
      <c r="D14" s="617" t="s">
        <v>884</v>
      </c>
      <c r="E14" s="618" t="s">
        <v>877</v>
      </c>
      <c r="F14" s="619">
        <v>378</v>
      </c>
      <c r="G14" s="228">
        <v>371</v>
      </c>
      <c r="H14" s="620">
        <f t="shared" si="0"/>
        <v>7</v>
      </c>
    </row>
    <row r="15" spans="2:8" ht="26" x14ac:dyDescent="0.35">
      <c r="B15" s="615">
        <v>82</v>
      </c>
      <c r="C15" s="616" t="s">
        <v>882</v>
      </c>
      <c r="D15" s="617" t="s">
        <v>885</v>
      </c>
      <c r="E15" s="618" t="s">
        <v>877</v>
      </c>
      <c r="F15" s="619">
        <v>756</v>
      </c>
      <c r="G15" s="228">
        <v>740</v>
      </c>
      <c r="H15" s="620">
        <f t="shared" si="0"/>
        <v>16</v>
      </c>
    </row>
    <row r="16" spans="2:8" ht="26" x14ac:dyDescent="0.35">
      <c r="B16" s="615">
        <v>83</v>
      </c>
      <c r="C16" s="616" t="s">
        <v>882</v>
      </c>
      <c r="D16" s="617" t="s">
        <v>886</v>
      </c>
      <c r="E16" s="618" t="s">
        <v>877</v>
      </c>
      <c r="F16" s="619">
        <v>251</v>
      </c>
      <c r="G16" s="228">
        <v>251</v>
      </c>
      <c r="H16" s="620">
        <f t="shared" si="0"/>
        <v>0</v>
      </c>
    </row>
    <row r="17" spans="2:8" ht="26" x14ac:dyDescent="0.35">
      <c r="B17" s="615">
        <v>84</v>
      </c>
      <c r="C17" s="616" t="s">
        <v>882</v>
      </c>
      <c r="D17" s="617" t="s">
        <v>887</v>
      </c>
      <c r="E17" s="618" t="s">
        <v>877</v>
      </c>
      <c r="F17" s="619">
        <v>127</v>
      </c>
      <c r="G17" s="228">
        <v>119</v>
      </c>
      <c r="H17" s="620">
        <f t="shared" si="0"/>
        <v>8</v>
      </c>
    </row>
    <row r="18" spans="2:8" x14ac:dyDescent="0.35">
      <c r="B18" s="615">
        <v>90</v>
      </c>
      <c r="C18" s="616" t="s">
        <v>888</v>
      </c>
      <c r="D18" s="617" t="s">
        <v>889</v>
      </c>
      <c r="E18" s="618" t="s">
        <v>877</v>
      </c>
      <c r="F18" s="619">
        <v>6284</v>
      </c>
      <c r="G18" s="228">
        <f>2009+4220</f>
        <v>6229</v>
      </c>
      <c r="H18" s="620">
        <f t="shared" si="0"/>
        <v>55</v>
      </c>
    </row>
    <row r="19" spans="2:8" x14ac:dyDescent="0.35">
      <c r="B19" s="615">
        <v>91</v>
      </c>
      <c r="C19" s="616" t="s">
        <v>888</v>
      </c>
      <c r="D19" s="617" t="s">
        <v>890</v>
      </c>
      <c r="E19" s="618" t="s">
        <v>877</v>
      </c>
      <c r="F19" s="619">
        <v>5962</v>
      </c>
      <c r="G19" s="228">
        <f>1851+3696</f>
        <v>5547</v>
      </c>
      <c r="H19" s="620">
        <f t="shared" si="0"/>
        <v>415</v>
      </c>
    </row>
    <row r="20" spans="2:8" ht="26" x14ac:dyDescent="0.35">
      <c r="B20" s="615">
        <v>94</v>
      </c>
      <c r="C20" s="616" t="s">
        <v>891</v>
      </c>
      <c r="D20" s="617" t="s">
        <v>892</v>
      </c>
      <c r="E20" s="618" t="s">
        <v>877</v>
      </c>
      <c r="F20" s="619">
        <v>400</v>
      </c>
      <c r="G20" s="228">
        <v>0</v>
      </c>
      <c r="H20" s="620">
        <f t="shared" si="0"/>
        <v>400</v>
      </c>
    </row>
    <row r="21" spans="2:8" x14ac:dyDescent="0.35">
      <c r="B21" s="615">
        <v>95</v>
      </c>
      <c r="C21" s="616" t="s">
        <v>893</v>
      </c>
      <c r="D21" s="617" t="s">
        <v>894</v>
      </c>
      <c r="E21" s="618" t="s">
        <v>868</v>
      </c>
      <c r="F21" s="619">
        <v>126.19</v>
      </c>
      <c r="G21" s="228">
        <f>82.45+39.56</f>
        <v>122.01</v>
      </c>
      <c r="H21" s="620">
        <f t="shared" si="0"/>
        <v>4.1799999999999926</v>
      </c>
    </row>
    <row r="22" spans="2:8" x14ac:dyDescent="0.35">
      <c r="B22" s="615">
        <v>97</v>
      </c>
      <c r="C22" s="616" t="s">
        <v>895</v>
      </c>
      <c r="D22" s="617" t="s">
        <v>896</v>
      </c>
      <c r="E22" s="618" t="s">
        <v>868</v>
      </c>
      <c r="F22" s="619">
        <v>127.56</v>
      </c>
      <c r="G22" s="228">
        <f>11.923+72.677</f>
        <v>84.600000000000009</v>
      </c>
      <c r="H22" s="620">
        <f t="shared" si="0"/>
        <v>42.959999999999994</v>
      </c>
    </row>
    <row r="23" spans="2:8" x14ac:dyDescent="0.35">
      <c r="B23" s="615">
        <v>98</v>
      </c>
      <c r="C23" s="616" t="s">
        <v>895</v>
      </c>
      <c r="D23" s="617" t="s">
        <v>897</v>
      </c>
      <c r="E23" s="618" t="s">
        <v>877</v>
      </c>
      <c r="F23" s="619">
        <v>251</v>
      </c>
      <c r="G23" s="228">
        <f>24+147</f>
        <v>171</v>
      </c>
      <c r="H23" s="620">
        <f t="shared" si="0"/>
        <v>80</v>
      </c>
    </row>
    <row r="24" spans="2:8" x14ac:dyDescent="0.35">
      <c r="B24" s="615">
        <v>99</v>
      </c>
      <c r="C24" s="616" t="s">
        <v>895</v>
      </c>
      <c r="D24" s="617" t="s">
        <v>898</v>
      </c>
      <c r="E24" s="618" t="s">
        <v>871</v>
      </c>
      <c r="F24" s="619">
        <v>2</v>
      </c>
      <c r="G24" s="228">
        <v>0</v>
      </c>
      <c r="H24" s="620">
        <f t="shared" si="0"/>
        <v>2</v>
      </c>
    </row>
    <row r="25" spans="2:8" ht="26" x14ac:dyDescent="0.35">
      <c r="B25" s="615">
        <v>100</v>
      </c>
      <c r="C25" s="616" t="s">
        <v>895</v>
      </c>
      <c r="D25" s="617" t="s">
        <v>899</v>
      </c>
      <c r="E25" s="618" t="s">
        <v>871</v>
      </c>
      <c r="F25" s="619">
        <v>29</v>
      </c>
      <c r="G25" s="228">
        <v>17</v>
      </c>
      <c r="H25" s="620">
        <f t="shared" si="0"/>
        <v>12</v>
      </c>
    </row>
    <row r="26" spans="2:8" ht="26" x14ac:dyDescent="0.35">
      <c r="B26" s="615">
        <v>101</v>
      </c>
      <c r="C26" s="616" t="s">
        <v>895</v>
      </c>
      <c r="D26" s="617" t="s">
        <v>900</v>
      </c>
      <c r="E26" s="618" t="s">
        <v>871</v>
      </c>
      <c r="F26" s="619">
        <v>33</v>
      </c>
      <c r="G26" s="228">
        <v>18</v>
      </c>
      <c r="H26" s="620">
        <f t="shared" si="0"/>
        <v>15</v>
      </c>
    </row>
    <row r="27" spans="2:8" x14ac:dyDescent="0.35">
      <c r="B27" s="615">
        <v>103</v>
      </c>
      <c r="C27" s="616" t="s">
        <v>895</v>
      </c>
      <c r="D27" s="617" t="s">
        <v>901</v>
      </c>
      <c r="E27" s="618" t="s">
        <v>877</v>
      </c>
      <c r="F27" s="619">
        <v>1228</v>
      </c>
      <c r="G27" s="228">
        <f>80+614</f>
        <v>694</v>
      </c>
      <c r="H27" s="620">
        <f t="shared" si="0"/>
        <v>534</v>
      </c>
    </row>
    <row r="28" spans="2:8" x14ac:dyDescent="0.35">
      <c r="B28" s="615">
        <v>104</v>
      </c>
      <c r="C28" s="616" t="s">
        <v>895</v>
      </c>
      <c r="D28" s="617" t="s">
        <v>902</v>
      </c>
      <c r="E28" s="618" t="s">
        <v>877</v>
      </c>
      <c r="F28" s="619">
        <v>1116</v>
      </c>
      <c r="G28" s="228">
        <f>143+547</f>
        <v>690</v>
      </c>
      <c r="H28" s="620">
        <f t="shared" si="0"/>
        <v>426</v>
      </c>
    </row>
    <row r="29" spans="2:8" x14ac:dyDescent="0.35">
      <c r="B29" s="615">
        <v>105</v>
      </c>
      <c r="C29" s="616" t="s">
        <v>895</v>
      </c>
      <c r="D29" s="617" t="s">
        <v>903</v>
      </c>
      <c r="E29" s="618" t="s">
        <v>877</v>
      </c>
      <c r="F29" s="619">
        <v>31</v>
      </c>
      <c r="G29" s="228">
        <v>22</v>
      </c>
      <c r="H29" s="620">
        <f t="shared" si="0"/>
        <v>9</v>
      </c>
    </row>
    <row r="30" spans="2:8" x14ac:dyDescent="0.35">
      <c r="B30" s="615">
        <v>56</v>
      </c>
      <c r="C30" s="616" t="s">
        <v>904</v>
      </c>
      <c r="D30" s="617" t="s">
        <v>905</v>
      </c>
      <c r="E30" s="618" t="s">
        <v>877</v>
      </c>
      <c r="F30" s="619">
        <v>618</v>
      </c>
      <c r="G30" s="228">
        <v>618</v>
      </c>
      <c r="H30" s="620">
        <f t="shared" si="0"/>
        <v>0</v>
      </c>
    </row>
    <row r="31" spans="2:8" x14ac:dyDescent="0.35">
      <c r="B31" s="615">
        <v>57</v>
      </c>
      <c r="C31" s="616" t="s">
        <v>904</v>
      </c>
      <c r="D31" s="617" t="s">
        <v>906</v>
      </c>
      <c r="E31" s="618" t="s">
        <v>877</v>
      </c>
      <c r="F31" s="619">
        <v>309</v>
      </c>
      <c r="G31" s="228">
        <v>309</v>
      </c>
      <c r="H31" s="620">
        <f t="shared" si="0"/>
        <v>0</v>
      </c>
    </row>
    <row r="32" spans="2:8" ht="26" x14ac:dyDescent="0.35">
      <c r="B32" s="615">
        <v>58</v>
      </c>
      <c r="C32" s="616" t="s">
        <v>904</v>
      </c>
      <c r="D32" s="617" t="s">
        <v>907</v>
      </c>
      <c r="E32" s="618" t="s">
        <v>877</v>
      </c>
      <c r="F32" s="619">
        <v>309</v>
      </c>
      <c r="G32" s="228">
        <v>309</v>
      </c>
      <c r="H32" s="620">
        <f t="shared" si="0"/>
        <v>0</v>
      </c>
    </row>
    <row r="33" spans="2:8" x14ac:dyDescent="0.35">
      <c r="B33" s="615">
        <v>59</v>
      </c>
      <c r="C33" s="616" t="s">
        <v>904</v>
      </c>
      <c r="D33" s="617" t="s">
        <v>908</v>
      </c>
      <c r="E33" s="618" t="s">
        <v>871</v>
      </c>
      <c r="F33" s="619">
        <v>498</v>
      </c>
      <c r="G33" s="228">
        <v>498</v>
      </c>
      <c r="H33" s="620">
        <f t="shared" si="0"/>
        <v>0</v>
      </c>
    </row>
    <row r="34" spans="2:8" x14ac:dyDescent="0.35">
      <c r="B34" s="615">
        <v>60</v>
      </c>
      <c r="C34" s="616" t="s">
        <v>904</v>
      </c>
      <c r="D34" s="617" t="s">
        <v>909</v>
      </c>
      <c r="E34" s="618" t="s">
        <v>877</v>
      </c>
      <c r="F34" s="619">
        <v>309</v>
      </c>
      <c r="G34" s="228">
        <v>309</v>
      </c>
      <c r="H34" s="620">
        <f t="shared" si="0"/>
        <v>0</v>
      </c>
    </row>
    <row r="35" spans="2:8" x14ac:dyDescent="0.35">
      <c r="B35" s="615">
        <v>61</v>
      </c>
      <c r="C35" s="616" t="s">
        <v>904</v>
      </c>
      <c r="D35" s="617" t="s">
        <v>910</v>
      </c>
      <c r="E35" s="618" t="s">
        <v>877</v>
      </c>
      <c r="F35" s="619">
        <v>309</v>
      </c>
      <c r="G35" s="228">
        <v>309</v>
      </c>
      <c r="H35" s="620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0CBC-F785-4BB3-93ED-3E9EA1BD5A66}">
  <dimension ref="A1:P248"/>
  <sheetViews>
    <sheetView tabSelected="1" workbookViewId="0"/>
  </sheetViews>
  <sheetFormatPr defaultRowHeight="14.5" x14ac:dyDescent="0.35"/>
  <sheetData>
    <row r="1" spans="1:16" ht="39" x14ac:dyDescent="0.35">
      <c r="A1" s="535" t="s">
        <v>68</v>
      </c>
      <c r="B1" s="535" t="s">
        <v>18</v>
      </c>
      <c r="C1" s="535" t="s">
        <v>19</v>
      </c>
      <c r="D1" s="535" t="s">
        <v>20</v>
      </c>
      <c r="E1" s="535" t="s">
        <v>987</v>
      </c>
      <c r="F1" s="535" t="s">
        <v>989</v>
      </c>
      <c r="G1" s="682" t="s">
        <v>23</v>
      </c>
      <c r="H1" s="682"/>
      <c r="I1" s="682"/>
      <c r="J1" s="682"/>
      <c r="K1" s="535" t="s">
        <v>988</v>
      </c>
      <c r="L1" s="535" t="s">
        <v>25</v>
      </c>
      <c r="M1" s="535" t="s">
        <v>26</v>
      </c>
      <c r="N1" s="535" t="s">
        <v>27</v>
      </c>
      <c r="O1" s="531" t="s">
        <v>779</v>
      </c>
      <c r="P1" s="531" t="s">
        <v>780</v>
      </c>
    </row>
    <row r="2" spans="1:16" ht="26" x14ac:dyDescent="0.35">
      <c r="A2" s="319">
        <v>1</v>
      </c>
      <c r="B2" s="334" t="s">
        <v>41</v>
      </c>
      <c r="C2" s="228" t="s">
        <v>29</v>
      </c>
      <c r="D2" s="228" t="s">
        <v>30</v>
      </c>
      <c r="E2" s="334" t="s">
        <v>121</v>
      </c>
      <c r="F2" s="228">
        <v>36.369999999999997</v>
      </c>
      <c r="G2" s="683" t="s">
        <v>172</v>
      </c>
      <c r="H2" s="683"/>
      <c r="I2" s="683"/>
      <c r="J2" s="683"/>
      <c r="K2" s="335">
        <v>45492</v>
      </c>
      <c r="L2" s="228" t="s">
        <v>122</v>
      </c>
      <c r="M2" s="228">
        <v>25</v>
      </c>
      <c r="N2" s="228" t="s">
        <v>173</v>
      </c>
      <c r="O2" s="534" t="s">
        <v>172</v>
      </c>
      <c r="P2" s="534" t="s">
        <v>172</v>
      </c>
    </row>
    <row r="3" spans="1:16" ht="26" x14ac:dyDescent="0.35">
      <c r="A3" s="319">
        <v>2</v>
      </c>
      <c r="B3" s="290" t="s">
        <v>56</v>
      </c>
      <c r="C3" s="319" t="s">
        <v>29</v>
      </c>
      <c r="D3" s="319" t="s">
        <v>30</v>
      </c>
      <c r="E3" s="260" t="s">
        <v>132</v>
      </c>
      <c r="F3" s="319">
        <v>36.369999999999997</v>
      </c>
      <c r="G3" s="678" t="s">
        <v>172</v>
      </c>
      <c r="H3" s="678"/>
      <c r="I3" s="678"/>
      <c r="J3" s="678"/>
      <c r="K3" s="257">
        <v>45501</v>
      </c>
      <c r="L3" s="319" t="s">
        <v>122</v>
      </c>
      <c r="M3" s="319">
        <v>25</v>
      </c>
      <c r="N3" s="281"/>
      <c r="O3" s="534" t="s">
        <v>172</v>
      </c>
      <c r="P3" s="534" t="s">
        <v>172</v>
      </c>
    </row>
    <row r="4" spans="1:16" ht="26" x14ac:dyDescent="0.35">
      <c r="A4" s="319">
        <v>3</v>
      </c>
      <c r="B4" s="293" t="s">
        <v>116</v>
      </c>
      <c r="C4" s="319" t="s">
        <v>29</v>
      </c>
      <c r="D4" s="319" t="s">
        <v>30</v>
      </c>
      <c r="E4" s="260" t="s">
        <v>157</v>
      </c>
      <c r="F4" s="319">
        <v>36.369999999999997</v>
      </c>
      <c r="G4" s="678" t="s">
        <v>172</v>
      </c>
      <c r="H4" s="678"/>
      <c r="I4" s="678"/>
      <c r="J4" s="678"/>
      <c r="K4" s="257">
        <v>45507</v>
      </c>
      <c r="L4" s="319" t="s">
        <v>122</v>
      </c>
      <c r="M4" s="319">
        <v>25</v>
      </c>
      <c r="N4" s="281"/>
      <c r="O4" s="534" t="s">
        <v>172</v>
      </c>
      <c r="P4" s="534" t="s">
        <v>172</v>
      </c>
    </row>
    <row r="5" spans="1:16" ht="26" x14ac:dyDescent="0.35">
      <c r="A5" s="319">
        <v>4</v>
      </c>
      <c r="B5" s="293" t="s">
        <v>45</v>
      </c>
      <c r="C5" s="319" t="s">
        <v>29</v>
      </c>
      <c r="D5" s="319" t="s">
        <v>30</v>
      </c>
      <c r="E5" s="260" t="s">
        <v>163</v>
      </c>
      <c r="F5" s="319">
        <v>36.369999999999997</v>
      </c>
      <c r="G5" s="678" t="s">
        <v>172</v>
      </c>
      <c r="H5" s="678"/>
      <c r="I5" s="678"/>
      <c r="J5" s="678"/>
      <c r="K5" s="257">
        <v>45513</v>
      </c>
      <c r="L5" s="319" t="s">
        <v>122</v>
      </c>
      <c r="M5" s="319">
        <v>25</v>
      </c>
      <c r="N5" s="281"/>
      <c r="O5" s="534" t="s">
        <v>172</v>
      </c>
      <c r="P5" s="534" t="s">
        <v>172</v>
      </c>
    </row>
    <row r="6" spans="1:16" ht="26" x14ac:dyDescent="0.35">
      <c r="A6" s="319">
        <v>5</v>
      </c>
      <c r="B6" s="293" t="s">
        <v>62</v>
      </c>
      <c r="C6" s="319" t="s">
        <v>29</v>
      </c>
      <c r="D6" s="319" t="s">
        <v>30</v>
      </c>
      <c r="E6" s="260" t="s">
        <v>174</v>
      </c>
      <c r="F6" s="319">
        <v>36.369999999999997</v>
      </c>
      <c r="G6" s="678" t="s">
        <v>172</v>
      </c>
      <c r="H6" s="678"/>
      <c r="I6" s="678"/>
      <c r="J6" s="678"/>
      <c r="K6" s="257">
        <v>45518</v>
      </c>
      <c r="L6" s="319" t="s">
        <v>122</v>
      </c>
      <c r="M6" s="319">
        <v>25</v>
      </c>
      <c r="N6" s="281"/>
      <c r="O6" s="534" t="s">
        <v>172</v>
      </c>
      <c r="P6" s="534" t="s">
        <v>172</v>
      </c>
    </row>
    <row r="7" spans="1:16" ht="26" x14ac:dyDescent="0.35">
      <c r="A7" s="319">
        <v>6</v>
      </c>
      <c r="B7" s="293" t="s">
        <v>66</v>
      </c>
      <c r="C7" s="319" t="s">
        <v>29</v>
      </c>
      <c r="D7" s="319" t="s">
        <v>30</v>
      </c>
      <c r="E7" s="257">
        <v>45520</v>
      </c>
      <c r="F7" s="319">
        <v>36.369999999999997</v>
      </c>
      <c r="G7" s="678" t="s">
        <v>172</v>
      </c>
      <c r="H7" s="678"/>
      <c r="I7" s="678"/>
      <c r="J7" s="678"/>
      <c r="K7" s="257">
        <v>45522</v>
      </c>
      <c r="L7" s="319" t="s">
        <v>122</v>
      </c>
      <c r="M7" s="319">
        <v>25</v>
      </c>
      <c r="N7" s="281"/>
      <c r="O7" s="534" t="s">
        <v>172</v>
      </c>
      <c r="P7" s="534" t="s">
        <v>172</v>
      </c>
    </row>
    <row r="8" spans="1:16" ht="26" x14ac:dyDescent="0.35">
      <c r="A8" s="319">
        <v>7</v>
      </c>
      <c r="B8" s="293" t="s">
        <v>117</v>
      </c>
      <c r="C8" s="319" t="s">
        <v>29</v>
      </c>
      <c r="D8" s="319" t="s">
        <v>30</v>
      </c>
      <c r="E8" s="257">
        <v>45523</v>
      </c>
      <c r="F8" s="319">
        <v>36.369999999999997</v>
      </c>
      <c r="G8" s="678" t="s">
        <v>172</v>
      </c>
      <c r="H8" s="678"/>
      <c r="I8" s="678"/>
      <c r="J8" s="678"/>
      <c r="K8" s="257">
        <v>45528</v>
      </c>
      <c r="L8" s="319" t="s">
        <v>122</v>
      </c>
      <c r="M8" s="319">
        <v>25</v>
      </c>
      <c r="N8" s="281"/>
      <c r="O8" s="534" t="s">
        <v>172</v>
      </c>
      <c r="P8" s="534" t="s">
        <v>172</v>
      </c>
    </row>
    <row r="9" spans="1:16" ht="26" x14ac:dyDescent="0.35">
      <c r="A9" s="319">
        <v>8</v>
      </c>
      <c r="B9" s="293" t="s">
        <v>183</v>
      </c>
      <c r="C9" s="319" t="s">
        <v>29</v>
      </c>
      <c r="D9" s="319" t="s">
        <v>30</v>
      </c>
      <c r="E9" s="257">
        <v>45526</v>
      </c>
      <c r="F9" s="319">
        <v>36.369999999999997</v>
      </c>
      <c r="G9" s="678" t="s">
        <v>172</v>
      </c>
      <c r="H9" s="678"/>
      <c r="I9" s="678"/>
      <c r="J9" s="678"/>
      <c r="K9" s="257">
        <v>45533</v>
      </c>
      <c r="L9" s="319" t="s">
        <v>122</v>
      </c>
      <c r="M9" s="319">
        <v>25</v>
      </c>
      <c r="N9" s="281"/>
      <c r="O9" s="534" t="s">
        <v>172</v>
      </c>
      <c r="P9" s="534" t="s">
        <v>172</v>
      </c>
    </row>
    <row r="10" spans="1:16" ht="26" x14ac:dyDescent="0.35">
      <c r="A10" s="319">
        <v>9</v>
      </c>
      <c r="B10" s="293" t="s">
        <v>28</v>
      </c>
      <c r="C10" s="319" t="s">
        <v>29</v>
      </c>
      <c r="D10" s="319" t="s">
        <v>30</v>
      </c>
      <c r="E10" s="257">
        <v>45533</v>
      </c>
      <c r="F10" s="319">
        <v>36.369999999999997</v>
      </c>
      <c r="G10" s="678" t="s">
        <v>172</v>
      </c>
      <c r="H10" s="678"/>
      <c r="I10" s="678"/>
      <c r="J10" s="678"/>
      <c r="K10" s="257">
        <v>45541</v>
      </c>
      <c r="L10" s="319" t="s">
        <v>122</v>
      </c>
      <c r="M10" s="319">
        <v>25</v>
      </c>
      <c r="N10" s="281"/>
      <c r="O10" s="534" t="s">
        <v>172</v>
      </c>
      <c r="P10" s="534" t="s">
        <v>172</v>
      </c>
    </row>
    <row r="11" spans="1:16" ht="26" x14ac:dyDescent="0.35">
      <c r="A11" s="319">
        <v>10</v>
      </c>
      <c r="B11" s="293" t="s">
        <v>59</v>
      </c>
      <c r="C11" s="319" t="s">
        <v>29</v>
      </c>
      <c r="D11" s="319" t="s">
        <v>30</v>
      </c>
      <c r="E11" s="257">
        <v>45527</v>
      </c>
      <c r="F11" s="319">
        <v>36.369999999999997</v>
      </c>
      <c r="G11" s="678" t="s">
        <v>172</v>
      </c>
      <c r="H11" s="678"/>
      <c r="I11" s="678"/>
      <c r="J11" s="678"/>
      <c r="K11" s="257">
        <v>45543</v>
      </c>
      <c r="L11" s="319" t="s">
        <v>433</v>
      </c>
      <c r="M11" s="319">
        <v>24</v>
      </c>
      <c r="N11" s="281"/>
      <c r="O11" s="534" t="s">
        <v>172</v>
      </c>
      <c r="P11" s="534" t="s">
        <v>172</v>
      </c>
    </row>
    <row r="12" spans="1:16" ht="26" x14ac:dyDescent="0.35">
      <c r="A12" s="319">
        <v>11</v>
      </c>
      <c r="B12" s="257" t="s">
        <v>35</v>
      </c>
      <c r="C12" s="257" t="s">
        <v>29</v>
      </c>
      <c r="D12" s="257" t="s">
        <v>30</v>
      </c>
      <c r="E12" s="257">
        <v>45533</v>
      </c>
      <c r="F12" s="319">
        <v>36.369999999999997</v>
      </c>
      <c r="G12" s="678" t="s">
        <v>172</v>
      </c>
      <c r="H12" s="678"/>
      <c r="I12" s="678"/>
      <c r="J12" s="678"/>
      <c r="K12" s="257">
        <v>45547</v>
      </c>
      <c r="L12" s="257" t="s">
        <v>122</v>
      </c>
      <c r="M12" s="319">
        <v>24</v>
      </c>
      <c r="N12" s="281"/>
      <c r="O12" s="534" t="s">
        <v>172</v>
      </c>
      <c r="P12" s="534" t="s">
        <v>172</v>
      </c>
    </row>
    <row r="13" spans="1:16" ht="26" x14ac:dyDescent="0.35">
      <c r="A13" s="319">
        <v>12</v>
      </c>
      <c r="B13" s="293" t="s">
        <v>136</v>
      </c>
      <c r="C13" s="319" t="s">
        <v>29</v>
      </c>
      <c r="D13" s="257" t="s">
        <v>30</v>
      </c>
      <c r="E13" s="257">
        <v>45549</v>
      </c>
      <c r="F13" s="319">
        <v>36.369999999999997</v>
      </c>
      <c r="G13" s="678" t="s">
        <v>172</v>
      </c>
      <c r="H13" s="678"/>
      <c r="I13" s="678"/>
      <c r="J13" s="678"/>
      <c r="K13" s="257">
        <v>45554</v>
      </c>
      <c r="L13" s="319" t="s">
        <v>122</v>
      </c>
      <c r="M13" s="319">
        <v>24</v>
      </c>
      <c r="N13" s="281"/>
      <c r="O13" s="534" t="s">
        <v>172</v>
      </c>
      <c r="P13" s="534" t="s">
        <v>662</v>
      </c>
    </row>
    <row r="14" spans="1:16" ht="26" x14ac:dyDescent="0.35">
      <c r="A14" s="319">
        <v>13</v>
      </c>
      <c r="B14" s="293" t="s">
        <v>434</v>
      </c>
      <c r="C14" s="319" t="s">
        <v>29</v>
      </c>
      <c r="D14" s="257" t="s">
        <v>30</v>
      </c>
      <c r="E14" s="257">
        <v>45544</v>
      </c>
      <c r="F14" s="319">
        <v>36.369999999999997</v>
      </c>
      <c r="G14" s="678" t="s">
        <v>172</v>
      </c>
      <c r="H14" s="678"/>
      <c r="I14" s="678"/>
      <c r="J14" s="678"/>
      <c r="K14" s="257">
        <v>45556</v>
      </c>
      <c r="L14" s="319" t="s">
        <v>436</v>
      </c>
      <c r="M14" s="319">
        <v>25</v>
      </c>
      <c r="N14" s="281"/>
      <c r="O14" s="534" t="s">
        <v>172</v>
      </c>
      <c r="P14" s="534" t="s">
        <v>172</v>
      </c>
    </row>
    <row r="15" spans="1:16" ht="26" x14ac:dyDescent="0.35">
      <c r="A15" s="319">
        <v>14</v>
      </c>
      <c r="B15" s="293" t="s">
        <v>119</v>
      </c>
      <c r="C15" s="257" t="s">
        <v>29</v>
      </c>
      <c r="D15" s="257" t="s">
        <v>30</v>
      </c>
      <c r="E15" s="257">
        <v>45554</v>
      </c>
      <c r="F15" s="336">
        <v>36.369999999999997</v>
      </c>
      <c r="G15" s="678" t="s">
        <v>172</v>
      </c>
      <c r="H15" s="678"/>
      <c r="I15" s="678"/>
      <c r="J15" s="678"/>
      <c r="K15" s="257">
        <v>45558</v>
      </c>
      <c r="L15" s="319" t="s">
        <v>122</v>
      </c>
      <c r="M15" s="319">
        <v>24</v>
      </c>
      <c r="N15" s="281"/>
      <c r="O15" s="534" t="s">
        <v>172</v>
      </c>
      <c r="P15" s="534" t="s">
        <v>172</v>
      </c>
    </row>
    <row r="16" spans="1:16" ht="26" x14ac:dyDescent="0.35">
      <c r="A16" s="319">
        <v>15</v>
      </c>
      <c r="B16" s="293" t="s">
        <v>180</v>
      </c>
      <c r="C16" s="257" t="s">
        <v>29</v>
      </c>
      <c r="D16" s="257" t="s">
        <v>30</v>
      </c>
      <c r="E16" s="257">
        <v>45559</v>
      </c>
      <c r="F16" s="336">
        <v>36.369999999999997</v>
      </c>
      <c r="G16" s="678" t="s">
        <v>172</v>
      </c>
      <c r="H16" s="678"/>
      <c r="I16" s="678"/>
      <c r="J16" s="678"/>
      <c r="K16" s="257">
        <v>45563</v>
      </c>
      <c r="L16" s="319" t="s">
        <v>122</v>
      </c>
      <c r="M16" s="319">
        <v>24</v>
      </c>
      <c r="N16" s="281"/>
      <c r="O16" s="534" t="s">
        <v>172</v>
      </c>
      <c r="P16" s="534" t="s">
        <v>172</v>
      </c>
    </row>
    <row r="17" spans="1:16" ht="26" x14ac:dyDescent="0.35">
      <c r="A17" s="319">
        <v>16</v>
      </c>
      <c r="B17" s="293" t="s">
        <v>133</v>
      </c>
      <c r="C17" s="319" t="s">
        <v>29</v>
      </c>
      <c r="D17" s="257" t="s">
        <v>30</v>
      </c>
      <c r="E17" s="257">
        <v>45547</v>
      </c>
      <c r="F17" s="319">
        <v>36.369999999999997</v>
      </c>
      <c r="G17" s="678" t="s">
        <v>172</v>
      </c>
      <c r="H17" s="678"/>
      <c r="I17" s="678"/>
      <c r="J17" s="678"/>
      <c r="K17" s="257">
        <v>45564</v>
      </c>
      <c r="L17" s="319" t="s">
        <v>438</v>
      </c>
      <c r="M17" s="319">
        <v>25</v>
      </c>
      <c r="N17" s="281"/>
      <c r="O17" s="534" t="s">
        <v>172</v>
      </c>
      <c r="P17" s="534" t="s">
        <v>172</v>
      </c>
    </row>
    <row r="18" spans="1:16" ht="26" x14ac:dyDescent="0.35">
      <c r="A18" s="319">
        <v>17</v>
      </c>
      <c r="B18" s="293" t="s">
        <v>51</v>
      </c>
      <c r="C18" s="319" t="s">
        <v>34</v>
      </c>
      <c r="D18" s="257" t="s">
        <v>30</v>
      </c>
      <c r="E18" s="257">
        <v>45549</v>
      </c>
      <c r="F18" s="336">
        <v>37.931292999999997</v>
      </c>
      <c r="G18" s="678" t="s">
        <v>172</v>
      </c>
      <c r="H18" s="678"/>
      <c r="I18" s="678"/>
      <c r="J18" s="678"/>
      <c r="K18" s="257">
        <v>45565</v>
      </c>
      <c r="L18" s="319" t="s">
        <v>437</v>
      </c>
      <c r="M18" s="319">
        <v>24</v>
      </c>
      <c r="N18" s="281"/>
      <c r="O18" s="534" t="s">
        <v>172</v>
      </c>
      <c r="P18" s="534" t="s">
        <v>172</v>
      </c>
    </row>
    <row r="19" spans="1:16" ht="26" x14ac:dyDescent="0.35">
      <c r="A19" s="319">
        <v>18</v>
      </c>
      <c r="B19" s="293" t="s">
        <v>120</v>
      </c>
      <c r="C19" s="257" t="s">
        <v>29</v>
      </c>
      <c r="D19" s="257" t="s">
        <v>30</v>
      </c>
      <c r="E19" s="257">
        <v>45564</v>
      </c>
      <c r="F19" s="336">
        <v>36.369999999999997</v>
      </c>
      <c r="G19" s="678" t="s">
        <v>172</v>
      </c>
      <c r="H19" s="678"/>
      <c r="I19" s="678"/>
      <c r="J19" s="678"/>
      <c r="K19" s="257">
        <v>45568</v>
      </c>
      <c r="L19" s="319" t="s">
        <v>122</v>
      </c>
      <c r="M19" s="319">
        <v>24</v>
      </c>
      <c r="N19" s="281"/>
      <c r="O19" s="534" t="s">
        <v>172</v>
      </c>
      <c r="P19" s="534" t="s">
        <v>172</v>
      </c>
    </row>
    <row r="20" spans="1:16" ht="26" x14ac:dyDescent="0.35">
      <c r="A20" s="319">
        <v>19</v>
      </c>
      <c r="B20" s="293" t="s">
        <v>53</v>
      </c>
      <c r="C20" s="319" t="s">
        <v>29</v>
      </c>
      <c r="D20" s="257" t="s">
        <v>30</v>
      </c>
      <c r="E20" s="257">
        <v>45561</v>
      </c>
      <c r="F20" s="319">
        <v>36.369999999999997</v>
      </c>
      <c r="G20" s="678" t="s">
        <v>172</v>
      </c>
      <c r="H20" s="678"/>
      <c r="I20" s="678"/>
      <c r="J20" s="678"/>
      <c r="K20" s="257">
        <v>45568</v>
      </c>
      <c r="L20" s="319" t="s">
        <v>436</v>
      </c>
      <c r="M20" s="319">
        <v>25</v>
      </c>
      <c r="N20" s="281"/>
      <c r="O20" s="534" t="s">
        <v>172</v>
      </c>
      <c r="P20" s="534" t="s">
        <v>172</v>
      </c>
    </row>
    <row r="21" spans="1:16" ht="26" x14ac:dyDescent="0.35">
      <c r="A21" s="319">
        <v>20</v>
      </c>
      <c r="B21" s="293" t="s">
        <v>170</v>
      </c>
      <c r="C21" s="257" t="s">
        <v>29</v>
      </c>
      <c r="D21" s="257" t="s">
        <v>30</v>
      </c>
      <c r="E21" s="257">
        <v>45556</v>
      </c>
      <c r="F21" s="336">
        <v>36.369999999999997</v>
      </c>
      <c r="G21" s="678" t="s">
        <v>172</v>
      </c>
      <c r="H21" s="678"/>
      <c r="I21" s="678"/>
      <c r="J21" s="678"/>
      <c r="K21" s="257">
        <v>45569</v>
      </c>
      <c r="L21" s="319" t="s">
        <v>648</v>
      </c>
      <c r="M21" s="319">
        <v>25</v>
      </c>
      <c r="N21" s="281"/>
      <c r="O21" s="534" t="s">
        <v>172</v>
      </c>
      <c r="P21" s="534" t="s">
        <v>172</v>
      </c>
    </row>
    <row r="22" spans="1:16" ht="26" x14ac:dyDescent="0.35">
      <c r="A22" s="319">
        <v>21</v>
      </c>
      <c r="B22" s="293" t="s">
        <v>57</v>
      </c>
      <c r="C22" s="257" t="s">
        <v>29</v>
      </c>
      <c r="D22" s="257" t="s">
        <v>30</v>
      </c>
      <c r="E22" s="257">
        <v>45568</v>
      </c>
      <c r="F22" s="336">
        <v>36.369999999999997</v>
      </c>
      <c r="G22" s="678" t="s">
        <v>172</v>
      </c>
      <c r="H22" s="678"/>
      <c r="I22" s="678"/>
      <c r="J22" s="678"/>
      <c r="K22" s="257">
        <v>45572</v>
      </c>
      <c r="L22" s="319" t="s">
        <v>122</v>
      </c>
      <c r="M22" s="319">
        <v>24</v>
      </c>
      <c r="N22" s="281"/>
      <c r="O22" s="534" t="s">
        <v>172</v>
      </c>
      <c r="P22" s="534" t="s">
        <v>172</v>
      </c>
    </row>
    <row r="23" spans="1:16" ht="26" x14ac:dyDescent="0.35">
      <c r="A23" s="319">
        <v>22</v>
      </c>
      <c r="B23" s="293" t="s">
        <v>181</v>
      </c>
      <c r="C23" s="257" t="s">
        <v>34</v>
      </c>
      <c r="D23" s="257" t="s">
        <v>30</v>
      </c>
      <c r="E23" s="257">
        <v>45570</v>
      </c>
      <c r="F23" s="336">
        <v>37.931292999999997</v>
      </c>
      <c r="G23" s="678" t="s">
        <v>172</v>
      </c>
      <c r="H23" s="678"/>
      <c r="I23" s="678"/>
      <c r="J23" s="678"/>
      <c r="K23" s="257">
        <v>45579</v>
      </c>
      <c r="L23" s="319" t="s">
        <v>122</v>
      </c>
      <c r="M23" s="319">
        <v>24</v>
      </c>
      <c r="N23" s="281"/>
      <c r="O23" s="534" t="s">
        <v>172</v>
      </c>
      <c r="P23" s="534" t="s">
        <v>172</v>
      </c>
    </row>
    <row r="24" spans="1:16" ht="26" x14ac:dyDescent="0.35">
      <c r="A24" s="319">
        <v>23</v>
      </c>
      <c r="B24" s="293" t="s">
        <v>444</v>
      </c>
      <c r="C24" s="257" t="s">
        <v>29</v>
      </c>
      <c r="D24" s="257" t="s">
        <v>30</v>
      </c>
      <c r="E24" s="257">
        <v>45570</v>
      </c>
      <c r="F24" s="336">
        <v>36.369999999999997</v>
      </c>
      <c r="G24" s="678" t="s">
        <v>172</v>
      </c>
      <c r="H24" s="678"/>
      <c r="I24" s="678"/>
      <c r="J24" s="678"/>
      <c r="K24" s="257">
        <v>45579</v>
      </c>
      <c r="L24" s="319" t="s">
        <v>436</v>
      </c>
      <c r="M24" s="319">
        <v>25</v>
      </c>
      <c r="N24" s="281"/>
      <c r="O24" s="534" t="s">
        <v>172</v>
      </c>
      <c r="P24" s="534" t="s">
        <v>172</v>
      </c>
    </row>
    <row r="25" spans="1:16" ht="26" x14ac:dyDescent="0.35">
      <c r="A25" s="319">
        <v>24</v>
      </c>
      <c r="B25" s="293" t="s">
        <v>138</v>
      </c>
      <c r="C25" s="257" t="s">
        <v>29</v>
      </c>
      <c r="D25" s="257" t="s">
        <v>30</v>
      </c>
      <c r="E25" s="257">
        <v>45566</v>
      </c>
      <c r="F25" s="336">
        <v>36.369999999999997</v>
      </c>
      <c r="G25" s="678" t="s">
        <v>172</v>
      </c>
      <c r="H25" s="678"/>
      <c r="I25" s="678"/>
      <c r="J25" s="678"/>
      <c r="K25" s="257">
        <v>45582</v>
      </c>
      <c r="L25" s="319" t="s">
        <v>451</v>
      </c>
      <c r="M25" s="319">
        <v>25</v>
      </c>
      <c r="N25" s="281"/>
      <c r="O25" s="534" t="s">
        <v>172</v>
      </c>
      <c r="P25" s="534" t="s">
        <v>172</v>
      </c>
    </row>
    <row r="26" spans="1:16" ht="26" x14ac:dyDescent="0.35">
      <c r="A26" s="319">
        <v>25</v>
      </c>
      <c r="B26" s="293" t="s">
        <v>54</v>
      </c>
      <c r="C26" s="257" t="s">
        <v>34</v>
      </c>
      <c r="D26" s="257" t="s">
        <v>30</v>
      </c>
      <c r="E26" s="257">
        <v>45566</v>
      </c>
      <c r="F26" s="336">
        <v>37.931292999999997</v>
      </c>
      <c r="G26" s="678" t="s">
        <v>172</v>
      </c>
      <c r="H26" s="678"/>
      <c r="I26" s="678"/>
      <c r="J26" s="678"/>
      <c r="K26" s="257">
        <v>45584</v>
      </c>
      <c r="L26" s="319" t="s">
        <v>437</v>
      </c>
      <c r="M26" s="319">
        <v>25</v>
      </c>
      <c r="N26" s="281"/>
      <c r="O26" s="534" t="s">
        <v>172</v>
      </c>
      <c r="P26" s="534" t="s">
        <v>172</v>
      </c>
    </row>
    <row r="27" spans="1:16" ht="26" x14ac:dyDescent="0.35">
      <c r="A27" s="319">
        <v>26</v>
      </c>
      <c r="B27" s="293" t="s">
        <v>356</v>
      </c>
      <c r="C27" s="257" t="s">
        <v>34</v>
      </c>
      <c r="D27" s="257" t="s">
        <v>432</v>
      </c>
      <c r="E27" s="257">
        <v>45581</v>
      </c>
      <c r="F27" s="336">
        <v>37.931292999999997</v>
      </c>
      <c r="G27" s="678" t="s">
        <v>172</v>
      </c>
      <c r="H27" s="678"/>
      <c r="I27" s="678"/>
      <c r="J27" s="678"/>
      <c r="K27" s="257">
        <v>45586</v>
      </c>
      <c r="L27" s="319" t="s">
        <v>476</v>
      </c>
      <c r="M27" s="319">
        <v>25</v>
      </c>
      <c r="N27" s="281"/>
      <c r="O27" s="534" t="s">
        <v>172</v>
      </c>
      <c r="P27" s="534" t="s">
        <v>172</v>
      </c>
    </row>
    <row r="28" spans="1:16" ht="26" x14ac:dyDescent="0.35">
      <c r="A28" s="319">
        <v>27</v>
      </c>
      <c r="B28" s="260" t="s">
        <v>49</v>
      </c>
      <c r="C28" s="319" t="s">
        <v>34</v>
      </c>
      <c r="D28" s="319" t="s">
        <v>30</v>
      </c>
      <c r="E28" s="257">
        <v>45586</v>
      </c>
      <c r="F28" s="336">
        <v>37.931292999999997</v>
      </c>
      <c r="G28" s="678" t="s">
        <v>172</v>
      </c>
      <c r="H28" s="678"/>
      <c r="I28" s="678"/>
      <c r="J28" s="678"/>
      <c r="K28" s="257">
        <v>45591</v>
      </c>
      <c r="L28" s="319" t="s">
        <v>122</v>
      </c>
      <c r="M28" s="319"/>
      <c r="N28" s="281"/>
      <c r="O28" s="534" t="s">
        <v>172</v>
      </c>
      <c r="P28" s="534" t="s">
        <v>172</v>
      </c>
    </row>
    <row r="29" spans="1:16" ht="26" x14ac:dyDescent="0.35">
      <c r="A29" s="319">
        <v>28</v>
      </c>
      <c r="B29" s="293" t="s">
        <v>125</v>
      </c>
      <c r="C29" s="257" t="s">
        <v>34</v>
      </c>
      <c r="D29" s="257" t="s">
        <v>30</v>
      </c>
      <c r="E29" s="257">
        <v>45566</v>
      </c>
      <c r="F29" s="336">
        <v>37.931292999999997</v>
      </c>
      <c r="G29" s="678" t="s">
        <v>172</v>
      </c>
      <c r="H29" s="678"/>
      <c r="I29" s="678"/>
      <c r="J29" s="678"/>
      <c r="K29" s="257">
        <v>45591</v>
      </c>
      <c r="L29" s="319" t="s">
        <v>443</v>
      </c>
      <c r="M29" s="319">
        <v>25</v>
      </c>
      <c r="N29" s="281"/>
      <c r="O29" s="534" t="s">
        <v>172</v>
      </c>
      <c r="P29" s="534" t="s">
        <v>172</v>
      </c>
    </row>
    <row r="30" spans="1:16" ht="26" x14ac:dyDescent="0.35">
      <c r="A30" s="319">
        <v>29</v>
      </c>
      <c r="B30" s="293" t="s">
        <v>50</v>
      </c>
      <c r="C30" s="257" t="s">
        <v>34</v>
      </c>
      <c r="D30" s="257" t="s">
        <v>432</v>
      </c>
      <c r="E30" s="257">
        <v>45582</v>
      </c>
      <c r="F30" s="336">
        <v>37.931292999999997</v>
      </c>
      <c r="G30" s="678" t="s">
        <v>172</v>
      </c>
      <c r="H30" s="678"/>
      <c r="I30" s="678"/>
      <c r="J30" s="678"/>
      <c r="K30" s="257">
        <v>45592</v>
      </c>
      <c r="L30" s="319" t="s">
        <v>453</v>
      </c>
      <c r="M30" s="319">
        <v>26</v>
      </c>
      <c r="N30" s="281"/>
      <c r="O30" s="534" t="s">
        <v>172</v>
      </c>
      <c r="P30" s="534" t="s">
        <v>172</v>
      </c>
    </row>
    <row r="31" spans="1:16" ht="26" x14ac:dyDescent="0.35">
      <c r="A31" s="319">
        <v>30</v>
      </c>
      <c r="B31" s="293" t="s">
        <v>113</v>
      </c>
      <c r="C31" s="257" t="s">
        <v>29</v>
      </c>
      <c r="D31" s="257" t="s">
        <v>432</v>
      </c>
      <c r="E31" s="257">
        <v>45583</v>
      </c>
      <c r="F31" s="336">
        <v>36.369999999999997</v>
      </c>
      <c r="G31" s="678" t="s">
        <v>172</v>
      </c>
      <c r="H31" s="678"/>
      <c r="I31" s="678"/>
      <c r="J31" s="678"/>
      <c r="K31" s="257">
        <v>45592</v>
      </c>
      <c r="L31" s="319" t="s">
        <v>451</v>
      </c>
      <c r="M31" s="319">
        <v>25</v>
      </c>
      <c r="N31" s="281"/>
      <c r="O31" s="534" t="s">
        <v>172</v>
      </c>
      <c r="P31" s="534" t="s">
        <v>172</v>
      </c>
    </row>
    <row r="32" spans="1:16" ht="26" x14ac:dyDescent="0.35">
      <c r="A32" s="319">
        <v>31</v>
      </c>
      <c r="B32" s="293" t="s">
        <v>55</v>
      </c>
      <c r="C32" s="257" t="s">
        <v>34</v>
      </c>
      <c r="D32" s="257" t="s">
        <v>30</v>
      </c>
      <c r="E32" s="257">
        <v>45584</v>
      </c>
      <c r="F32" s="336">
        <v>36.369999999999997</v>
      </c>
      <c r="G32" s="678" t="s">
        <v>172</v>
      </c>
      <c r="H32" s="678"/>
      <c r="I32" s="678"/>
      <c r="J32" s="678"/>
      <c r="K32" s="257">
        <v>45595</v>
      </c>
      <c r="L32" s="319" t="s">
        <v>437</v>
      </c>
      <c r="M32" s="319">
        <v>25</v>
      </c>
      <c r="N32" s="281"/>
      <c r="O32" s="534" t="s">
        <v>172</v>
      </c>
      <c r="P32" s="534" t="s">
        <v>172</v>
      </c>
    </row>
    <row r="33" spans="1:16" ht="26" x14ac:dyDescent="0.35">
      <c r="A33" s="319">
        <v>32</v>
      </c>
      <c r="B33" s="304" t="s">
        <v>38</v>
      </c>
      <c r="C33" s="257" t="s">
        <v>29</v>
      </c>
      <c r="D33" s="257" t="s">
        <v>30</v>
      </c>
      <c r="E33" s="257">
        <v>45592</v>
      </c>
      <c r="F33" s="336">
        <v>36.369999999999997</v>
      </c>
      <c r="G33" s="678" t="s">
        <v>172</v>
      </c>
      <c r="H33" s="678"/>
      <c r="I33" s="678"/>
      <c r="J33" s="678"/>
      <c r="K33" s="257">
        <v>45597</v>
      </c>
      <c r="L33" s="319" t="s">
        <v>458</v>
      </c>
      <c r="M33" s="319">
        <v>24</v>
      </c>
      <c r="N33" s="281"/>
      <c r="O33" s="534" t="s">
        <v>172</v>
      </c>
      <c r="P33" s="534" t="s">
        <v>172</v>
      </c>
    </row>
    <row r="34" spans="1:16" ht="26" x14ac:dyDescent="0.35">
      <c r="A34" s="319">
        <v>33</v>
      </c>
      <c r="B34" s="257" t="s">
        <v>44</v>
      </c>
      <c r="C34" s="257" t="s">
        <v>29</v>
      </c>
      <c r="D34" s="257" t="s">
        <v>30</v>
      </c>
      <c r="E34" s="257">
        <v>45581</v>
      </c>
      <c r="F34" s="336">
        <v>36.369999999999997</v>
      </c>
      <c r="G34" s="678" t="s">
        <v>172</v>
      </c>
      <c r="H34" s="678"/>
      <c r="I34" s="678"/>
      <c r="J34" s="678"/>
      <c r="K34" s="257">
        <v>45597</v>
      </c>
      <c r="L34" s="319" t="s">
        <v>453</v>
      </c>
      <c r="M34" s="319">
        <v>24</v>
      </c>
      <c r="N34" s="281"/>
      <c r="O34" s="534" t="s">
        <v>172</v>
      </c>
      <c r="P34" s="534" t="s">
        <v>172</v>
      </c>
    </row>
    <row r="35" spans="1:16" ht="26" x14ac:dyDescent="0.35">
      <c r="A35" s="319">
        <v>34</v>
      </c>
      <c r="B35" s="293" t="s">
        <v>114</v>
      </c>
      <c r="C35" s="257" t="s">
        <v>29</v>
      </c>
      <c r="D35" s="257" t="s">
        <v>30</v>
      </c>
      <c r="E35" s="257">
        <v>45594</v>
      </c>
      <c r="F35" s="336">
        <v>36.369999999999997</v>
      </c>
      <c r="G35" s="678" t="s">
        <v>172</v>
      </c>
      <c r="H35" s="678"/>
      <c r="I35" s="678"/>
      <c r="J35" s="678"/>
      <c r="K35" s="257">
        <v>45601</v>
      </c>
      <c r="L35" s="319" t="s">
        <v>459</v>
      </c>
      <c r="M35" s="319">
        <v>25</v>
      </c>
      <c r="N35" s="281"/>
      <c r="O35" s="534" t="s">
        <v>172</v>
      </c>
      <c r="P35" s="534" t="s">
        <v>172</v>
      </c>
    </row>
    <row r="36" spans="1:16" ht="26" x14ac:dyDescent="0.35">
      <c r="A36" s="319">
        <v>35</v>
      </c>
      <c r="B36" s="293" t="s">
        <v>126</v>
      </c>
      <c r="C36" s="257" t="s">
        <v>29</v>
      </c>
      <c r="D36" s="257" t="s">
        <v>30</v>
      </c>
      <c r="E36" s="257">
        <v>45597</v>
      </c>
      <c r="F36" s="336">
        <v>36.369999999999997</v>
      </c>
      <c r="G36" s="678" t="s">
        <v>172</v>
      </c>
      <c r="H36" s="678"/>
      <c r="I36" s="678"/>
      <c r="J36" s="678"/>
      <c r="K36" s="257">
        <v>45603</v>
      </c>
      <c r="L36" s="319" t="s">
        <v>437</v>
      </c>
      <c r="M36" s="319">
        <v>24</v>
      </c>
      <c r="N36" s="281"/>
      <c r="O36" s="534" t="s">
        <v>172</v>
      </c>
      <c r="P36" s="534" t="s">
        <v>172</v>
      </c>
    </row>
    <row r="37" spans="1:16" ht="26" x14ac:dyDescent="0.35">
      <c r="A37" s="319">
        <v>36</v>
      </c>
      <c r="B37" s="293" t="s">
        <v>158</v>
      </c>
      <c r="C37" s="337" t="s">
        <v>135</v>
      </c>
      <c r="D37" s="257" t="s">
        <v>30</v>
      </c>
      <c r="E37" s="257">
        <v>45598</v>
      </c>
      <c r="F37" s="336">
        <v>54.655000000000001</v>
      </c>
      <c r="G37" s="678" t="s">
        <v>172</v>
      </c>
      <c r="H37" s="678"/>
      <c r="I37" s="678"/>
      <c r="J37" s="678"/>
      <c r="K37" s="257">
        <v>45603</v>
      </c>
      <c r="L37" s="319" t="s">
        <v>453</v>
      </c>
      <c r="M37" s="319">
        <v>24</v>
      </c>
      <c r="N37" s="281"/>
      <c r="O37" s="534" t="s">
        <v>172</v>
      </c>
      <c r="P37" s="534" t="s">
        <v>172</v>
      </c>
    </row>
    <row r="38" spans="1:16" ht="26" x14ac:dyDescent="0.35">
      <c r="A38" s="319">
        <v>37</v>
      </c>
      <c r="B38" s="293" t="s">
        <v>130</v>
      </c>
      <c r="C38" s="337" t="s">
        <v>131</v>
      </c>
      <c r="D38" s="257" t="s">
        <v>30</v>
      </c>
      <c r="E38" s="257">
        <v>45598</v>
      </c>
      <c r="F38" s="336">
        <v>54.66</v>
      </c>
      <c r="G38" s="678" t="s">
        <v>172</v>
      </c>
      <c r="H38" s="678"/>
      <c r="I38" s="678"/>
      <c r="J38" s="678"/>
      <c r="K38" s="257">
        <v>45603</v>
      </c>
      <c r="L38" s="319" t="s">
        <v>458</v>
      </c>
      <c r="M38" s="319">
        <v>25</v>
      </c>
      <c r="N38" s="281"/>
      <c r="O38" s="534" t="s">
        <v>172</v>
      </c>
      <c r="P38" s="534" t="s">
        <v>172</v>
      </c>
    </row>
    <row r="39" spans="1:16" ht="26" x14ac:dyDescent="0.35">
      <c r="A39" s="319">
        <v>38</v>
      </c>
      <c r="B39" s="293" t="s">
        <v>287</v>
      </c>
      <c r="C39" s="257" t="s">
        <v>29</v>
      </c>
      <c r="D39" s="257" t="s">
        <v>30</v>
      </c>
      <c r="E39" s="257">
        <v>45592</v>
      </c>
      <c r="F39" s="336">
        <v>36.369999999999997</v>
      </c>
      <c r="G39" s="678" t="s">
        <v>172</v>
      </c>
      <c r="H39" s="678"/>
      <c r="I39" s="678"/>
      <c r="J39" s="678"/>
      <c r="K39" s="257">
        <v>45608</v>
      </c>
      <c r="L39" s="319" t="s">
        <v>443</v>
      </c>
      <c r="M39" s="319">
        <v>25</v>
      </c>
      <c r="N39" s="281"/>
      <c r="O39" s="534" t="s">
        <v>172</v>
      </c>
      <c r="P39" s="534" t="s">
        <v>172</v>
      </c>
    </row>
    <row r="40" spans="1:16" ht="26" x14ac:dyDescent="0.35">
      <c r="A40" s="319">
        <v>39</v>
      </c>
      <c r="B40" s="293" t="s">
        <v>338</v>
      </c>
      <c r="C40" s="257" t="s">
        <v>29</v>
      </c>
      <c r="D40" s="257" t="s">
        <v>336</v>
      </c>
      <c r="E40" s="257">
        <v>45604</v>
      </c>
      <c r="F40" s="336">
        <v>36.369999999999997</v>
      </c>
      <c r="G40" s="678" t="s">
        <v>172</v>
      </c>
      <c r="H40" s="678"/>
      <c r="I40" s="678"/>
      <c r="J40" s="678"/>
      <c r="K40" s="257">
        <v>45609</v>
      </c>
      <c r="L40" s="319" t="s">
        <v>471</v>
      </c>
      <c r="M40" s="319">
        <v>24</v>
      </c>
      <c r="N40" s="281"/>
      <c r="O40" s="534" t="s">
        <v>172</v>
      </c>
      <c r="P40" s="534" t="s">
        <v>172</v>
      </c>
    </row>
    <row r="41" spans="1:16" ht="26" x14ac:dyDescent="0.35">
      <c r="A41" s="319">
        <v>40</v>
      </c>
      <c r="B41" s="293" t="s">
        <v>115</v>
      </c>
      <c r="C41" s="257" t="s">
        <v>29</v>
      </c>
      <c r="D41" s="257" t="s">
        <v>337</v>
      </c>
      <c r="E41" s="257">
        <v>45603</v>
      </c>
      <c r="F41" s="336">
        <v>36.369999999999997</v>
      </c>
      <c r="G41" s="678" t="s">
        <v>172</v>
      </c>
      <c r="H41" s="678"/>
      <c r="I41" s="678"/>
      <c r="J41" s="678"/>
      <c r="K41" s="257">
        <v>45610</v>
      </c>
      <c r="L41" s="319" t="s">
        <v>437</v>
      </c>
      <c r="M41" s="319">
        <v>24</v>
      </c>
      <c r="N41" s="281"/>
      <c r="O41" s="534" t="s">
        <v>172</v>
      </c>
      <c r="P41" s="534" t="s">
        <v>172</v>
      </c>
    </row>
    <row r="42" spans="1:16" ht="26" x14ac:dyDescent="0.35">
      <c r="A42" s="319">
        <v>41</v>
      </c>
      <c r="B42" s="293" t="s">
        <v>63</v>
      </c>
      <c r="C42" s="257" t="s">
        <v>43</v>
      </c>
      <c r="D42" s="257" t="s">
        <v>336</v>
      </c>
      <c r="E42" s="257">
        <v>45605</v>
      </c>
      <c r="F42" s="336">
        <v>43.08</v>
      </c>
      <c r="G42" s="678" t="s">
        <v>172</v>
      </c>
      <c r="H42" s="678"/>
      <c r="I42" s="678"/>
      <c r="J42" s="678"/>
      <c r="K42" s="257">
        <v>45610</v>
      </c>
      <c r="L42" s="319" t="s">
        <v>453</v>
      </c>
      <c r="M42" s="319">
        <v>25</v>
      </c>
      <c r="N42" s="281"/>
      <c r="O42" s="534" t="s">
        <v>172</v>
      </c>
      <c r="P42" s="534" t="s">
        <v>172</v>
      </c>
    </row>
    <row r="43" spans="1:16" ht="26" x14ac:dyDescent="0.35">
      <c r="A43" s="319">
        <v>42</v>
      </c>
      <c r="B43" s="293" t="s">
        <v>177</v>
      </c>
      <c r="C43" s="337" t="s">
        <v>135</v>
      </c>
      <c r="D43" s="257" t="s">
        <v>30</v>
      </c>
      <c r="E43" s="257">
        <v>45601</v>
      </c>
      <c r="F43" s="336">
        <v>54.66</v>
      </c>
      <c r="G43" s="678" t="s">
        <v>172</v>
      </c>
      <c r="H43" s="678"/>
      <c r="I43" s="678"/>
      <c r="J43" s="678"/>
      <c r="K43" s="257">
        <v>45611</v>
      </c>
      <c r="L43" s="319" t="s">
        <v>451</v>
      </c>
      <c r="M43" s="319">
        <v>25</v>
      </c>
      <c r="N43" s="281"/>
      <c r="O43" s="534" t="s">
        <v>172</v>
      </c>
      <c r="P43" s="534" t="s">
        <v>172</v>
      </c>
    </row>
    <row r="44" spans="1:16" ht="26" x14ac:dyDescent="0.35">
      <c r="A44" s="319">
        <v>43</v>
      </c>
      <c r="B44" s="293" t="s">
        <v>37</v>
      </c>
      <c r="C44" s="257" t="s">
        <v>29</v>
      </c>
      <c r="D44" s="257" t="s">
        <v>337</v>
      </c>
      <c r="E44" s="257">
        <v>45609</v>
      </c>
      <c r="F44" s="336">
        <v>36.369999999999997</v>
      </c>
      <c r="G44" s="678" t="s">
        <v>172</v>
      </c>
      <c r="H44" s="678"/>
      <c r="I44" s="678"/>
      <c r="J44" s="678"/>
      <c r="K44" s="257">
        <v>45614</v>
      </c>
      <c r="L44" s="319" t="s">
        <v>471</v>
      </c>
      <c r="M44" s="319">
        <v>22</v>
      </c>
      <c r="N44" s="281"/>
      <c r="O44" s="534" t="s">
        <v>172</v>
      </c>
      <c r="P44" s="534" t="s">
        <v>172</v>
      </c>
    </row>
    <row r="45" spans="1:16" ht="26" x14ac:dyDescent="0.35">
      <c r="A45" s="319">
        <v>44</v>
      </c>
      <c r="B45" s="293" t="s">
        <v>118</v>
      </c>
      <c r="C45" s="257" t="s">
        <v>43</v>
      </c>
      <c r="D45" s="257" t="s">
        <v>337</v>
      </c>
      <c r="E45" s="257">
        <v>45611</v>
      </c>
      <c r="F45" s="336">
        <v>43.08</v>
      </c>
      <c r="G45" s="678" t="s">
        <v>172</v>
      </c>
      <c r="H45" s="678"/>
      <c r="I45" s="678"/>
      <c r="J45" s="678"/>
      <c r="K45" s="257">
        <v>45616</v>
      </c>
      <c r="L45" s="319" t="s">
        <v>453</v>
      </c>
      <c r="M45" s="319">
        <v>25</v>
      </c>
      <c r="N45" s="281"/>
      <c r="O45" s="534" t="s">
        <v>172</v>
      </c>
      <c r="P45" s="534" t="s">
        <v>172</v>
      </c>
    </row>
    <row r="46" spans="1:16" ht="26" x14ac:dyDescent="0.35">
      <c r="A46" s="319">
        <v>45</v>
      </c>
      <c r="B46" s="293" t="s">
        <v>64</v>
      </c>
      <c r="C46" s="257" t="s">
        <v>29</v>
      </c>
      <c r="D46" s="257" t="s">
        <v>337</v>
      </c>
      <c r="E46" s="257">
        <v>45610</v>
      </c>
      <c r="F46" s="336">
        <v>36.369999999999997</v>
      </c>
      <c r="G46" s="678" t="s">
        <v>172</v>
      </c>
      <c r="H46" s="678"/>
      <c r="I46" s="678"/>
      <c r="J46" s="678"/>
      <c r="K46" s="257">
        <v>45617</v>
      </c>
      <c r="L46" s="319" t="s">
        <v>437</v>
      </c>
      <c r="M46" s="319">
        <v>23</v>
      </c>
      <c r="N46" s="281"/>
      <c r="O46" s="534" t="s">
        <v>172</v>
      </c>
      <c r="P46" s="534" t="s">
        <v>172</v>
      </c>
    </row>
    <row r="47" spans="1:16" ht="26" x14ac:dyDescent="0.35">
      <c r="A47" s="319">
        <v>46</v>
      </c>
      <c r="B47" s="293" t="s">
        <v>137</v>
      </c>
      <c r="C47" s="257" t="s">
        <v>131</v>
      </c>
      <c r="D47" s="257" t="s">
        <v>337</v>
      </c>
      <c r="E47" s="257">
        <v>45615</v>
      </c>
      <c r="F47" s="336">
        <v>54.66</v>
      </c>
      <c r="G47" s="678" t="s">
        <v>172</v>
      </c>
      <c r="H47" s="678"/>
      <c r="I47" s="678"/>
      <c r="J47" s="678"/>
      <c r="K47" s="257">
        <v>45620</v>
      </c>
      <c r="L47" s="319" t="s">
        <v>476</v>
      </c>
      <c r="M47" s="319">
        <v>22</v>
      </c>
      <c r="N47" s="281"/>
      <c r="O47" s="534" t="s">
        <v>172</v>
      </c>
      <c r="P47" s="534" t="s">
        <v>172</v>
      </c>
    </row>
    <row r="48" spans="1:16" ht="26" x14ac:dyDescent="0.35">
      <c r="A48" s="319">
        <v>47</v>
      </c>
      <c r="B48" s="293" t="s">
        <v>166</v>
      </c>
      <c r="C48" s="257" t="s">
        <v>167</v>
      </c>
      <c r="D48" s="257" t="s">
        <v>432</v>
      </c>
      <c r="E48" s="257">
        <v>45612</v>
      </c>
      <c r="F48" s="336">
        <v>37.93</v>
      </c>
      <c r="G48" s="678" t="s">
        <v>172</v>
      </c>
      <c r="H48" s="678"/>
      <c r="I48" s="678"/>
      <c r="J48" s="678"/>
      <c r="K48" s="257">
        <v>45621</v>
      </c>
      <c r="L48" s="319" t="s">
        <v>475</v>
      </c>
      <c r="M48" s="319">
        <v>25</v>
      </c>
      <c r="N48" s="281"/>
      <c r="O48" s="325"/>
      <c r="P48" s="534" t="s">
        <v>172</v>
      </c>
    </row>
    <row r="49" spans="1:16" ht="26" x14ac:dyDescent="0.35">
      <c r="A49" s="319">
        <v>48</v>
      </c>
      <c r="B49" s="293" t="s">
        <v>160</v>
      </c>
      <c r="C49" s="257" t="s">
        <v>131</v>
      </c>
      <c r="D49" s="257" t="s">
        <v>337</v>
      </c>
      <c r="E49" s="257">
        <v>45617</v>
      </c>
      <c r="F49" s="336">
        <v>54.66</v>
      </c>
      <c r="G49" s="678" t="s">
        <v>172</v>
      </c>
      <c r="H49" s="678"/>
      <c r="I49" s="678"/>
      <c r="J49" s="678"/>
      <c r="K49" s="257">
        <v>45622</v>
      </c>
      <c r="L49" s="319" t="s">
        <v>453</v>
      </c>
      <c r="M49" s="319">
        <v>25</v>
      </c>
      <c r="N49" s="281"/>
      <c r="O49" s="534" t="s">
        <v>172</v>
      </c>
      <c r="P49" s="534" t="s">
        <v>172</v>
      </c>
    </row>
    <row r="50" spans="1:16" ht="26" x14ac:dyDescent="0.35">
      <c r="A50" s="319">
        <v>49</v>
      </c>
      <c r="B50" s="293" t="s">
        <v>178</v>
      </c>
      <c r="C50" s="257" t="s">
        <v>131</v>
      </c>
      <c r="D50" s="257" t="s">
        <v>337</v>
      </c>
      <c r="E50" s="257">
        <v>45618</v>
      </c>
      <c r="F50" s="336">
        <v>54.66</v>
      </c>
      <c r="G50" s="678" t="s">
        <v>172</v>
      </c>
      <c r="H50" s="678"/>
      <c r="I50" s="678"/>
      <c r="J50" s="678"/>
      <c r="K50" s="257">
        <v>45626</v>
      </c>
      <c r="L50" s="319" t="s">
        <v>437</v>
      </c>
      <c r="M50" s="319">
        <v>23</v>
      </c>
      <c r="N50" s="281"/>
      <c r="O50" s="325"/>
      <c r="P50" s="534" t="s">
        <v>172</v>
      </c>
    </row>
    <row r="51" spans="1:16" ht="26" x14ac:dyDescent="0.35">
      <c r="A51" s="319">
        <v>50</v>
      </c>
      <c r="B51" s="293" t="s">
        <v>134</v>
      </c>
      <c r="C51" s="257" t="s">
        <v>135</v>
      </c>
      <c r="D51" s="257" t="s">
        <v>337</v>
      </c>
      <c r="E51" s="257">
        <v>45620</v>
      </c>
      <c r="F51" s="336">
        <v>54.66</v>
      </c>
      <c r="G51" s="678" t="s">
        <v>172</v>
      </c>
      <c r="H51" s="678"/>
      <c r="I51" s="678"/>
      <c r="J51" s="678"/>
      <c r="K51" s="257">
        <v>45626</v>
      </c>
      <c r="L51" s="319" t="s">
        <v>476</v>
      </c>
      <c r="M51" s="319">
        <v>22</v>
      </c>
      <c r="N51" s="281"/>
      <c r="O51" s="534" t="s">
        <v>172</v>
      </c>
      <c r="P51" s="534" t="s">
        <v>172</v>
      </c>
    </row>
    <row r="52" spans="1:16" ht="26" x14ac:dyDescent="0.35">
      <c r="A52" s="319">
        <v>51</v>
      </c>
      <c r="B52" s="293" t="s">
        <v>171</v>
      </c>
      <c r="C52" s="257" t="s">
        <v>29</v>
      </c>
      <c r="D52" s="257" t="s">
        <v>336</v>
      </c>
      <c r="E52" s="257">
        <v>45622</v>
      </c>
      <c r="F52" s="336">
        <v>36.369999999999997</v>
      </c>
      <c r="G52" s="678" t="s">
        <v>172</v>
      </c>
      <c r="H52" s="678"/>
      <c r="I52" s="678"/>
      <c r="J52" s="678"/>
      <c r="K52" s="254">
        <v>45628</v>
      </c>
      <c r="L52" s="319" t="s">
        <v>453</v>
      </c>
      <c r="M52" s="319">
        <v>25</v>
      </c>
      <c r="N52" s="281"/>
      <c r="O52" s="534" t="s">
        <v>172</v>
      </c>
      <c r="P52" s="534" t="s">
        <v>172</v>
      </c>
    </row>
    <row r="53" spans="1:16" ht="26" x14ac:dyDescent="0.35">
      <c r="A53" s="319">
        <v>52</v>
      </c>
      <c r="B53" s="293" t="s">
        <v>112</v>
      </c>
      <c r="C53" s="257" t="s">
        <v>34</v>
      </c>
      <c r="D53" s="257" t="s">
        <v>337</v>
      </c>
      <c r="E53" s="257">
        <v>45608</v>
      </c>
      <c r="F53" s="336">
        <v>37.93</v>
      </c>
      <c r="G53" s="678" t="s">
        <v>172</v>
      </c>
      <c r="H53" s="678"/>
      <c r="I53" s="678"/>
      <c r="J53" s="678"/>
      <c r="K53" s="254">
        <v>45631</v>
      </c>
      <c r="L53" s="319" t="s">
        <v>443</v>
      </c>
      <c r="M53" s="319">
        <v>23</v>
      </c>
      <c r="N53" s="281"/>
      <c r="O53" s="534" t="s">
        <v>172</v>
      </c>
      <c r="P53" s="534" t="s">
        <v>172</v>
      </c>
    </row>
    <row r="54" spans="1:16" ht="26" x14ac:dyDescent="0.35">
      <c r="A54" s="319">
        <v>53</v>
      </c>
      <c r="B54" s="293" t="s">
        <v>129</v>
      </c>
      <c r="C54" s="257" t="s">
        <v>29</v>
      </c>
      <c r="D54" s="257" t="s">
        <v>337</v>
      </c>
      <c r="E54" s="254">
        <v>45629</v>
      </c>
      <c r="F54" s="258">
        <v>36.369999999999997</v>
      </c>
      <c r="G54" s="678" t="s">
        <v>172</v>
      </c>
      <c r="H54" s="678"/>
      <c r="I54" s="678"/>
      <c r="J54" s="678"/>
      <c r="K54" s="254">
        <v>45632</v>
      </c>
      <c r="L54" s="319" t="s">
        <v>453</v>
      </c>
      <c r="M54" s="319">
        <v>25</v>
      </c>
      <c r="N54" s="281"/>
      <c r="O54" s="534" t="s">
        <v>172</v>
      </c>
      <c r="P54" s="534" t="s">
        <v>172</v>
      </c>
    </row>
    <row r="55" spans="1:16" ht="26" x14ac:dyDescent="0.35">
      <c r="A55" s="319">
        <v>54</v>
      </c>
      <c r="B55" s="293" t="s">
        <v>58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678" t="s">
        <v>172</v>
      </c>
      <c r="H55" s="678"/>
      <c r="I55" s="678"/>
      <c r="J55" s="678"/>
      <c r="K55" s="254">
        <v>45634</v>
      </c>
      <c r="L55" s="319" t="s">
        <v>476</v>
      </c>
      <c r="M55" s="319">
        <v>22</v>
      </c>
      <c r="N55" s="281"/>
      <c r="O55" s="534" t="s">
        <v>172</v>
      </c>
      <c r="P55" s="534" t="s">
        <v>172</v>
      </c>
    </row>
    <row r="56" spans="1:16" ht="26" x14ac:dyDescent="0.35">
      <c r="A56" s="319">
        <v>55</v>
      </c>
      <c r="B56" s="293" t="s">
        <v>33</v>
      </c>
      <c r="C56" s="257" t="s">
        <v>34</v>
      </c>
      <c r="D56" s="257" t="s">
        <v>337</v>
      </c>
      <c r="E56" s="254">
        <v>45629</v>
      </c>
      <c r="F56" s="258">
        <v>37.93</v>
      </c>
      <c r="G56" s="678" t="s">
        <v>172</v>
      </c>
      <c r="H56" s="678"/>
      <c r="I56" s="678"/>
      <c r="J56" s="678"/>
      <c r="K56" s="254">
        <v>45637</v>
      </c>
      <c r="L56" s="319" t="s">
        <v>453</v>
      </c>
      <c r="M56" s="319">
        <v>25</v>
      </c>
      <c r="N56" s="281"/>
      <c r="O56" s="534" t="s">
        <v>172</v>
      </c>
      <c r="P56" s="534" t="s">
        <v>172</v>
      </c>
    </row>
    <row r="57" spans="1:16" ht="26" x14ac:dyDescent="0.35">
      <c r="A57" s="319">
        <v>56</v>
      </c>
      <c r="B57" s="293" t="s">
        <v>345</v>
      </c>
      <c r="C57" s="257" t="s">
        <v>29</v>
      </c>
      <c r="D57" s="257" t="s">
        <v>337</v>
      </c>
      <c r="E57" s="254">
        <v>45635</v>
      </c>
      <c r="F57" s="258">
        <v>36.369999999999997</v>
      </c>
      <c r="G57" s="678" t="s">
        <v>172</v>
      </c>
      <c r="H57" s="678"/>
      <c r="I57" s="678"/>
      <c r="J57" s="678"/>
      <c r="K57" s="254">
        <v>45639</v>
      </c>
      <c r="L57" s="319" t="s">
        <v>476</v>
      </c>
      <c r="M57" s="319">
        <v>22</v>
      </c>
      <c r="N57" s="281"/>
      <c r="O57" s="534" t="s">
        <v>172</v>
      </c>
      <c r="P57" s="534" t="s">
        <v>172</v>
      </c>
    </row>
    <row r="58" spans="1:16" ht="26" x14ac:dyDescent="0.35">
      <c r="A58" s="319">
        <v>57</v>
      </c>
      <c r="B58" s="293" t="s">
        <v>330</v>
      </c>
      <c r="C58" s="257" t="s">
        <v>34</v>
      </c>
      <c r="D58" s="257" t="s">
        <v>337</v>
      </c>
      <c r="E58" s="254">
        <v>45637</v>
      </c>
      <c r="F58" s="258">
        <v>37.93</v>
      </c>
      <c r="G58" s="678" t="s">
        <v>172</v>
      </c>
      <c r="H58" s="678"/>
      <c r="I58" s="678"/>
      <c r="J58" s="678"/>
      <c r="K58" s="254">
        <v>45641</v>
      </c>
      <c r="L58" s="319" t="s">
        <v>453</v>
      </c>
      <c r="M58" s="319">
        <v>25</v>
      </c>
      <c r="N58" s="281"/>
      <c r="O58" s="325" t="s">
        <v>172</v>
      </c>
      <c r="P58" s="534" t="s">
        <v>172</v>
      </c>
    </row>
    <row r="59" spans="1:16" ht="26" x14ac:dyDescent="0.35">
      <c r="A59" s="319">
        <v>58</v>
      </c>
      <c r="B59" s="293" t="s">
        <v>329</v>
      </c>
      <c r="C59" s="257" t="s">
        <v>29</v>
      </c>
      <c r="D59" s="257" t="s">
        <v>337</v>
      </c>
      <c r="E59" s="254">
        <v>45642</v>
      </c>
      <c r="F59" s="258">
        <v>36.369999999999997</v>
      </c>
      <c r="G59" s="678" t="s">
        <v>172</v>
      </c>
      <c r="H59" s="678"/>
      <c r="I59" s="678"/>
      <c r="J59" s="678"/>
      <c r="K59" s="254">
        <v>45644</v>
      </c>
      <c r="L59" s="319" t="s">
        <v>453</v>
      </c>
      <c r="M59" s="319">
        <v>23</v>
      </c>
      <c r="N59" s="281"/>
      <c r="O59" s="325" t="s">
        <v>172</v>
      </c>
      <c r="P59" s="534" t="s">
        <v>172</v>
      </c>
    </row>
    <row r="60" spans="1:16" ht="26" x14ac:dyDescent="0.35">
      <c r="A60" s="319">
        <v>59</v>
      </c>
      <c r="B60" s="293" t="s">
        <v>348</v>
      </c>
      <c r="C60" s="257" t="s">
        <v>29</v>
      </c>
      <c r="D60" s="257" t="s">
        <v>337</v>
      </c>
      <c r="E60" s="254">
        <v>45641</v>
      </c>
      <c r="F60" s="258">
        <v>36.369999999999997</v>
      </c>
      <c r="G60" s="678" t="s">
        <v>172</v>
      </c>
      <c r="H60" s="678"/>
      <c r="I60" s="678"/>
      <c r="J60" s="678"/>
      <c r="K60" s="254">
        <v>45645</v>
      </c>
      <c r="L60" s="319" t="s">
        <v>476</v>
      </c>
      <c r="M60" s="319">
        <v>25</v>
      </c>
      <c r="N60" s="281"/>
      <c r="O60" s="534" t="s">
        <v>172</v>
      </c>
      <c r="P60" s="534" t="s">
        <v>172</v>
      </c>
    </row>
    <row r="61" spans="1:16" ht="26" x14ac:dyDescent="0.35">
      <c r="A61" s="319">
        <v>60</v>
      </c>
      <c r="B61" s="293" t="s">
        <v>326</v>
      </c>
      <c r="C61" s="257" t="s">
        <v>29</v>
      </c>
      <c r="D61" s="281" t="s">
        <v>455</v>
      </c>
      <c r="E61" s="292">
        <v>45645</v>
      </c>
      <c r="F61" s="281">
        <v>36.369999999999997</v>
      </c>
      <c r="G61" s="678" t="s">
        <v>172</v>
      </c>
      <c r="H61" s="678"/>
      <c r="I61" s="678"/>
      <c r="J61" s="678"/>
      <c r="K61" s="254">
        <v>45648</v>
      </c>
      <c r="L61" s="319" t="s">
        <v>453</v>
      </c>
      <c r="M61" s="319">
        <v>22</v>
      </c>
      <c r="N61" s="281"/>
      <c r="O61" s="534" t="s">
        <v>172</v>
      </c>
      <c r="P61" s="534" t="s">
        <v>172</v>
      </c>
    </row>
    <row r="62" spans="1:16" ht="26" x14ac:dyDescent="0.35">
      <c r="A62" s="319">
        <v>61</v>
      </c>
      <c r="B62" s="337" t="s">
        <v>325</v>
      </c>
      <c r="C62" s="257" t="s">
        <v>29</v>
      </c>
      <c r="D62" s="257" t="s">
        <v>337</v>
      </c>
      <c r="E62" s="292">
        <v>45649</v>
      </c>
      <c r="F62" s="281">
        <v>36.369999999999997</v>
      </c>
      <c r="G62" s="678" t="s">
        <v>172</v>
      </c>
      <c r="H62" s="678"/>
      <c r="I62" s="678"/>
      <c r="J62" s="678"/>
      <c r="K62" s="254">
        <v>45651</v>
      </c>
      <c r="L62" s="319" t="s">
        <v>453</v>
      </c>
      <c r="M62" s="319">
        <v>25</v>
      </c>
      <c r="N62" s="281"/>
      <c r="O62" s="534" t="s">
        <v>172</v>
      </c>
      <c r="P62" s="534" t="s">
        <v>172</v>
      </c>
    </row>
    <row r="63" spans="1:16" ht="26" x14ac:dyDescent="0.35">
      <c r="A63" s="319">
        <v>62</v>
      </c>
      <c r="B63" s="293" t="s">
        <v>46</v>
      </c>
      <c r="C63" s="257" t="s">
        <v>47</v>
      </c>
      <c r="D63" s="257" t="s">
        <v>337</v>
      </c>
      <c r="E63" s="292">
        <v>45646</v>
      </c>
      <c r="F63" s="281">
        <v>44.825000000000003</v>
      </c>
      <c r="G63" s="678" t="s">
        <v>172</v>
      </c>
      <c r="H63" s="678"/>
      <c r="I63" s="678"/>
      <c r="J63" s="678"/>
      <c r="K63" s="254">
        <v>45651</v>
      </c>
      <c r="L63" s="281" t="s">
        <v>471</v>
      </c>
      <c r="M63" s="319">
        <v>22</v>
      </c>
      <c r="N63" s="281"/>
      <c r="O63" s="534" t="s">
        <v>172</v>
      </c>
      <c r="P63" s="534" t="s">
        <v>172</v>
      </c>
    </row>
    <row r="64" spans="1:16" x14ac:dyDescent="0.35">
      <c r="A64" s="319">
        <v>63</v>
      </c>
      <c r="B64" s="293" t="s">
        <v>182</v>
      </c>
      <c r="C64" s="257" t="s">
        <v>34</v>
      </c>
      <c r="D64" s="257" t="s">
        <v>337</v>
      </c>
      <c r="E64" s="292">
        <v>45638</v>
      </c>
      <c r="F64" s="281">
        <v>37.93</v>
      </c>
      <c r="G64" s="678" t="s">
        <v>172</v>
      </c>
      <c r="H64" s="678"/>
      <c r="I64" s="678"/>
      <c r="J64" s="678"/>
      <c r="K64" s="292">
        <v>45654</v>
      </c>
      <c r="L64" s="281" t="s">
        <v>443</v>
      </c>
      <c r="M64" s="319">
        <v>23</v>
      </c>
      <c r="N64" s="281"/>
      <c r="O64" s="325"/>
      <c r="P64" s="534"/>
    </row>
    <row r="65" spans="1:16" ht="26" x14ac:dyDescent="0.35">
      <c r="A65" s="319">
        <v>64</v>
      </c>
      <c r="B65" s="337" t="s">
        <v>324</v>
      </c>
      <c r="C65" s="257" t="s">
        <v>29</v>
      </c>
      <c r="D65" s="257" t="s">
        <v>337</v>
      </c>
      <c r="E65" s="292">
        <v>45652</v>
      </c>
      <c r="F65" s="281">
        <v>36.369999999999997</v>
      </c>
      <c r="G65" s="678" t="s">
        <v>172</v>
      </c>
      <c r="H65" s="678"/>
      <c r="I65" s="678"/>
      <c r="J65" s="678"/>
      <c r="K65" s="292">
        <v>45654</v>
      </c>
      <c r="L65" s="319" t="s">
        <v>453</v>
      </c>
      <c r="M65" s="319">
        <v>25</v>
      </c>
      <c r="N65" s="281"/>
      <c r="O65" s="534" t="s">
        <v>172</v>
      </c>
      <c r="P65" s="534" t="s">
        <v>172</v>
      </c>
    </row>
    <row r="66" spans="1:16" ht="26" x14ac:dyDescent="0.35">
      <c r="A66" s="319">
        <v>65</v>
      </c>
      <c r="B66" s="293" t="s">
        <v>355</v>
      </c>
      <c r="C66" s="257" t="s">
        <v>34</v>
      </c>
      <c r="D66" s="257" t="s">
        <v>337</v>
      </c>
      <c r="E66" s="292">
        <v>45652</v>
      </c>
      <c r="F66" s="281">
        <v>37.93</v>
      </c>
      <c r="G66" s="678" t="s">
        <v>172</v>
      </c>
      <c r="H66" s="678"/>
      <c r="I66" s="678"/>
      <c r="J66" s="678"/>
      <c r="K66" s="292">
        <v>45657</v>
      </c>
      <c r="L66" s="281" t="s">
        <v>471</v>
      </c>
      <c r="M66" s="319">
        <v>22</v>
      </c>
      <c r="N66" s="281"/>
      <c r="O66" s="534" t="s">
        <v>172</v>
      </c>
      <c r="P66" s="534" t="s">
        <v>172</v>
      </c>
    </row>
    <row r="67" spans="1:16" ht="26" x14ac:dyDescent="0.35">
      <c r="A67" s="319">
        <v>66</v>
      </c>
      <c r="B67" s="293" t="s">
        <v>323</v>
      </c>
      <c r="C67" s="257" t="s">
        <v>131</v>
      </c>
      <c r="D67" s="257" t="s">
        <v>337</v>
      </c>
      <c r="E67" s="292">
        <v>45653</v>
      </c>
      <c r="F67" s="281">
        <v>54.66</v>
      </c>
      <c r="G67" s="678" t="s">
        <v>172</v>
      </c>
      <c r="H67" s="678"/>
      <c r="I67" s="678"/>
      <c r="J67" s="678"/>
      <c r="K67" s="292">
        <v>45660</v>
      </c>
      <c r="L67" s="281" t="s">
        <v>453</v>
      </c>
      <c r="M67" s="319">
        <v>25</v>
      </c>
      <c r="N67" s="281"/>
      <c r="O67" s="534" t="s">
        <v>172</v>
      </c>
      <c r="P67" s="534" t="s">
        <v>172</v>
      </c>
    </row>
    <row r="68" spans="1:16" ht="26" x14ac:dyDescent="0.35">
      <c r="A68" s="319">
        <v>67</v>
      </c>
      <c r="B68" s="293" t="s">
        <v>354</v>
      </c>
      <c r="C68" s="257" t="s">
        <v>34</v>
      </c>
      <c r="D68" s="257" t="s">
        <v>336</v>
      </c>
      <c r="E68" s="292">
        <v>45628</v>
      </c>
      <c r="F68" s="281">
        <v>37.93</v>
      </c>
      <c r="G68" s="678" t="s">
        <v>172</v>
      </c>
      <c r="H68" s="678"/>
      <c r="I68" s="678"/>
      <c r="J68" s="678"/>
      <c r="K68" s="292">
        <v>45663</v>
      </c>
      <c r="L68" s="281" t="s">
        <v>471</v>
      </c>
      <c r="M68" s="319">
        <v>26</v>
      </c>
      <c r="N68" s="281"/>
      <c r="O68" s="534" t="s">
        <v>172</v>
      </c>
      <c r="P68" s="534" t="s">
        <v>172</v>
      </c>
    </row>
    <row r="69" spans="1:16" x14ac:dyDescent="0.35">
      <c r="A69" s="319">
        <v>68</v>
      </c>
      <c r="B69" s="293" t="s">
        <v>320</v>
      </c>
      <c r="C69" s="257" t="s">
        <v>34</v>
      </c>
      <c r="D69" s="257" t="s">
        <v>336</v>
      </c>
      <c r="E69" s="292">
        <v>45660</v>
      </c>
      <c r="F69" s="281">
        <v>37.93</v>
      </c>
      <c r="G69" s="678" t="s">
        <v>172</v>
      </c>
      <c r="H69" s="678"/>
      <c r="I69" s="678"/>
      <c r="J69" s="678"/>
      <c r="K69" s="292">
        <v>45665</v>
      </c>
      <c r="L69" s="281" t="s">
        <v>453</v>
      </c>
      <c r="M69" s="319">
        <v>27</v>
      </c>
      <c r="N69" s="281"/>
      <c r="O69" s="325"/>
      <c r="P69" s="534"/>
    </row>
    <row r="70" spans="1:16" ht="26" x14ac:dyDescent="0.35">
      <c r="A70" s="319">
        <v>69</v>
      </c>
      <c r="B70" s="293" t="s">
        <v>334</v>
      </c>
      <c r="C70" s="319" t="s">
        <v>29</v>
      </c>
      <c r="D70" s="319" t="s">
        <v>30</v>
      </c>
      <c r="E70" s="292">
        <v>45654</v>
      </c>
      <c r="F70" s="281">
        <v>36.369999999999997</v>
      </c>
      <c r="G70" s="678" t="s">
        <v>172</v>
      </c>
      <c r="H70" s="678"/>
      <c r="I70" s="678"/>
      <c r="J70" s="678"/>
      <c r="K70" s="254">
        <v>45670</v>
      </c>
      <c r="L70" s="281" t="s">
        <v>453</v>
      </c>
      <c r="M70" s="319">
        <v>25</v>
      </c>
      <c r="N70" s="281"/>
      <c r="O70" s="534" t="s">
        <v>172</v>
      </c>
      <c r="P70" s="534" t="s">
        <v>172</v>
      </c>
    </row>
    <row r="71" spans="1:16" ht="26" x14ac:dyDescent="0.35">
      <c r="A71" s="319">
        <v>70</v>
      </c>
      <c r="B71" s="293" t="s">
        <v>351</v>
      </c>
      <c r="C71" s="319" t="s">
        <v>34</v>
      </c>
      <c r="D71" s="319" t="s">
        <v>30</v>
      </c>
      <c r="E71" s="292">
        <v>45661</v>
      </c>
      <c r="F71" s="281">
        <v>37.93</v>
      </c>
      <c r="G71" s="678" t="s">
        <v>172</v>
      </c>
      <c r="H71" s="678"/>
      <c r="I71" s="678"/>
      <c r="J71" s="678"/>
      <c r="K71" s="254">
        <v>45672</v>
      </c>
      <c r="L71" s="281" t="s">
        <v>476</v>
      </c>
      <c r="M71" s="319">
        <v>28</v>
      </c>
      <c r="N71" s="281"/>
      <c r="O71" s="534" t="s">
        <v>172</v>
      </c>
      <c r="P71" s="534" t="s">
        <v>172</v>
      </c>
    </row>
    <row r="72" spans="1:16" x14ac:dyDescent="0.35">
      <c r="A72" s="319">
        <v>71</v>
      </c>
      <c r="B72" s="293" t="s">
        <v>284</v>
      </c>
      <c r="C72" s="319" t="s">
        <v>165</v>
      </c>
      <c r="D72" s="319" t="s">
        <v>455</v>
      </c>
      <c r="E72" s="254">
        <v>45659</v>
      </c>
      <c r="F72" s="281">
        <v>36.369999999999997</v>
      </c>
      <c r="G72" s="678" t="s">
        <v>172</v>
      </c>
      <c r="H72" s="678"/>
      <c r="I72" s="678"/>
      <c r="J72" s="678"/>
      <c r="K72" s="254">
        <v>45672</v>
      </c>
      <c r="L72" s="281" t="s">
        <v>443</v>
      </c>
      <c r="M72" s="258">
        <v>25</v>
      </c>
      <c r="N72" s="281"/>
      <c r="O72" s="325"/>
      <c r="P72" s="534"/>
    </row>
    <row r="73" spans="1:16" x14ac:dyDescent="0.35">
      <c r="A73" s="319">
        <v>72</v>
      </c>
      <c r="B73" s="337" t="s">
        <v>313</v>
      </c>
      <c r="C73" s="257" t="s">
        <v>29</v>
      </c>
      <c r="D73" s="258" t="s">
        <v>463</v>
      </c>
      <c r="E73" s="292">
        <v>45671</v>
      </c>
      <c r="F73" s="281">
        <v>36.369999999999997</v>
      </c>
      <c r="G73" s="678" t="s">
        <v>172</v>
      </c>
      <c r="H73" s="678"/>
      <c r="I73" s="678"/>
      <c r="J73" s="678"/>
      <c r="K73" s="254">
        <v>45675</v>
      </c>
      <c r="L73" s="258" t="s">
        <v>453</v>
      </c>
      <c r="M73" s="258">
        <v>30</v>
      </c>
      <c r="N73" s="281"/>
      <c r="O73" s="325"/>
      <c r="P73" s="534"/>
    </row>
    <row r="74" spans="1:16" ht="26" x14ac:dyDescent="0.35">
      <c r="A74" s="319">
        <v>73</v>
      </c>
      <c r="B74" s="286" t="s">
        <v>346</v>
      </c>
      <c r="C74" s="319" t="s">
        <v>29</v>
      </c>
      <c r="D74" s="319" t="s">
        <v>30</v>
      </c>
      <c r="E74" s="292">
        <v>45673</v>
      </c>
      <c r="F74" s="281">
        <v>36.369999999999997</v>
      </c>
      <c r="G74" s="678" t="s">
        <v>172</v>
      </c>
      <c r="H74" s="678"/>
      <c r="I74" s="678"/>
      <c r="J74" s="678"/>
      <c r="K74" s="254">
        <v>45676</v>
      </c>
      <c r="L74" s="281" t="s">
        <v>476</v>
      </c>
      <c r="M74" s="258">
        <v>27</v>
      </c>
      <c r="N74" s="281"/>
      <c r="O74" s="534" t="s">
        <v>172</v>
      </c>
      <c r="P74" s="534" t="s">
        <v>172</v>
      </c>
    </row>
    <row r="75" spans="1:16" x14ac:dyDescent="0.35">
      <c r="A75" s="319">
        <v>74</v>
      </c>
      <c r="B75" s="293" t="s">
        <v>315</v>
      </c>
      <c r="C75" s="319" t="s">
        <v>34</v>
      </c>
      <c r="D75" s="319" t="s">
        <v>455</v>
      </c>
      <c r="E75" s="292">
        <v>45675</v>
      </c>
      <c r="F75" s="281">
        <v>37.93</v>
      </c>
      <c r="G75" s="678" t="s">
        <v>172</v>
      </c>
      <c r="H75" s="678"/>
      <c r="I75" s="678"/>
      <c r="J75" s="678"/>
      <c r="K75" s="254">
        <v>45679</v>
      </c>
      <c r="L75" s="281" t="s">
        <v>453</v>
      </c>
      <c r="M75" s="281">
        <v>30</v>
      </c>
      <c r="N75" s="281"/>
      <c r="O75" s="325"/>
      <c r="P75" s="534"/>
    </row>
    <row r="76" spans="1:16" ht="26" x14ac:dyDescent="0.35">
      <c r="A76" s="319">
        <v>75</v>
      </c>
      <c r="B76" s="293" t="s">
        <v>344</v>
      </c>
      <c r="C76" s="319" t="s">
        <v>29</v>
      </c>
      <c r="D76" s="281" t="s">
        <v>432</v>
      </c>
      <c r="E76" s="292">
        <v>45676</v>
      </c>
      <c r="F76" s="281">
        <v>36.369999999999997</v>
      </c>
      <c r="G76" s="678" t="s">
        <v>172</v>
      </c>
      <c r="H76" s="678"/>
      <c r="I76" s="678"/>
      <c r="J76" s="678"/>
      <c r="K76" s="254">
        <v>45680</v>
      </c>
      <c r="L76" s="281" t="s">
        <v>476</v>
      </c>
      <c r="M76" s="281">
        <v>27</v>
      </c>
      <c r="N76" s="281"/>
      <c r="O76" s="534" t="s">
        <v>172</v>
      </c>
      <c r="P76" s="534" t="s">
        <v>172</v>
      </c>
    </row>
    <row r="77" spans="1:16" x14ac:dyDescent="0.35">
      <c r="A77" s="319">
        <v>76</v>
      </c>
      <c r="B77" s="293" t="s">
        <v>317</v>
      </c>
      <c r="C77" s="319" t="s">
        <v>34</v>
      </c>
      <c r="D77" s="319" t="s">
        <v>456</v>
      </c>
      <c r="E77" s="292">
        <v>45679</v>
      </c>
      <c r="F77" s="281">
        <v>37.93</v>
      </c>
      <c r="G77" s="678" t="s">
        <v>172</v>
      </c>
      <c r="H77" s="678"/>
      <c r="I77" s="678"/>
      <c r="J77" s="678"/>
      <c r="K77" s="292">
        <v>45684</v>
      </c>
      <c r="L77" s="281" t="s">
        <v>453</v>
      </c>
      <c r="M77" s="281">
        <v>30</v>
      </c>
      <c r="N77" s="281"/>
      <c r="O77" s="325"/>
      <c r="P77" s="534"/>
    </row>
    <row r="78" spans="1:16" ht="26" x14ac:dyDescent="0.35">
      <c r="A78" s="319">
        <v>77</v>
      </c>
      <c r="B78" s="293" t="s">
        <v>357</v>
      </c>
      <c r="C78" s="319" t="s">
        <v>29</v>
      </c>
      <c r="D78" s="319" t="s">
        <v>30</v>
      </c>
      <c r="E78" s="292">
        <v>45680</v>
      </c>
      <c r="F78" s="281">
        <v>36.369999999999997</v>
      </c>
      <c r="G78" s="678" t="s">
        <v>172</v>
      </c>
      <c r="H78" s="678"/>
      <c r="I78" s="678"/>
      <c r="J78" s="678"/>
      <c r="K78" s="292">
        <v>45685</v>
      </c>
      <c r="L78" s="281" t="s">
        <v>476</v>
      </c>
      <c r="M78" s="281">
        <v>27</v>
      </c>
      <c r="N78" s="281"/>
      <c r="O78" s="534" t="s">
        <v>172</v>
      </c>
      <c r="P78" s="534" t="s">
        <v>172</v>
      </c>
    </row>
    <row r="79" spans="1:16" x14ac:dyDescent="0.35">
      <c r="A79" s="319">
        <v>78</v>
      </c>
      <c r="B79" s="293" t="s">
        <v>280</v>
      </c>
      <c r="C79" s="319" t="s">
        <v>29</v>
      </c>
      <c r="D79" s="319" t="s">
        <v>30</v>
      </c>
      <c r="E79" s="292">
        <v>45673</v>
      </c>
      <c r="F79" s="281">
        <v>36.369999999999997</v>
      </c>
      <c r="G79" s="678" t="s">
        <v>172</v>
      </c>
      <c r="H79" s="678"/>
      <c r="I79" s="678"/>
      <c r="J79" s="678"/>
      <c r="K79" s="292">
        <v>45687</v>
      </c>
      <c r="L79" s="281" t="s">
        <v>443</v>
      </c>
      <c r="M79" s="281">
        <v>25</v>
      </c>
      <c r="N79" s="281"/>
      <c r="O79" s="325"/>
      <c r="P79" s="534"/>
    </row>
    <row r="80" spans="1:16" x14ac:dyDescent="0.35">
      <c r="A80" s="319">
        <v>79</v>
      </c>
      <c r="B80" s="293" t="s">
        <v>316</v>
      </c>
      <c r="C80" s="319" t="s">
        <v>29</v>
      </c>
      <c r="D80" s="319" t="s">
        <v>456</v>
      </c>
      <c r="E80" s="292">
        <v>45679</v>
      </c>
      <c r="F80" s="281">
        <v>36.369999999999997</v>
      </c>
      <c r="G80" s="678" t="s">
        <v>172</v>
      </c>
      <c r="H80" s="678"/>
      <c r="I80" s="678"/>
      <c r="J80" s="678"/>
      <c r="K80" s="292">
        <v>45687</v>
      </c>
      <c r="L80" s="281" t="s">
        <v>453</v>
      </c>
      <c r="M80" s="281">
        <v>30</v>
      </c>
      <c r="N80" s="281"/>
      <c r="O80" s="325"/>
      <c r="P80" s="534"/>
    </row>
    <row r="81" spans="1:16" ht="26" x14ac:dyDescent="0.35">
      <c r="A81" s="319">
        <v>80</v>
      </c>
      <c r="B81" s="293" t="s">
        <v>359</v>
      </c>
      <c r="C81" s="319" t="s">
        <v>34</v>
      </c>
      <c r="D81" s="319" t="s">
        <v>30</v>
      </c>
      <c r="E81" s="292">
        <v>45685</v>
      </c>
      <c r="F81" s="281">
        <v>37.93</v>
      </c>
      <c r="G81" s="678" t="s">
        <v>172</v>
      </c>
      <c r="H81" s="678"/>
      <c r="I81" s="678"/>
      <c r="J81" s="678"/>
      <c r="K81" s="292">
        <v>45691</v>
      </c>
      <c r="L81" s="281" t="s">
        <v>476</v>
      </c>
      <c r="M81" s="281">
        <v>27</v>
      </c>
      <c r="N81" s="281"/>
      <c r="O81" s="534" t="s">
        <v>172</v>
      </c>
      <c r="P81" s="534" t="s">
        <v>172</v>
      </c>
    </row>
    <row r="82" spans="1:16" x14ac:dyDescent="0.35">
      <c r="A82" s="319">
        <v>81</v>
      </c>
      <c r="B82" s="293" t="s">
        <v>308</v>
      </c>
      <c r="C82" s="319" t="s">
        <v>29</v>
      </c>
      <c r="D82" s="319" t="s">
        <v>462</v>
      </c>
      <c r="E82" s="292">
        <v>45687</v>
      </c>
      <c r="F82" s="281">
        <v>36.369999999999997</v>
      </c>
      <c r="G82" s="678" t="s">
        <v>172</v>
      </c>
      <c r="H82" s="678"/>
      <c r="I82" s="678"/>
      <c r="J82" s="678"/>
      <c r="K82" s="292">
        <v>45691</v>
      </c>
      <c r="L82" s="281" t="s">
        <v>453</v>
      </c>
      <c r="M82" s="281">
        <v>25</v>
      </c>
      <c r="N82" s="281"/>
      <c r="O82" s="325"/>
      <c r="P82" s="534"/>
    </row>
    <row r="83" spans="1:16" x14ac:dyDescent="0.35">
      <c r="A83" s="319">
        <v>82</v>
      </c>
      <c r="B83" s="293" t="s">
        <v>290</v>
      </c>
      <c r="C83" s="319" t="s">
        <v>29</v>
      </c>
      <c r="D83" s="319" t="s">
        <v>456</v>
      </c>
      <c r="E83" s="292">
        <v>45692</v>
      </c>
      <c r="F83" s="281">
        <v>36.369999999999997</v>
      </c>
      <c r="G83" s="678" t="s">
        <v>172</v>
      </c>
      <c r="H83" s="678"/>
      <c r="I83" s="678"/>
      <c r="J83" s="678"/>
      <c r="K83" s="292">
        <v>45696</v>
      </c>
      <c r="L83" s="281" t="s">
        <v>453</v>
      </c>
      <c r="M83" s="281">
        <v>30</v>
      </c>
      <c r="N83" s="281"/>
      <c r="O83" s="325"/>
      <c r="P83" s="534"/>
    </row>
    <row r="84" spans="1:16" ht="26" x14ac:dyDescent="0.35">
      <c r="A84" s="319">
        <v>83</v>
      </c>
      <c r="B84" s="293" t="s">
        <v>362</v>
      </c>
      <c r="C84" s="319" t="s">
        <v>29</v>
      </c>
      <c r="D84" s="319" t="s">
        <v>337</v>
      </c>
      <c r="E84" s="292">
        <v>45692</v>
      </c>
      <c r="F84" s="281">
        <v>36.369999999999997</v>
      </c>
      <c r="G84" s="678" t="s">
        <v>172</v>
      </c>
      <c r="H84" s="678"/>
      <c r="I84" s="678"/>
      <c r="J84" s="678"/>
      <c r="K84" s="292">
        <v>45697</v>
      </c>
      <c r="L84" s="281" t="s">
        <v>476</v>
      </c>
      <c r="M84" s="281">
        <v>25</v>
      </c>
      <c r="N84" s="281"/>
      <c r="O84" s="534" t="s">
        <v>172</v>
      </c>
      <c r="P84" s="534" t="s">
        <v>172</v>
      </c>
    </row>
    <row r="85" spans="1:16" x14ac:dyDescent="0.35">
      <c r="A85" s="319">
        <v>84</v>
      </c>
      <c r="B85" s="293" t="s">
        <v>169</v>
      </c>
      <c r="C85" s="319" t="s">
        <v>29</v>
      </c>
      <c r="D85" s="319" t="s">
        <v>337</v>
      </c>
      <c r="E85" s="292">
        <v>45687</v>
      </c>
      <c r="F85" s="281">
        <v>36.369999999999997</v>
      </c>
      <c r="G85" s="678" t="s">
        <v>172</v>
      </c>
      <c r="H85" s="678"/>
      <c r="I85" s="678"/>
      <c r="J85" s="678"/>
      <c r="K85" s="292">
        <v>45698</v>
      </c>
      <c r="L85" s="281" t="s">
        <v>443</v>
      </c>
      <c r="M85" s="281">
        <v>30</v>
      </c>
      <c r="N85" s="281"/>
      <c r="O85" s="325"/>
      <c r="P85" s="534"/>
    </row>
    <row r="86" spans="1:16" x14ac:dyDescent="0.35">
      <c r="A86" s="319">
        <v>85</v>
      </c>
      <c r="B86" s="293" t="s">
        <v>289</v>
      </c>
      <c r="C86" s="319" t="s">
        <v>34</v>
      </c>
      <c r="D86" s="319" t="s">
        <v>455</v>
      </c>
      <c r="E86" s="254">
        <v>45697</v>
      </c>
      <c r="F86" s="281">
        <v>37.93</v>
      </c>
      <c r="G86" s="678" t="s">
        <v>172</v>
      </c>
      <c r="H86" s="678"/>
      <c r="I86" s="678"/>
      <c r="J86" s="678"/>
      <c r="K86" s="292">
        <v>45700</v>
      </c>
      <c r="L86" s="281" t="s">
        <v>453</v>
      </c>
      <c r="M86" s="281">
        <v>27</v>
      </c>
      <c r="N86" s="281"/>
      <c r="O86" s="325"/>
      <c r="P86" s="534"/>
    </row>
    <row r="87" spans="1:16" ht="26" x14ac:dyDescent="0.35">
      <c r="A87" s="319">
        <v>86</v>
      </c>
      <c r="B87" s="286" t="s">
        <v>363</v>
      </c>
      <c r="C87" s="319" t="s">
        <v>29</v>
      </c>
      <c r="D87" s="319" t="s">
        <v>432</v>
      </c>
      <c r="E87" s="254">
        <v>45698</v>
      </c>
      <c r="F87" s="281">
        <v>36.369999999999997</v>
      </c>
      <c r="G87" s="678" t="s">
        <v>172</v>
      </c>
      <c r="H87" s="678"/>
      <c r="I87" s="678"/>
      <c r="J87" s="678"/>
      <c r="K87" s="292">
        <v>45702</v>
      </c>
      <c r="L87" s="281" t="s">
        <v>476</v>
      </c>
      <c r="M87" s="281">
        <v>27</v>
      </c>
      <c r="N87" s="281"/>
      <c r="O87" s="534" t="s">
        <v>172</v>
      </c>
      <c r="P87" s="534" t="s">
        <v>172</v>
      </c>
    </row>
    <row r="88" spans="1:16" ht="26" x14ac:dyDescent="0.35">
      <c r="A88" s="319">
        <v>87</v>
      </c>
      <c r="B88" s="286" t="s">
        <v>339</v>
      </c>
      <c r="C88" s="319" t="s">
        <v>29</v>
      </c>
      <c r="D88" s="319" t="s">
        <v>30</v>
      </c>
      <c r="E88" s="254">
        <v>45698</v>
      </c>
      <c r="F88" s="281">
        <v>36.369999999999997</v>
      </c>
      <c r="G88" s="678" t="s">
        <v>172</v>
      </c>
      <c r="H88" s="678"/>
      <c r="I88" s="678"/>
      <c r="J88" s="678"/>
      <c r="K88" s="292">
        <v>45706</v>
      </c>
      <c r="L88" s="258" t="s">
        <v>614</v>
      </c>
      <c r="M88" s="281">
        <v>25</v>
      </c>
      <c r="N88" s="281"/>
      <c r="O88" s="534" t="s">
        <v>172</v>
      </c>
      <c r="P88" s="534" t="s">
        <v>172</v>
      </c>
    </row>
    <row r="89" spans="1:16" x14ac:dyDescent="0.35">
      <c r="A89" s="319">
        <v>88</v>
      </c>
      <c r="B89" s="286" t="s">
        <v>291</v>
      </c>
      <c r="C89" s="319" t="s">
        <v>43</v>
      </c>
      <c r="D89" s="319" t="s">
        <v>456</v>
      </c>
      <c r="E89" s="254">
        <v>45701</v>
      </c>
      <c r="F89" s="258">
        <v>43.08</v>
      </c>
      <c r="G89" s="678" t="s">
        <v>172</v>
      </c>
      <c r="H89" s="678"/>
      <c r="I89" s="678"/>
      <c r="J89" s="678"/>
      <c r="K89" s="292">
        <v>45707</v>
      </c>
      <c r="L89" s="281" t="s">
        <v>453</v>
      </c>
      <c r="M89" s="281">
        <v>30</v>
      </c>
      <c r="N89" s="281"/>
      <c r="O89" s="325"/>
      <c r="P89" s="534"/>
    </row>
    <row r="90" spans="1:16" ht="26" x14ac:dyDescent="0.35">
      <c r="A90" s="319">
        <v>89</v>
      </c>
      <c r="B90" s="286" t="s">
        <v>364</v>
      </c>
      <c r="C90" s="319" t="s">
        <v>34</v>
      </c>
      <c r="D90" s="319" t="s">
        <v>30</v>
      </c>
      <c r="E90" s="254">
        <v>45703</v>
      </c>
      <c r="F90" s="258">
        <v>37.93</v>
      </c>
      <c r="G90" s="678" t="s">
        <v>172</v>
      </c>
      <c r="H90" s="678"/>
      <c r="I90" s="678"/>
      <c r="J90" s="678"/>
      <c r="K90" s="292">
        <v>45708</v>
      </c>
      <c r="L90" s="281" t="s">
        <v>476</v>
      </c>
      <c r="M90" s="281">
        <v>27</v>
      </c>
      <c r="N90" s="281"/>
      <c r="O90" s="534" t="s">
        <v>172</v>
      </c>
      <c r="P90" s="534" t="s">
        <v>172</v>
      </c>
    </row>
    <row r="91" spans="1:16" ht="26" x14ac:dyDescent="0.35">
      <c r="A91" s="319">
        <v>90</v>
      </c>
      <c r="B91" s="286" t="s">
        <v>60</v>
      </c>
      <c r="C91" s="319" t="s">
        <v>43</v>
      </c>
      <c r="D91" s="319" t="s">
        <v>30</v>
      </c>
      <c r="E91" s="254">
        <v>45699</v>
      </c>
      <c r="F91" s="258">
        <v>43.08</v>
      </c>
      <c r="G91" s="678" t="s">
        <v>172</v>
      </c>
      <c r="H91" s="678"/>
      <c r="I91" s="678"/>
      <c r="J91" s="678"/>
      <c r="K91" s="254">
        <v>45709</v>
      </c>
      <c r="L91" s="281" t="s">
        <v>443</v>
      </c>
      <c r="M91" s="281">
        <v>25</v>
      </c>
      <c r="N91" s="281"/>
      <c r="O91" s="534" t="s">
        <v>172</v>
      </c>
      <c r="P91" s="534" t="s">
        <v>172</v>
      </c>
    </row>
    <row r="92" spans="1:16" x14ac:dyDescent="0.35">
      <c r="A92" s="319">
        <v>91</v>
      </c>
      <c r="B92" s="286" t="s">
        <v>292</v>
      </c>
      <c r="C92" s="319" t="s">
        <v>34</v>
      </c>
      <c r="D92" s="319" t="s">
        <v>456</v>
      </c>
      <c r="E92" s="254">
        <v>45707</v>
      </c>
      <c r="F92" s="258">
        <v>37.93</v>
      </c>
      <c r="G92" s="678" t="s">
        <v>172</v>
      </c>
      <c r="H92" s="678"/>
      <c r="I92" s="678"/>
      <c r="J92" s="678"/>
      <c r="K92" s="254">
        <v>45711</v>
      </c>
      <c r="L92" s="258" t="s">
        <v>453</v>
      </c>
      <c r="M92" s="281">
        <v>30</v>
      </c>
      <c r="N92" s="281"/>
      <c r="O92" s="325"/>
      <c r="P92" s="534"/>
    </row>
    <row r="93" spans="1:16" ht="26" x14ac:dyDescent="0.35">
      <c r="A93" s="319">
        <v>92</v>
      </c>
      <c r="B93" s="286" t="s">
        <v>42</v>
      </c>
      <c r="C93" s="319" t="s">
        <v>43</v>
      </c>
      <c r="D93" s="319" t="s">
        <v>30</v>
      </c>
      <c r="E93" s="254">
        <v>45707</v>
      </c>
      <c r="F93" s="258">
        <v>43.08</v>
      </c>
      <c r="G93" s="678" t="s">
        <v>172</v>
      </c>
      <c r="H93" s="678"/>
      <c r="I93" s="678"/>
      <c r="J93" s="678"/>
      <c r="K93" s="254">
        <v>45713</v>
      </c>
      <c r="L93" s="258" t="s">
        <v>614</v>
      </c>
      <c r="M93" s="281">
        <v>27</v>
      </c>
      <c r="N93" s="281"/>
      <c r="O93" s="534" t="s">
        <v>172</v>
      </c>
      <c r="P93" s="534" t="s">
        <v>172</v>
      </c>
    </row>
    <row r="94" spans="1:16" ht="26" x14ac:dyDescent="0.35">
      <c r="A94" s="319">
        <v>93</v>
      </c>
      <c r="B94" s="286" t="s">
        <v>360</v>
      </c>
      <c r="C94" s="319" t="s">
        <v>29</v>
      </c>
      <c r="D94" s="319" t="s">
        <v>432</v>
      </c>
      <c r="E94" s="254">
        <v>45709</v>
      </c>
      <c r="F94" s="258">
        <v>36.369999999999997</v>
      </c>
      <c r="G94" s="678" t="s">
        <v>172</v>
      </c>
      <c r="H94" s="678"/>
      <c r="I94" s="678"/>
      <c r="J94" s="678"/>
      <c r="K94" s="254">
        <v>45713</v>
      </c>
      <c r="L94" s="281" t="s">
        <v>476</v>
      </c>
      <c r="M94" s="281">
        <v>25</v>
      </c>
      <c r="N94" s="281"/>
      <c r="O94" s="534" t="s">
        <v>172</v>
      </c>
      <c r="P94" s="534" t="s">
        <v>172</v>
      </c>
    </row>
    <row r="95" spans="1:16" x14ac:dyDescent="0.35">
      <c r="A95" s="319">
        <v>94</v>
      </c>
      <c r="B95" s="293" t="s">
        <v>294</v>
      </c>
      <c r="C95" s="281" t="s">
        <v>159</v>
      </c>
      <c r="D95" s="281" t="s">
        <v>463</v>
      </c>
      <c r="E95" s="292">
        <v>45712</v>
      </c>
      <c r="F95" s="281">
        <v>43.08</v>
      </c>
      <c r="G95" s="678" t="s">
        <v>172</v>
      </c>
      <c r="H95" s="678"/>
      <c r="I95" s="678"/>
      <c r="J95" s="678"/>
      <c r="K95" s="292">
        <v>45715</v>
      </c>
      <c r="L95" s="281" t="s">
        <v>453</v>
      </c>
      <c r="M95" s="281">
        <v>27</v>
      </c>
      <c r="N95" s="281"/>
      <c r="O95" s="325"/>
      <c r="P95" s="534"/>
    </row>
    <row r="96" spans="1:16" x14ac:dyDescent="0.35">
      <c r="A96" s="319">
        <v>95</v>
      </c>
      <c r="B96" s="293" t="s">
        <v>283</v>
      </c>
      <c r="C96" s="319" t="s">
        <v>29</v>
      </c>
      <c r="D96" s="319" t="s">
        <v>455</v>
      </c>
      <c r="E96" s="292">
        <v>45710</v>
      </c>
      <c r="F96" s="281">
        <v>36.369999999999997</v>
      </c>
      <c r="G96" s="678" t="s">
        <v>172</v>
      </c>
      <c r="H96" s="678"/>
      <c r="I96" s="678"/>
      <c r="J96" s="678"/>
      <c r="K96" s="292">
        <v>45717</v>
      </c>
      <c r="L96" s="281" t="s">
        <v>443</v>
      </c>
      <c r="M96" s="281">
        <v>25</v>
      </c>
      <c r="N96" s="281"/>
      <c r="O96" s="325"/>
      <c r="P96" s="534"/>
    </row>
    <row r="97" spans="1:16" ht="26" x14ac:dyDescent="0.35">
      <c r="A97" s="319">
        <v>96</v>
      </c>
      <c r="B97" s="286" t="s">
        <v>347</v>
      </c>
      <c r="C97" s="319" t="s">
        <v>167</v>
      </c>
      <c r="D97" s="319" t="s">
        <v>432</v>
      </c>
      <c r="E97" s="254">
        <v>45714</v>
      </c>
      <c r="F97" s="258">
        <v>37.93</v>
      </c>
      <c r="G97" s="678" t="s">
        <v>172</v>
      </c>
      <c r="H97" s="678"/>
      <c r="I97" s="678"/>
      <c r="J97" s="678"/>
      <c r="K97" s="292">
        <v>45717</v>
      </c>
      <c r="L97" s="281" t="s">
        <v>476</v>
      </c>
      <c r="M97" s="281">
        <v>23</v>
      </c>
      <c r="N97" s="281"/>
      <c r="O97" s="534" t="s">
        <v>172</v>
      </c>
      <c r="P97" s="534" t="s">
        <v>172</v>
      </c>
    </row>
    <row r="98" spans="1:16" x14ac:dyDescent="0.35">
      <c r="A98" s="319">
        <v>97</v>
      </c>
      <c r="B98" s="286" t="s">
        <v>293</v>
      </c>
      <c r="C98" s="319" t="s">
        <v>29</v>
      </c>
      <c r="D98" s="319" t="s">
        <v>462</v>
      </c>
      <c r="E98" s="254">
        <v>45716</v>
      </c>
      <c r="F98" s="281">
        <v>36.369999999999997</v>
      </c>
      <c r="G98" s="678" t="s">
        <v>172</v>
      </c>
      <c r="H98" s="678"/>
      <c r="I98" s="678"/>
      <c r="J98" s="678"/>
      <c r="K98" s="254">
        <v>45718</v>
      </c>
      <c r="L98" s="258" t="s">
        <v>453</v>
      </c>
      <c r="M98" s="281">
        <v>25</v>
      </c>
      <c r="N98" s="281"/>
      <c r="O98" s="325"/>
      <c r="P98" s="534"/>
    </row>
    <row r="99" spans="1:16" x14ac:dyDescent="0.35">
      <c r="A99" s="319">
        <v>98</v>
      </c>
      <c r="B99" s="286" t="s">
        <v>396</v>
      </c>
      <c r="C99" s="319" t="s">
        <v>29</v>
      </c>
      <c r="D99" s="319" t="s">
        <v>432</v>
      </c>
      <c r="E99" s="254">
        <v>45714</v>
      </c>
      <c r="F99" s="281">
        <v>36.369999999999997</v>
      </c>
      <c r="G99" s="678" t="s">
        <v>172</v>
      </c>
      <c r="H99" s="678"/>
      <c r="I99" s="678"/>
      <c r="J99" s="678"/>
      <c r="K99" s="254">
        <v>45718</v>
      </c>
      <c r="L99" s="258" t="s">
        <v>614</v>
      </c>
      <c r="M99" s="281">
        <v>27</v>
      </c>
      <c r="N99" s="281"/>
      <c r="O99" s="325"/>
      <c r="P99" s="534"/>
    </row>
    <row r="100" spans="1:16" x14ac:dyDescent="0.35">
      <c r="A100" s="319">
        <v>99</v>
      </c>
      <c r="B100" s="293" t="s">
        <v>295</v>
      </c>
      <c r="C100" s="281" t="s">
        <v>43</v>
      </c>
      <c r="D100" s="281" t="s">
        <v>462</v>
      </c>
      <c r="E100" s="292">
        <v>45719</v>
      </c>
      <c r="F100" s="281">
        <v>43.08</v>
      </c>
      <c r="G100" s="678" t="s">
        <v>172</v>
      </c>
      <c r="H100" s="678"/>
      <c r="I100" s="678"/>
      <c r="J100" s="678"/>
      <c r="K100" s="254">
        <v>45723</v>
      </c>
      <c r="L100" s="281" t="s">
        <v>453</v>
      </c>
      <c r="M100" s="281">
        <v>25</v>
      </c>
      <c r="N100" s="281"/>
      <c r="O100" s="325"/>
      <c r="P100" s="534"/>
    </row>
    <row r="101" spans="1:16" ht="26" x14ac:dyDescent="0.35">
      <c r="A101" s="319">
        <v>100</v>
      </c>
      <c r="B101" s="293" t="s">
        <v>358</v>
      </c>
      <c r="C101" s="281" t="s">
        <v>131</v>
      </c>
      <c r="D101" s="281" t="s">
        <v>336</v>
      </c>
      <c r="E101" s="292">
        <v>45718</v>
      </c>
      <c r="F101" s="281">
        <v>54.66</v>
      </c>
      <c r="G101" s="678" t="s">
        <v>172</v>
      </c>
      <c r="H101" s="678"/>
      <c r="I101" s="678"/>
      <c r="J101" s="678"/>
      <c r="K101" s="254">
        <v>45723</v>
      </c>
      <c r="L101" s="281" t="s">
        <v>476</v>
      </c>
      <c r="M101" s="281">
        <v>27</v>
      </c>
      <c r="N101" s="281"/>
      <c r="O101" s="534" t="s">
        <v>172</v>
      </c>
      <c r="P101" s="534" t="s">
        <v>172</v>
      </c>
    </row>
    <row r="102" spans="1:16" x14ac:dyDescent="0.35">
      <c r="A102" s="319">
        <v>101</v>
      </c>
      <c r="B102" s="293" t="s">
        <v>398</v>
      </c>
      <c r="C102" s="319" t="s">
        <v>34</v>
      </c>
      <c r="D102" s="319" t="s">
        <v>462</v>
      </c>
      <c r="E102" s="292">
        <v>45719</v>
      </c>
      <c r="F102" s="281">
        <v>37.93</v>
      </c>
      <c r="G102" s="678" t="s">
        <v>172</v>
      </c>
      <c r="H102" s="678"/>
      <c r="I102" s="678"/>
      <c r="J102" s="678"/>
      <c r="K102" s="292">
        <v>45725</v>
      </c>
      <c r="L102" s="281" t="s">
        <v>614</v>
      </c>
      <c r="M102" s="281">
        <v>30</v>
      </c>
      <c r="N102" s="281"/>
      <c r="O102" s="325"/>
      <c r="P102" s="534"/>
    </row>
    <row r="103" spans="1:16" ht="26" x14ac:dyDescent="0.35">
      <c r="A103" s="319">
        <v>102</v>
      </c>
      <c r="B103" s="293" t="s">
        <v>288</v>
      </c>
      <c r="C103" s="281" t="s">
        <v>135</v>
      </c>
      <c r="D103" s="281" t="s">
        <v>30</v>
      </c>
      <c r="E103" s="292">
        <v>45724</v>
      </c>
      <c r="F103" s="281">
        <v>54.66</v>
      </c>
      <c r="G103" s="678" t="s">
        <v>172</v>
      </c>
      <c r="H103" s="678"/>
      <c r="I103" s="678"/>
      <c r="J103" s="678"/>
      <c r="K103" s="292">
        <v>45727</v>
      </c>
      <c r="L103" s="281" t="s">
        <v>453</v>
      </c>
      <c r="M103" s="281">
        <v>27</v>
      </c>
      <c r="N103" s="281"/>
      <c r="O103" s="325"/>
      <c r="P103" s="534" t="s">
        <v>172</v>
      </c>
    </row>
    <row r="104" spans="1:16" ht="26" x14ac:dyDescent="0.35">
      <c r="A104" s="319">
        <v>103</v>
      </c>
      <c r="B104" s="293" t="s">
        <v>65</v>
      </c>
      <c r="C104" s="281" t="s">
        <v>43</v>
      </c>
      <c r="D104" s="281" t="s">
        <v>30</v>
      </c>
      <c r="E104" s="292">
        <v>45719</v>
      </c>
      <c r="F104" s="281">
        <v>43.08</v>
      </c>
      <c r="G104" s="678" t="s">
        <v>172</v>
      </c>
      <c r="H104" s="678"/>
      <c r="I104" s="678"/>
      <c r="J104" s="678"/>
      <c r="K104" s="292">
        <v>45728</v>
      </c>
      <c r="L104" s="281" t="s">
        <v>443</v>
      </c>
      <c r="M104" s="281">
        <v>25</v>
      </c>
      <c r="N104" s="281"/>
      <c r="O104" s="534" t="s">
        <v>172</v>
      </c>
      <c r="P104" s="534" t="s">
        <v>172</v>
      </c>
    </row>
    <row r="105" spans="1:16" ht="26" x14ac:dyDescent="0.35">
      <c r="A105" s="319">
        <v>104</v>
      </c>
      <c r="B105" s="293" t="s">
        <v>366</v>
      </c>
      <c r="C105" s="319" t="s">
        <v>29</v>
      </c>
      <c r="D105" s="319" t="s">
        <v>432</v>
      </c>
      <c r="E105" s="292">
        <v>45724</v>
      </c>
      <c r="F105" s="281">
        <v>36.369999999999997</v>
      </c>
      <c r="G105" s="678" t="s">
        <v>172</v>
      </c>
      <c r="H105" s="678"/>
      <c r="I105" s="678"/>
      <c r="J105" s="678"/>
      <c r="K105" s="292">
        <v>45728</v>
      </c>
      <c r="L105" s="281" t="s">
        <v>476</v>
      </c>
      <c r="M105" s="281">
        <v>23</v>
      </c>
      <c r="N105" s="281"/>
      <c r="O105" s="534" t="s">
        <v>172</v>
      </c>
      <c r="P105" s="534" t="s">
        <v>172</v>
      </c>
    </row>
    <row r="106" spans="1:16" x14ac:dyDescent="0.35">
      <c r="A106" s="319">
        <v>105</v>
      </c>
      <c r="B106" s="293" t="s">
        <v>399</v>
      </c>
      <c r="C106" s="281" t="s">
        <v>29</v>
      </c>
      <c r="D106" s="281" t="s">
        <v>30</v>
      </c>
      <c r="E106" s="292">
        <v>45726</v>
      </c>
      <c r="F106" s="281">
        <v>36.369999999999997</v>
      </c>
      <c r="G106" s="678" t="s">
        <v>172</v>
      </c>
      <c r="H106" s="678"/>
      <c r="I106" s="678"/>
      <c r="J106" s="678"/>
      <c r="K106" s="292">
        <v>45729</v>
      </c>
      <c r="L106" s="281" t="s">
        <v>614</v>
      </c>
      <c r="M106" s="281">
        <v>25</v>
      </c>
      <c r="N106" s="281"/>
      <c r="O106" s="325"/>
      <c r="P106" s="534"/>
    </row>
    <row r="107" spans="1:16" x14ac:dyDescent="0.35">
      <c r="A107" s="319">
        <v>106</v>
      </c>
      <c r="B107" s="293" t="s">
        <v>296</v>
      </c>
      <c r="C107" s="319" t="s">
        <v>29</v>
      </c>
      <c r="D107" s="319" t="s">
        <v>455</v>
      </c>
      <c r="E107" s="292">
        <v>45728</v>
      </c>
      <c r="F107" s="281">
        <v>36.369999999999997</v>
      </c>
      <c r="G107" s="678" t="s">
        <v>172</v>
      </c>
      <c r="H107" s="678"/>
      <c r="I107" s="678"/>
      <c r="J107" s="678"/>
      <c r="K107" s="292">
        <v>45732</v>
      </c>
      <c r="L107" s="281" t="s">
        <v>453</v>
      </c>
      <c r="M107" s="281">
        <v>25</v>
      </c>
      <c r="N107" s="281"/>
      <c r="O107" s="325"/>
      <c r="P107" s="534"/>
    </row>
    <row r="108" spans="1:16" x14ac:dyDescent="0.35">
      <c r="A108" s="281">
        <v>107</v>
      </c>
      <c r="B108" s="293" t="s">
        <v>370</v>
      </c>
      <c r="C108" s="319" t="s">
        <v>29</v>
      </c>
      <c r="D108" s="319" t="s">
        <v>30</v>
      </c>
      <c r="E108" s="292">
        <v>45729</v>
      </c>
      <c r="F108" s="281">
        <v>36.369999999999997</v>
      </c>
      <c r="G108" s="678" t="s">
        <v>172</v>
      </c>
      <c r="H108" s="678"/>
      <c r="I108" s="678"/>
      <c r="J108" s="678"/>
      <c r="K108" s="292">
        <v>45733</v>
      </c>
      <c r="L108" s="281" t="s">
        <v>476</v>
      </c>
      <c r="M108" s="281">
        <v>27</v>
      </c>
      <c r="N108" s="281"/>
      <c r="O108" s="325"/>
      <c r="P108" s="534"/>
    </row>
    <row r="109" spans="1:16" x14ac:dyDescent="0.35">
      <c r="A109" s="281">
        <v>108</v>
      </c>
      <c r="B109" s="293" t="s">
        <v>297</v>
      </c>
      <c r="C109" s="319" t="s">
        <v>34</v>
      </c>
      <c r="D109" s="319" t="s">
        <v>456</v>
      </c>
      <c r="E109" s="292">
        <v>45732</v>
      </c>
      <c r="F109" s="281">
        <v>37.93</v>
      </c>
      <c r="G109" s="678" t="s">
        <v>172</v>
      </c>
      <c r="H109" s="678"/>
      <c r="I109" s="678"/>
      <c r="J109" s="678"/>
      <c r="K109" s="292">
        <v>45735</v>
      </c>
      <c r="L109" s="281" t="s">
        <v>453</v>
      </c>
      <c r="M109" s="281">
        <v>25</v>
      </c>
      <c r="N109" s="281"/>
      <c r="O109" s="325"/>
      <c r="P109" s="534"/>
    </row>
    <row r="110" spans="1:16" x14ac:dyDescent="0.35">
      <c r="A110" s="281">
        <v>109</v>
      </c>
      <c r="B110" s="293" t="s">
        <v>400</v>
      </c>
      <c r="C110" s="319" t="s">
        <v>29</v>
      </c>
      <c r="D110" s="319" t="s">
        <v>462</v>
      </c>
      <c r="E110" s="292">
        <v>45731</v>
      </c>
      <c r="F110" s="281">
        <v>36.369999999999997</v>
      </c>
      <c r="G110" s="678" t="s">
        <v>172</v>
      </c>
      <c r="H110" s="678"/>
      <c r="I110" s="678"/>
      <c r="J110" s="678"/>
      <c r="K110" s="292">
        <v>45735</v>
      </c>
      <c r="L110" s="281" t="s">
        <v>614</v>
      </c>
      <c r="M110" s="281">
        <v>25</v>
      </c>
      <c r="N110" s="281"/>
      <c r="O110" s="325"/>
      <c r="P110" s="534"/>
    </row>
    <row r="111" spans="1:16" ht="26" x14ac:dyDescent="0.35">
      <c r="A111" s="281">
        <v>110</v>
      </c>
      <c r="B111" s="293" t="s">
        <v>298</v>
      </c>
      <c r="C111" s="319" t="str">
        <f t="shared" ref="C111:C139" ca="1" si="0">VLOOKUP(B111,$C$9:$D$222,2,FALSE)</f>
        <v>3DA+0</v>
      </c>
      <c r="D111" s="319" t="s">
        <v>456</v>
      </c>
      <c r="E111" s="292">
        <v>45736</v>
      </c>
      <c r="F111" s="281">
        <v>36.369999999999997</v>
      </c>
      <c r="G111" s="678" t="s">
        <v>172</v>
      </c>
      <c r="H111" s="678"/>
      <c r="I111" s="678"/>
      <c r="J111" s="678"/>
      <c r="K111" s="292">
        <v>45738</v>
      </c>
      <c r="L111" s="281" t="s">
        <v>453</v>
      </c>
      <c r="M111" s="281">
        <v>25</v>
      </c>
      <c r="N111" s="281"/>
      <c r="O111" s="325" t="s">
        <v>172</v>
      </c>
      <c r="P111" s="534" t="s">
        <v>172</v>
      </c>
    </row>
    <row r="112" spans="1:16" x14ac:dyDescent="0.35">
      <c r="A112" s="281">
        <v>111</v>
      </c>
      <c r="B112" s="293" t="s">
        <v>401</v>
      </c>
      <c r="C112" s="319" t="str">
        <f t="shared" ca="1" si="0"/>
        <v>3DA+0</v>
      </c>
      <c r="D112" s="319" t="s">
        <v>456</v>
      </c>
      <c r="E112" s="292">
        <v>45736</v>
      </c>
      <c r="F112" s="281">
        <v>36.369999999999997</v>
      </c>
      <c r="G112" s="678" t="s">
        <v>172</v>
      </c>
      <c r="H112" s="678"/>
      <c r="I112" s="678"/>
      <c r="J112" s="678"/>
      <c r="K112" s="292">
        <v>45739</v>
      </c>
      <c r="L112" s="281" t="s">
        <v>614</v>
      </c>
      <c r="M112" s="281">
        <v>27</v>
      </c>
      <c r="N112" s="281"/>
      <c r="O112" s="325"/>
      <c r="P112" s="534"/>
    </row>
    <row r="113" spans="1:16" ht="26" x14ac:dyDescent="0.35">
      <c r="A113" s="281">
        <v>112</v>
      </c>
      <c r="B113" s="293" t="s">
        <v>365</v>
      </c>
      <c r="C113" s="319" t="str">
        <f t="shared" ca="1" si="0"/>
        <v xml:space="preserve">3DC1+0 </v>
      </c>
      <c r="D113" s="319" t="s">
        <v>30</v>
      </c>
      <c r="E113" s="292">
        <v>45733</v>
      </c>
      <c r="F113" s="307">
        <v>62.535277999999998</v>
      </c>
      <c r="G113" s="678" t="s">
        <v>172</v>
      </c>
      <c r="H113" s="678"/>
      <c r="I113" s="678"/>
      <c r="J113" s="678"/>
      <c r="K113" s="292">
        <v>45739</v>
      </c>
      <c r="L113" s="281" t="s">
        <v>476</v>
      </c>
      <c r="M113" s="281">
        <v>27</v>
      </c>
      <c r="N113" s="281"/>
      <c r="O113" s="534" t="s">
        <v>172</v>
      </c>
      <c r="P113" s="534" t="s">
        <v>172</v>
      </c>
    </row>
    <row r="114" spans="1:16" x14ac:dyDescent="0.35">
      <c r="A114" s="281">
        <v>113</v>
      </c>
      <c r="B114" s="293" t="s">
        <v>302</v>
      </c>
      <c r="C114" s="319" t="str">
        <f t="shared" ca="1" si="0"/>
        <v>3DA+0</v>
      </c>
      <c r="D114" s="319" t="str">
        <f ca="1">VLOOKUP(B114,$C$9:$E$273,3,FALSE)</f>
        <v xml:space="preserve">WBC </v>
      </c>
      <c r="E114" s="292">
        <v>45739</v>
      </c>
      <c r="F114" s="281">
        <v>36.369999999999997</v>
      </c>
      <c r="G114" s="678" t="s">
        <v>172</v>
      </c>
      <c r="H114" s="678"/>
      <c r="I114" s="678"/>
      <c r="J114" s="678"/>
      <c r="K114" s="292">
        <v>45742</v>
      </c>
      <c r="L114" s="281" t="s">
        <v>453</v>
      </c>
      <c r="M114" s="281">
        <v>27</v>
      </c>
      <c r="N114" s="281"/>
      <c r="O114" s="325"/>
      <c r="P114" s="534"/>
    </row>
    <row r="115" spans="1:16" ht="26" x14ac:dyDescent="0.35">
      <c r="A115" s="281">
        <v>114</v>
      </c>
      <c r="B115" s="293" t="s">
        <v>128</v>
      </c>
      <c r="C115" s="319" t="str">
        <f t="shared" ca="1" si="0"/>
        <v>3DA+6</v>
      </c>
      <c r="D115" s="319" t="str">
        <f ca="1">VLOOKUP(B115,$C$9:$E$273,3,FALSE)</f>
        <v xml:space="preserve">WBC </v>
      </c>
      <c r="E115" s="292">
        <v>45729</v>
      </c>
      <c r="F115" s="281">
        <v>43.08</v>
      </c>
      <c r="G115" s="678" t="s">
        <v>172</v>
      </c>
      <c r="H115" s="678"/>
      <c r="I115" s="678"/>
      <c r="J115" s="678"/>
      <c r="K115" s="292">
        <v>45743</v>
      </c>
      <c r="L115" s="281" t="s">
        <v>443</v>
      </c>
      <c r="M115" s="281">
        <v>25</v>
      </c>
      <c r="N115" s="281"/>
      <c r="O115" s="534" t="s">
        <v>172</v>
      </c>
      <c r="P115" s="534" t="s">
        <v>172</v>
      </c>
    </row>
    <row r="116" spans="1:16" ht="26" x14ac:dyDescent="0.35">
      <c r="A116" s="281">
        <v>115</v>
      </c>
      <c r="B116" s="293" t="s">
        <v>367</v>
      </c>
      <c r="C116" s="319" t="str">
        <f t="shared" ca="1" si="0"/>
        <v>3DA+3</v>
      </c>
      <c r="D116" s="319" t="str">
        <f ca="1">VLOOKUP(B116,$C$9:$E$273,3,FALSE)</f>
        <v>DFR</v>
      </c>
      <c r="E116" s="292">
        <v>45739</v>
      </c>
      <c r="F116" s="281">
        <v>37.93</v>
      </c>
      <c r="G116" s="678" t="s">
        <v>172</v>
      </c>
      <c r="H116" s="678"/>
      <c r="I116" s="678"/>
      <c r="J116" s="678"/>
      <c r="K116" s="292">
        <v>45743</v>
      </c>
      <c r="L116" s="281" t="s">
        <v>476</v>
      </c>
      <c r="M116" s="281">
        <v>25</v>
      </c>
      <c r="N116" s="281"/>
      <c r="O116" s="534" t="s">
        <v>172</v>
      </c>
      <c r="P116" s="534" t="s">
        <v>172</v>
      </c>
    </row>
    <row r="117" spans="1:16" x14ac:dyDescent="0.35">
      <c r="A117" s="281">
        <v>116</v>
      </c>
      <c r="B117" s="293" t="s">
        <v>303</v>
      </c>
      <c r="C117" s="319" t="str">
        <f ca="1">VLOOKUP(B117,$C$9:$D$222,2,FALSE)</f>
        <v>3DA+3</v>
      </c>
      <c r="D117" s="319" t="str">
        <f ca="1">VLOOKUP(B117,$C$9:$E$273,3,FALSE)</f>
        <v xml:space="preserve">WET </v>
      </c>
      <c r="E117" s="292">
        <v>45743</v>
      </c>
      <c r="F117" s="281">
        <v>37.93</v>
      </c>
      <c r="G117" s="678" t="s">
        <v>172</v>
      </c>
      <c r="H117" s="678"/>
      <c r="I117" s="678"/>
      <c r="J117" s="678"/>
      <c r="K117" s="292">
        <v>45745</v>
      </c>
      <c r="L117" s="281" t="s">
        <v>453</v>
      </c>
      <c r="M117" s="281">
        <v>27</v>
      </c>
      <c r="N117" s="281"/>
      <c r="O117" s="325"/>
      <c r="P117" s="534"/>
    </row>
    <row r="118" spans="1:16" x14ac:dyDescent="0.35">
      <c r="A118" s="281">
        <v>117</v>
      </c>
      <c r="B118" s="293" t="s">
        <v>496</v>
      </c>
      <c r="C118" s="319" t="str">
        <f ca="1">VLOOKUP(B118,$C$9:$D$222,2,FALSE)</f>
        <v>3DA+0</v>
      </c>
      <c r="D118" s="319" t="str">
        <f ca="1">VLOOKUP(B118,$C$9:$E$273,3,FALSE)</f>
        <v>WFR</v>
      </c>
      <c r="E118" s="292">
        <v>45740</v>
      </c>
      <c r="F118" s="281">
        <v>36.369999999999997</v>
      </c>
      <c r="G118" s="678" t="s">
        <v>172</v>
      </c>
      <c r="H118" s="678"/>
      <c r="I118" s="678"/>
      <c r="J118" s="678"/>
      <c r="K118" s="292">
        <v>45745</v>
      </c>
      <c r="L118" s="281" t="s">
        <v>658</v>
      </c>
      <c r="M118" s="281">
        <v>25</v>
      </c>
      <c r="N118" s="281"/>
      <c r="O118" s="325"/>
      <c r="P118" s="534"/>
    </row>
    <row r="119" spans="1:16" x14ac:dyDescent="0.35">
      <c r="A119" s="281">
        <v>118</v>
      </c>
      <c r="B119" s="293" t="s">
        <v>382</v>
      </c>
      <c r="C119" s="319" t="str">
        <f t="shared" ca="1" si="0"/>
        <v>3DA+3</v>
      </c>
      <c r="D119" s="319" t="s">
        <v>30</v>
      </c>
      <c r="E119" s="292">
        <v>45717</v>
      </c>
      <c r="F119" s="281">
        <v>37.93</v>
      </c>
      <c r="G119" s="678" t="s">
        <v>172</v>
      </c>
      <c r="H119" s="678"/>
      <c r="I119" s="678"/>
      <c r="J119" s="678"/>
      <c r="K119" s="292">
        <v>45746</v>
      </c>
      <c r="L119" s="281" t="s">
        <v>659</v>
      </c>
      <c r="M119" s="281">
        <v>27</v>
      </c>
      <c r="N119" s="281"/>
      <c r="O119" s="325"/>
      <c r="P119" s="534"/>
    </row>
    <row r="120" spans="1:16" ht="26" x14ac:dyDescent="0.35">
      <c r="A120" s="281">
        <v>119</v>
      </c>
      <c r="B120" s="293" t="s">
        <v>368</v>
      </c>
      <c r="C120" s="319" t="str">
        <f t="shared" ca="1" si="0"/>
        <v>3DA+6</v>
      </c>
      <c r="D120" s="319" t="str">
        <f t="shared" ref="D120:D150" ca="1" si="1">VLOOKUP(B120,$C$9:$E$273,3,FALSE)</f>
        <v>DFR</v>
      </c>
      <c r="E120" s="292">
        <v>45744</v>
      </c>
      <c r="F120" s="281">
        <v>43.08</v>
      </c>
      <c r="G120" s="678" t="s">
        <v>172</v>
      </c>
      <c r="H120" s="678"/>
      <c r="I120" s="678"/>
      <c r="J120" s="678"/>
      <c r="K120" s="292">
        <v>45748</v>
      </c>
      <c r="L120" s="281" t="s">
        <v>476</v>
      </c>
      <c r="M120" s="281">
        <v>27</v>
      </c>
      <c r="N120" s="281"/>
      <c r="O120" s="534" t="s">
        <v>172</v>
      </c>
      <c r="P120" s="534" t="s">
        <v>172</v>
      </c>
    </row>
    <row r="121" spans="1:16" x14ac:dyDescent="0.35">
      <c r="A121" s="281">
        <v>120</v>
      </c>
      <c r="B121" s="304" t="s">
        <v>305</v>
      </c>
      <c r="C121" s="319" t="str">
        <f t="shared" ca="1" si="0"/>
        <v>3DA+3</v>
      </c>
      <c r="D121" s="319" t="str">
        <f t="shared" ca="1" si="1"/>
        <v xml:space="preserve">WBC </v>
      </c>
      <c r="E121" s="292">
        <v>45745</v>
      </c>
      <c r="F121" s="281">
        <v>37.93</v>
      </c>
      <c r="G121" s="678" t="s">
        <v>172</v>
      </c>
      <c r="H121" s="678"/>
      <c r="I121" s="678"/>
      <c r="J121" s="678"/>
      <c r="K121" s="292">
        <v>45749</v>
      </c>
      <c r="L121" s="281" t="s">
        <v>453</v>
      </c>
      <c r="M121" s="281">
        <v>27</v>
      </c>
      <c r="N121" s="281"/>
      <c r="O121" s="325"/>
      <c r="P121" s="534"/>
    </row>
    <row r="122" spans="1:16" x14ac:dyDescent="0.35">
      <c r="A122" s="281">
        <v>121</v>
      </c>
      <c r="B122" s="293" t="s">
        <v>393</v>
      </c>
      <c r="C122" s="319" t="str">
        <f t="shared" ca="1" si="0"/>
        <v>3DA+0</v>
      </c>
      <c r="D122" s="319" t="str">
        <f t="shared" ca="1" si="1"/>
        <v>DFR</v>
      </c>
      <c r="E122" s="292">
        <v>45745</v>
      </c>
      <c r="F122" s="281">
        <v>36.369999999999997</v>
      </c>
      <c r="G122" s="678" t="s">
        <v>172</v>
      </c>
      <c r="H122" s="678"/>
      <c r="I122" s="678"/>
      <c r="J122" s="678"/>
      <c r="K122" s="292">
        <v>45751</v>
      </c>
      <c r="L122" s="281" t="s">
        <v>658</v>
      </c>
      <c r="M122" s="281">
        <v>25</v>
      </c>
      <c r="N122" s="281"/>
      <c r="O122" s="325"/>
      <c r="P122" s="534"/>
    </row>
    <row r="123" spans="1:16" x14ac:dyDescent="0.35">
      <c r="A123" s="281">
        <v>122</v>
      </c>
      <c r="B123" s="293" t="s">
        <v>380</v>
      </c>
      <c r="C123" s="319" t="str">
        <f t="shared" ca="1" si="0"/>
        <v>3DA+0</v>
      </c>
      <c r="D123" s="319" t="str">
        <f t="shared" ca="1" si="1"/>
        <v>DFR</v>
      </c>
      <c r="E123" s="292">
        <v>45746</v>
      </c>
      <c r="F123" s="281">
        <v>36.369999999999997</v>
      </c>
      <c r="G123" s="678" t="s">
        <v>172</v>
      </c>
      <c r="H123" s="678"/>
      <c r="I123" s="678"/>
      <c r="J123" s="678"/>
      <c r="K123" s="292">
        <v>45752</v>
      </c>
      <c r="L123" s="281" t="s">
        <v>659</v>
      </c>
      <c r="M123" s="281">
        <v>25</v>
      </c>
      <c r="N123" s="281"/>
      <c r="O123" s="325"/>
      <c r="P123" s="534"/>
    </row>
    <row r="124" spans="1:16" ht="26" x14ac:dyDescent="0.35">
      <c r="A124" s="281">
        <v>123</v>
      </c>
      <c r="B124" s="293" t="s">
        <v>369</v>
      </c>
      <c r="C124" s="281" t="str">
        <f t="shared" ca="1" si="0"/>
        <v>3DD45+6</v>
      </c>
      <c r="D124" s="281" t="str">
        <f t="shared" ca="1" si="1"/>
        <v>WFR</v>
      </c>
      <c r="E124" s="292">
        <v>45749</v>
      </c>
      <c r="F124" s="307">
        <v>84.248000000000005</v>
      </c>
      <c r="G124" s="678" t="s">
        <v>172</v>
      </c>
      <c r="H124" s="678"/>
      <c r="I124" s="678"/>
      <c r="J124" s="678"/>
      <c r="K124" s="292">
        <v>45756</v>
      </c>
      <c r="L124" s="281" t="s">
        <v>476</v>
      </c>
      <c r="M124" s="281">
        <v>25</v>
      </c>
      <c r="N124" s="258"/>
      <c r="O124" s="534" t="s">
        <v>172</v>
      </c>
      <c r="P124" s="534" t="s">
        <v>172</v>
      </c>
    </row>
    <row r="125" spans="1:16" x14ac:dyDescent="0.35">
      <c r="A125" s="281">
        <v>124</v>
      </c>
      <c r="B125" s="293" t="s">
        <v>306</v>
      </c>
      <c r="C125" s="281" t="str">
        <f t="shared" ca="1" si="0"/>
        <v xml:space="preserve">3DD45+0 </v>
      </c>
      <c r="D125" s="281" t="str">
        <f t="shared" ca="1" si="1"/>
        <v>WET</v>
      </c>
      <c r="E125" s="292">
        <v>45750</v>
      </c>
      <c r="F125" s="307">
        <v>72.721000000000004</v>
      </c>
      <c r="G125" s="678" t="s">
        <v>172</v>
      </c>
      <c r="H125" s="678"/>
      <c r="I125" s="678"/>
      <c r="J125" s="678"/>
      <c r="K125" s="292">
        <v>45757</v>
      </c>
      <c r="L125" s="281" t="s">
        <v>453</v>
      </c>
      <c r="M125" s="281">
        <v>27</v>
      </c>
      <c r="N125" s="258"/>
      <c r="O125" s="325"/>
      <c r="P125" s="534"/>
    </row>
    <row r="126" spans="1:16" ht="26" x14ac:dyDescent="0.35">
      <c r="A126" s="281">
        <v>125</v>
      </c>
      <c r="B126" s="293" t="s">
        <v>328</v>
      </c>
      <c r="C126" s="319" t="str">
        <f t="shared" ca="1" si="0"/>
        <v>3DA+6</v>
      </c>
      <c r="D126" s="319" t="str">
        <f t="shared" ca="1" si="1"/>
        <v xml:space="preserve">WBC </v>
      </c>
      <c r="E126" s="292">
        <v>45744</v>
      </c>
      <c r="F126" s="281">
        <v>43.08</v>
      </c>
      <c r="G126" s="678" t="s">
        <v>172</v>
      </c>
      <c r="H126" s="678"/>
      <c r="I126" s="678"/>
      <c r="J126" s="678"/>
      <c r="K126" s="292">
        <v>45758</v>
      </c>
      <c r="L126" s="281" t="s">
        <v>443</v>
      </c>
      <c r="M126" s="281">
        <v>27</v>
      </c>
      <c r="N126" s="258"/>
      <c r="O126" s="325" t="s">
        <v>172</v>
      </c>
      <c r="P126" s="534" t="s">
        <v>172</v>
      </c>
    </row>
    <row r="127" spans="1:16" x14ac:dyDescent="0.35">
      <c r="A127" s="281">
        <v>126</v>
      </c>
      <c r="B127" s="293" t="s">
        <v>381</v>
      </c>
      <c r="C127" s="319" t="str">
        <f t="shared" ca="1" si="0"/>
        <v>3DA+3</v>
      </c>
      <c r="D127" s="319" t="str">
        <f t="shared" ca="1" si="1"/>
        <v>DFR</v>
      </c>
      <c r="E127" s="292">
        <v>45753</v>
      </c>
      <c r="F127" s="281">
        <v>37.93</v>
      </c>
      <c r="G127" s="678" t="s">
        <v>172</v>
      </c>
      <c r="H127" s="678"/>
      <c r="I127" s="678"/>
      <c r="J127" s="678"/>
      <c r="K127" s="292">
        <v>45760</v>
      </c>
      <c r="L127" s="281" t="s">
        <v>659</v>
      </c>
      <c r="M127" s="281">
        <v>25</v>
      </c>
      <c r="N127" s="258"/>
      <c r="O127" s="325"/>
      <c r="P127" s="534"/>
    </row>
    <row r="128" spans="1:16" x14ac:dyDescent="0.35">
      <c r="A128" s="281">
        <v>127</v>
      </c>
      <c r="B128" s="293" t="s">
        <v>500</v>
      </c>
      <c r="C128" s="319" t="str">
        <f t="shared" ca="1" si="0"/>
        <v>3DA+6</v>
      </c>
      <c r="D128" s="319" t="str">
        <f t="shared" ca="1" si="1"/>
        <v>DFR</v>
      </c>
      <c r="E128" s="292">
        <v>45757</v>
      </c>
      <c r="F128" s="281">
        <v>43.08</v>
      </c>
      <c r="G128" s="678" t="s">
        <v>172</v>
      </c>
      <c r="H128" s="678"/>
      <c r="I128" s="678"/>
      <c r="J128" s="678"/>
      <c r="K128" s="292">
        <v>45761</v>
      </c>
      <c r="L128" s="258" t="s">
        <v>476</v>
      </c>
      <c r="M128" s="281">
        <v>27</v>
      </c>
      <c r="N128" s="258"/>
      <c r="O128" s="325"/>
      <c r="P128" s="534"/>
    </row>
    <row r="129" spans="1:16" x14ac:dyDescent="0.35">
      <c r="A129" s="281">
        <v>128</v>
      </c>
      <c r="B129" s="286" t="s">
        <v>307</v>
      </c>
      <c r="C129" s="258" t="str">
        <f t="shared" ca="1" si="0"/>
        <v>3DA+0</v>
      </c>
      <c r="D129" s="258" t="str">
        <f t="shared" ca="1" si="1"/>
        <v>WET</v>
      </c>
      <c r="E129" s="292">
        <v>45758</v>
      </c>
      <c r="F129" s="258">
        <v>36.369999999999997</v>
      </c>
      <c r="G129" s="678" t="s">
        <v>172</v>
      </c>
      <c r="H129" s="678"/>
      <c r="I129" s="678"/>
      <c r="J129" s="678"/>
      <c r="K129" s="292">
        <v>45762</v>
      </c>
      <c r="L129" s="258" t="s">
        <v>453</v>
      </c>
      <c r="M129" s="281">
        <v>27</v>
      </c>
      <c r="N129" s="258"/>
      <c r="O129" s="325"/>
      <c r="P129" s="534"/>
    </row>
    <row r="130" spans="1:16" x14ac:dyDescent="0.35">
      <c r="A130" s="281">
        <v>129</v>
      </c>
      <c r="B130" s="293" t="s">
        <v>395</v>
      </c>
      <c r="C130" s="319" t="str">
        <f t="shared" ca="1" si="0"/>
        <v xml:space="preserve">3DC1+0 </v>
      </c>
      <c r="D130" s="319" t="str">
        <f t="shared" ca="1" si="1"/>
        <v>DFR</v>
      </c>
      <c r="E130" s="292">
        <v>45752</v>
      </c>
      <c r="F130" s="281">
        <v>62.54</v>
      </c>
      <c r="G130" s="678" t="s">
        <v>172</v>
      </c>
      <c r="H130" s="678"/>
      <c r="I130" s="678"/>
      <c r="J130" s="678"/>
      <c r="K130" s="292">
        <v>45764</v>
      </c>
      <c r="L130" s="281" t="s">
        <v>658</v>
      </c>
      <c r="M130" s="281">
        <v>27</v>
      </c>
      <c r="N130" s="258"/>
      <c r="O130" s="325"/>
      <c r="P130" s="534"/>
    </row>
    <row r="131" spans="1:16" x14ac:dyDescent="0.35">
      <c r="A131" s="281">
        <v>130</v>
      </c>
      <c r="B131" s="293" t="s">
        <v>378</v>
      </c>
      <c r="C131" s="319" t="str">
        <f ca="1">VLOOKUP(B131,$C$9:$D$222,2,FALSE)</f>
        <v>3DA+0</v>
      </c>
      <c r="D131" s="319" t="str">
        <f t="shared" ca="1" si="1"/>
        <v>DFR</v>
      </c>
      <c r="E131" s="292">
        <v>45762</v>
      </c>
      <c r="F131" s="281">
        <v>36.369999999999997</v>
      </c>
      <c r="G131" s="678" t="s">
        <v>172</v>
      </c>
      <c r="H131" s="678"/>
      <c r="I131" s="678"/>
      <c r="J131" s="678"/>
      <c r="K131" s="292">
        <v>45765</v>
      </c>
      <c r="L131" s="281" t="s">
        <v>476</v>
      </c>
      <c r="M131" s="281">
        <v>25</v>
      </c>
      <c r="N131" s="281"/>
      <c r="O131" s="325"/>
      <c r="P131" s="534"/>
    </row>
    <row r="132" spans="1:16" x14ac:dyDescent="0.35">
      <c r="A132" s="281">
        <v>131</v>
      </c>
      <c r="B132" s="293" t="s">
        <v>310</v>
      </c>
      <c r="C132" s="319" t="str">
        <f t="shared" ca="1" si="0"/>
        <v>3DA+3</v>
      </c>
      <c r="D132" s="319" t="str">
        <f t="shared" ca="1" si="1"/>
        <v>WET</v>
      </c>
      <c r="E132" s="292">
        <v>45763</v>
      </c>
      <c r="F132" s="281">
        <v>37.93</v>
      </c>
      <c r="G132" s="678" t="s">
        <v>172</v>
      </c>
      <c r="H132" s="678"/>
      <c r="I132" s="678"/>
      <c r="J132" s="678"/>
      <c r="K132" s="292">
        <v>45766</v>
      </c>
      <c r="L132" s="281" t="s">
        <v>453</v>
      </c>
      <c r="M132" s="281">
        <v>25</v>
      </c>
      <c r="N132" s="281"/>
      <c r="O132" s="325"/>
      <c r="P132" s="534"/>
    </row>
    <row r="133" spans="1:16" x14ac:dyDescent="0.35">
      <c r="A133" s="281">
        <v>132</v>
      </c>
      <c r="B133" s="293" t="s">
        <v>311</v>
      </c>
      <c r="C133" s="281" t="str">
        <f t="shared" ca="1" si="0"/>
        <v>3DA+0</v>
      </c>
      <c r="D133" s="281" t="str">
        <f t="shared" ca="1" si="1"/>
        <v>WET</v>
      </c>
      <c r="E133" s="292">
        <v>45766</v>
      </c>
      <c r="F133" s="281">
        <v>36.369999999999997</v>
      </c>
      <c r="G133" s="678" t="s">
        <v>172</v>
      </c>
      <c r="H133" s="678"/>
      <c r="I133" s="678"/>
      <c r="J133" s="678"/>
      <c r="K133" s="292">
        <v>45768</v>
      </c>
      <c r="L133" s="281" t="s">
        <v>453</v>
      </c>
      <c r="M133" s="281">
        <v>25</v>
      </c>
      <c r="N133" s="258"/>
      <c r="O133" s="325"/>
      <c r="P133" s="534"/>
    </row>
    <row r="134" spans="1:16" x14ac:dyDescent="0.35">
      <c r="A134" s="281">
        <v>133</v>
      </c>
      <c r="B134" s="293" t="s">
        <v>384</v>
      </c>
      <c r="C134" s="319" t="str">
        <f t="shared" ca="1" si="0"/>
        <v>3DA+0</v>
      </c>
      <c r="D134" s="319" t="str">
        <f t="shared" ca="1" si="1"/>
        <v>DFR</v>
      </c>
      <c r="E134" s="292">
        <v>45761</v>
      </c>
      <c r="F134" s="281">
        <v>36.369999999999997</v>
      </c>
      <c r="G134" s="678" t="s">
        <v>172</v>
      </c>
      <c r="H134" s="678"/>
      <c r="I134" s="678"/>
      <c r="J134" s="678"/>
      <c r="K134" s="292">
        <v>45768</v>
      </c>
      <c r="L134" s="281" t="s">
        <v>659</v>
      </c>
      <c r="M134" s="281">
        <v>27</v>
      </c>
      <c r="N134" s="258"/>
      <c r="O134" s="325"/>
      <c r="P134" s="534"/>
    </row>
    <row r="135" spans="1:16" ht="26" x14ac:dyDescent="0.35">
      <c r="A135" s="281">
        <v>134</v>
      </c>
      <c r="B135" s="293" t="s">
        <v>343</v>
      </c>
      <c r="C135" s="281" t="str">
        <f t="shared" ca="1" si="0"/>
        <v>3DC1+0</v>
      </c>
      <c r="D135" s="281" t="str">
        <f t="shared" ca="1" si="1"/>
        <v>DFR</v>
      </c>
      <c r="E135" s="292">
        <v>45766</v>
      </c>
      <c r="F135" s="281">
        <v>62.54</v>
      </c>
      <c r="G135" s="678" t="s">
        <v>172</v>
      </c>
      <c r="H135" s="678"/>
      <c r="I135" s="678"/>
      <c r="J135" s="678"/>
      <c r="K135" s="292">
        <v>45770</v>
      </c>
      <c r="L135" s="281" t="s">
        <v>476</v>
      </c>
      <c r="M135" s="281">
        <v>28</v>
      </c>
      <c r="N135" s="281"/>
      <c r="O135" s="534" t="s">
        <v>172</v>
      </c>
      <c r="P135" s="534" t="s">
        <v>172</v>
      </c>
    </row>
    <row r="136" spans="1:16" x14ac:dyDescent="0.35">
      <c r="A136" s="281">
        <v>135</v>
      </c>
      <c r="B136" s="293" t="s">
        <v>392</v>
      </c>
      <c r="C136" s="281" t="str">
        <f t="shared" ca="1" si="0"/>
        <v>3DA+6</v>
      </c>
      <c r="D136" s="281" t="str">
        <f t="shared" ca="1" si="1"/>
        <v>DFR</v>
      </c>
      <c r="E136" s="292">
        <v>45765</v>
      </c>
      <c r="F136" s="281">
        <v>43.08</v>
      </c>
      <c r="G136" s="678" t="s">
        <v>172</v>
      </c>
      <c r="H136" s="678"/>
      <c r="I136" s="678"/>
      <c r="J136" s="678"/>
      <c r="K136" s="292">
        <v>45770</v>
      </c>
      <c r="L136" s="281" t="s">
        <v>658</v>
      </c>
      <c r="M136" s="281">
        <v>29</v>
      </c>
      <c r="N136" s="281"/>
      <c r="O136" s="325"/>
      <c r="P136" s="534"/>
    </row>
    <row r="137" spans="1:16" x14ac:dyDescent="0.35">
      <c r="A137" s="281">
        <v>136</v>
      </c>
      <c r="B137" s="286" t="s">
        <v>312</v>
      </c>
      <c r="C137" s="281" t="str">
        <f t="shared" ca="1" si="0"/>
        <v>3DA+0</v>
      </c>
      <c r="D137" s="281" t="str">
        <f t="shared" ca="1" si="1"/>
        <v>WET</v>
      </c>
      <c r="E137" s="254">
        <v>45769</v>
      </c>
      <c r="F137" s="258">
        <v>36.369999999999997</v>
      </c>
      <c r="G137" s="678" t="s">
        <v>172</v>
      </c>
      <c r="H137" s="678"/>
      <c r="I137" s="678"/>
      <c r="J137" s="678"/>
      <c r="K137" s="254">
        <v>45771</v>
      </c>
      <c r="L137" s="281" t="s">
        <v>453</v>
      </c>
      <c r="M137" s="258">
        <v>26</v>
      </c>
      <c r="N137" s="258"/>
      <c r="O137" s="325"/>
      <c r="P137" s="534"/>
    </row>
    <row r="138" spans="1:16" ht="26" x14ac:dyDescent="0.35">
      <c r="A138" s="281">
        <v>137</v>
      </c>
      <c r="B138" s="293" t="s">
        <v>322</v>
      </c>
      <c r="C138" s="319" t="str">
        <f t="shared" ca="1" si="0"/>
        <v>3DA+6</v>
      </c>
      <c r="D138" s="319" t="str">
        <f t="shared" ca="1" si="1"/>
        <v>DFR</v>
      </c>
      <c r="E138" s="292">
        <v>45759</v>
      </c>
      <c r="F138" s="281">
        <v>43.08</v>
      </c>
      <c r="G138" s="678" t="s">
        <v>172</v>
      </c>
      <c r="H138" s="678"/>
      <c r="I138" s="678"/>
      <c r="J138" s="678"/>
      <c r="K138" s="254">
        <v>45773</v>
      </c>
      <c r="L138" s="281" t="s">
        <v>443</v>
      </c>
      <c r="M138" s="281">
        <v>27</v>
      </c>
      <c r="N138" s="281"/>
      <c r="O138" s="534" t="s">
        <v>172</v>
      </c>
      <c r="P138" s="534" t="s">
        <v>172</v>
      </c>
    </row>
    <row r="139" spans="1:16" x14ac:dyDescent="0.35">
      <c r="A139" s="281">
        <v>138</v>
      </c>
      <c r="B139" s="293" t="s">
        <v>383</v>
      </c>
      <c r="C139" s="281" t="str">
        <f t="shared" ca="1" si="0"/>
        <v>3DA+3</v>
      </c>
      <c r="D139" s="281" t="str">
        <f t="shared" ca="1" si="1"/>
        <v>DFR</v>
      </c>
      <c r="E139" s="292">
        <v>45769</v>
      </c>
      <c r="F139" s="281">
        <v>37.93</v>
      </c>
      <c r="G139" s="678" t="s">
        <v>172</v>
      </c>
      <c r="H139" s="678"/>
      <c r="I139" s="678"/>
      <c r="J139" s="678"/>
      <c r="K139" s="254">
        <v>45774</v>
      </c>
      <c r="L139" s="281" t="s">
        <v>659</v>
      </c>
      <c r="M139" s="281">
        <v>25</v>
      </c>
      <c r="N139" s="281"/>
      <c r="O139" s="325"/>
      <c r="P139" s="534"/>
    </row>
    <row r="140" spans="1:16" x14ac:dyDescent="0.35">
      <c r="A140" s="281">
        <v>139</v>
      </c>
      <c r="B140" s="293" t="s">
        <v>304</v>
      </c>
      <c r="C140" s="281" t="s">
        <v>29</v>
      </c>
      <c r="D140" s="281" t="str">
        <f t="shared" ca="1" si="1"/>
        <v xml:space="preserve">WBC </v>
      </c>
      <c r="E140" s="292">
        <v>45772</v>
      </c>
      <c r="F140" s="281">
        <v>36.369999999999997</v>
      </c>
      <c r="G140" s="678" t="s">
        <v>172</v>
      </c>
      <c r="H140" s="678"/>
      <c r="I140" s="678"/>
      <c r="J140" s="678"/>
      <c r="K140" s="254">
        <v>45774</v>
      </c>
      <c r="L140" s="281" t="s">
        <v>453</v>
      </c>
      <c r="M140" s="281">
        <v>27</v>
      </c>
      <c r="N140" s="281"/>
      <c r="O140" s="325"/>
      <c r="P140" s="534"/>
    </row>
    <row r="141" spans="1:16" x14ac:dyDescent="0.35">
      <c r="A141" s="281">
        <v>140</v>
      </c>
      <c r="B141" s="281" t="s">
        <v>341</v>
      </c>
      <c r="C141" s="281" t="str">
        <f ca="1">VLOOKUP(B141,$C$9:$D$222,2,FALSE)</f>
        <v>3DC1+0</v>
      </c>
      <c r="D141" s="281" t="str">
        <f t="shared" ca="1" si="1"/>
        <v>DFR</v>
      </c>
      <c r="E141" s="292">
        <v>45771</v>
      </c>
      <c r="F141" s="281">
        <v>62.534999999999997</v>
      </c>
      <c r="G141" s="678" t="s">
        <v>172</v>
      </c>
      <c r="H141" s="678"/>
      <c r="I141" s="678"/>
      <c r="J141" s="678"/>
      <c r="K141" s="254">
        <v>45775</v>
      </c>
      <c r="L141" s="281" t="s">
        <v>476</v>
      </c>
      <c r="M141" s="281">
        <v>28</v>
      </c>
      <c r="N141" s="258"/>
      <c r="O141" s="325"/>
      <c r="P141" s="534"/>
    </row>
    <row r="142" spans="1:16" x14ac:dyDescent="0.35">
      <c r="A142" s="281">
        <v>141</v>
      </c>
      <c r="B142" s="293" t="s">
        <v>390</v>
      </c>
      <c r="C142" s="281" t="str">
        <f ca="1">VLOOKUP(B142,$C$9:$D$222,2,FALSE)</f>
        <v>3DA+0</v>
      </c>
      <c r="D142" s="281" t="str">
        <f t="shared" ca="1" si="1"/>
        <v xml:space="preserve">DFR </v>
      </c>
      <c r="E142" s="292">
        <v>45771</v>
      </c>
      <c r="F142" s="281">
        <v>36.369999999999997</v>
      </c>
      <c r="G142" s="678" t="s">
        <v>172</v>
      </c>
      <c r="H142" s="678"/>
      <c r="I142" s="678"/>
      <c r="J142" s="678"/>
      <c r="K142" s="254">
        <v>45777</v>
      </c>
      <c r="L142" s="281" t="s">
        <v>658</v>
      </c>
      <c r="M142" s="281">
        <v>29</v>
      </c>
      <c r="N142" s="258"/>
      <c r="O142" s="325"/>
      <c r="P142" s="534"/>
    </row>
    <row r="143" spans="1:16" x14ac:dyDescent="0.35">
      <c r="A143" s="281">
        <v>142</v>
      </c>
      <c r="B143" s="293" t="s">
        <v>299</v>
      </c>
      <c r="C143" s="281" t="str">
        <f ca="1">VLOOKUP(B143,$C$9:$D$277,2,FALSE)</f>
        <v>3DA+0</v>
      </c>
      <c r="D143" s="281" t="str">
        <f t="shared" ca="1" si="1"/>
        <v>WET</v>
      </c>
      <c r="E143" s="292">
        <v>45775</v>
      </c>
      <c r="F143" s="281">
        <v>36.369999999999997</v>
      </c>
      <c r="G143" s="678" t="s">
        <v>172</v>
      </c>
      <c r="H143" s="678"/>
      <c r="I143" s="678"/>
      <c r="J143" s="678"/>
      <c r="K143" s="254">
        <v>45777</v>
      </c>
      <c r="L143" s="281" t="s">
        <v>453</v>
      </c>
      <c r="M143" s="281">
        <v>28</v>
      </c>
      <c r="N143" s="281"/>
      <c r="O143" s="325"/>
      <c r="P143" s="534"/>
    </row>
    <row r="144" spans="1:16" x14ac:dyDescent="0.35">
      <c r="A144" s="281">
        <v>143</v>
      </c>
      <c r="B144" s="293" t="s">
        <v>176</v>
      </c>
      <c r="C144" s="281" t="str">
        <f t="shared" ref="C144:C150" ca="1" si="2">VLOOKUP(B144,$C$9:$D$222,2,FALSE)</f>
        <v xml:space="preserve">3DA+3 </v>
      </c>
      <c r="D144" s="281" t="str">
        <f t="shared" ca="1" si="1"/>
        <v>DFR</v>
      </c>
      <c r="E144" s="292">
        <v>45776</v>
      </c>
      <c r="F144" s="281">
        <v>37.93</v>
      </c>
      <c r="G144" s="678" t="s">
        <v>172</v>
      </c>
      <c r="H144" s="678"/>
      <c r="I144" s="678"/>
      <c r="J144" s="678"/>
      <c r="K144" s="292">
        <v>45779</v>
      </c>
      <c r="L144" s="281" t="s">
        <v>476</v>
      </c>
      <c r="M144" s="281">
        <v>25</v>
      </c>
      <c r="N144" s="281"/>
      <c r="O144" s="325"/>
      <c r="P144" s="534"/>
    </row>
    <row r="145" spans="1:16" ht="26" x14ac:dyDescent="0.35">
      <c r="A145" s="281">
        <v>144</v>
      </c>
      <c r="B145" s="293" t="s">
        <v>271</v>
      </c>
      <c r="C145" s="281" t="str">
        <f t="shared" ca="1" si="2"/>
        <v>3DA+3</v>
      </c>
      <c r="D145" s="281" t="str">
        <f t="shared" ca="1" si="1"/>
        <v>DFR</v>
      </c>
      <c r="E145" s="292">
        <v>45778</v>
      </c>
      <c r="F145" s="281">
        <v>37.93</v>
      </c>
      <c r="G145" s="678" t="s">
        <v>172</v>
      </c>
      <c r="H145" s="678"/>
      <c r="I145" s="678"/>
      <c r="J145" s="678"/>
      <c r="K145" s="292">
        <v>45781</v>
      </c>
      <c r="L145" s="281" t="s">
        <v>453</v>
      </c>
      <c r="M145" s="258">
        <v>26</v>
      </c>
      <c r="N145" s="258"/>
      <c r="O145" s="534" t="s">
        <v>172</v>
      </c>
      <c r="P145" s="534" t="s">
        <v>172</v>
      </c>
    </row>
    <row r="146" spans="1:16" x14ac:dyDescent="0.35">
      <c r="A146" s="281">
        <v>145</v>
      </c>
      <c r="B146" s="293" t="s">
        <v>397</v>
      </c>
      <c r="C146" s="281" t="str">
        <f t="shared" ca="1" si="2"/>
        <v>3DA+0</v>
      </c>
      <c r="D146" s="281" t="str">
        <f t="shared" ca="1" si="1"/>
        <v xml:space="preserve">DFR </v>
      </c>
      <c r="E146" s="292">
        <v>45779</v>
      </c>
      <c r="F146" s="281">
        <v>36.369999999999997</v>
      </c>
      <c r="G146" s="678" t="s">
        <v>172</v>
      </c>
      <c r="H146" s="678"/>
      <c r="I146" s="678"/>
      <c r="J146" s="678"/>
      <c r="K146" s="292">
        <v>45782</v>
      </c>
      <c r="L146" s="281" t="s">
        <v>658</v>
      </c>
      <c r="M146" s="420">
        <v>26</v>
      </c>
      <c r="N146" s="420"/>
      <c r="O146" s="325"/>
      <c r="P146" s="534"/>
    </row>
    <row r="147" spans="1:16" x14ac:dyDescent="0.35">
      <c r="A147" s="281">
        <v>146</v>
      </c>
      <c r="B147" s="419" t="s">
        <v>276</v>
      </c>
      <c r="C147" s="420" t="str">
        <f t="shared" ca="1" si="2"/>
        <v>3DA+0</v>
      </c>
      <c r="D147" s="420" t="str">
        <f t="shared" ca="1" si="1"/>
        <v xml:space="preserve">WBC </v>
      </c>
      <c r="E147" s="421">
        <v>45782</v>
      </c>
      <c r="F147" s="420">
        <v>36.369999999999997</v>
      </c>
      <c r="G147" s="678" t="s">
        <v>172</v>
      </c>
      <c r="H147" s="678"/>
      <c r="I147" s="678"/>
      <c r="J147" s="678"/>
      <c r="K147" s="254">
        <v>45783</v>
      </c>
      <c r="L147" s="281" t="s">
        <v>453</v>
      </c>
      <c r="M147" s="258">
        <v>26</v>
      </c>
      <c r="N147" s="258"/>
      <c r="O147" s="325"/>
      <c r="P147" s="534"/>
    </row>
    <row r="148" spans="1:16" ht="26" x14ac:dyDescent="0.35">
      <c r="A148" s="281">
        <v>147</v>
      </c>
      <c r="B148" s="293" t="s">
        <v>333</v>
      </c>
      <c r="C148" s="281" t="str">
        <f t="shared" ca="1" si="2"/>
        <v xml:space="preserve">3DD45+0 </v>
      </c>
      <c r="D148" s="281" t="str">
        <f t="shared" ca="1" si="1"/>
        <v xml:space="preserve">DFR </v>
      </c>
      <c r="E148" s="292">
        <v>45780</v>
      </c>
      <c r="F148" s="281">
        <v>72.72</v>
      </c>
      <c r="G148" s="678" t="s">
        <v>172</v>
      </c>
      <c r="H148" s="678"/>
      <c r="I148" s="678"/>
      <c r="J148" s="678"/>
      <c r="K148" s="254">
        <v>45785</v>
      </c>
      <c r="L148" s="281" t="s">
        <v>476</v>
      </c>
      <c r="M148" s="281">
        <v>25</v>
      </c>
      <c r="N148" s="258"/>
      <c r="O148" s="325" t="s">
        <v>172</v>
      </c>
      <c r="P148" s="534" t="s">
        <v>172</v>
      </c>
    </row>
    <row r="149" spans="1:16" ht="26" x14ac:dyDescent="0.35">
      <c r="A149" s="281">
        <v>148</v>
      </c>
      <c r="B149" s="293" t="s">
        <v>321</v>
      </c>
      <c r="C149" s="281" t="str">
        <f t="shared" ca="1" si="2"/>
        <v xml:space="preserve">3DA+3 </v>
      </c>
      <c r="D149" s="281" t="str">
        <f t="shared" ca="1" si="1"/>
        <v>WET</v>
      </c>
      <c r="E149" s="292">
        <v>45774</v>
      </c>
      <c r="F149" s="281">
        <v>37.93</v>
      </c>
      <c r="G149" s="678" t="s">
        <v>172</v>
      </c>
      <c r="H149" s="678"/>
      <c r="I149" s="678"/>
      <c r="J149" s="678"/>
      <c r="K149" s="254">
        <v>45786</v>
      </c>
      <c r="L149" s="281" t="s">
        <v>443</v>
      </c>
      <c r="M149" s="281">
        <v>27</v>
      </c>
      <c r="N149" s="258"/>
      <c r="O149" s="325"/>
      <c r="P149" s="534" t="s">
        <v>172</v>
      </c>
    </row>
    <row r="150" spans="1:16" ht="26" x14ac:dyDescent="0.35">
      <c r="A150" s="281">
        <v>149</v>
      </c>
      <c r="B150" s="293" t="s">
        <v>273</v>
      </c>
      <c r="C150" s="281" t="str">
        <f t="shared" ca="1" si="2"/>
        <v>3DA+6</v>
      </c>
      <c r="D150" s="281" t="str">
        <f t="shared" ca="1" si="1"/>
        <v>DFR</v>
      </c>
      <c r="E150" s="292">
        <v>45784</v>
      </c>
      <c r="F150" s="281">
        <v>43.08</v>
      </c>
      <c r="G150" s="678" t="s">
        <v>172</v>
      </c>
      <c r="H150" s="678"/>
      <c r="I150" s="678"/>
      <c r="J150" s="678"/>
      <c r="K150" s="292">
        <v>45787</v>
      </c>
      <c r="L150" s="281" t="s">
        <v>453</v>
      </c>
      <c r="M150" s="281">
        <v>28</v>
      </c>
      <c r="N150" s="281"/>
      <c r="O150" s="534" t="s">
        <v>172</v>
      </c>
      <c r="P150" s="534" t="s">
        <v>172</v>
      </c>
    </row>
    <row r="151" spans="1:16" x14ac:dyDescent="0.35">
      <c r="A151" s="281">
        <v>150</v>
      </c>
      <c r="B151" s="293" t="s">
        <v>391</v>
      </c>
      <c r="C151" s="223" t="s">
        <v>29</v>
      </c>
      <c r="D151" s="319" t="s">
        <v>30</v>
      </c>
      <c r="E151" s="292">
        <v>45783</v>
      </c>
      <c r="F151" s="281">
        <v>36.369999999999997</v>
      </c>
      <c r="G151" s="678" t="s">
        <v>172</v>
      </c>
      <c r="H151" s="678"/>
      <c r="I151" s="678"/>
      <c r="J151" s="678"/>
      <c r="K151" s="292">
        <v>45787</v>
      </c>
      <c r="L151" s="281" t="s">
        <v>708</v>
      </c>
      <c r="M151" s="281">
        <v>29</v>
      </c>
      <c r="N151" s="281"/>
      <c r="O151" s="325"/>
      <c r="P151" s="534"/>
    </row>
    <row r="152" spans="1:16" ht="26" x14ac:dyDescent="0.35">
      <c r="A152" s="281">
        <v>151</v>
      </c>
      <c r="B152" s="293" t="s">
        <v>268</v>
      </c>
      <c r="C152" s="333" t="s">
        <v>34</v>
      </c>
      <c r="D152" s="319" t="s">
        <v>30</v>
      </c>
      <c r="E152" s="292">
        <v>45787</v>
      </c>
      <c r="F152" s="281">
        <v>37.93</v>
      </c>
      <c r="G152" s="678" t="s">
        <v>172</v>
      </c>
      <c r="H152" s="678"/>
      <c r="I152" s="678"/>
      <c r="J152" s="678"/>
      <c r="K152" s="292">
        <v>45790</v>
      </c>
      <c r="L152" s="281" t="s">
        <v>453</v>
      </c>
      <c r="M152" s="281">
        <v>25</v>
      </c>
      <c r="N152" s="281"/>
      <c r="O152" s="534" t="s">
        <v>172</v>
      </c>
      <c r="P152" s="534" t="s">
        <v>172</v>
      </c>
    </row>
    <row r="153" spans="1:16" ht="26" x14ac:dyDescent="0.35">
      <c r="A153" s="281">
        <v>152</v>
      </c>
      <c r="B153" s="293" t="s">
        <v>331</v>
      </c>
      <c r="C153" s="333" t="s">
        <v>135</v>
      </c>
      <c r="D153" s="319" t="s">
        <v>30</v>
      </c>
      <c r="E153" s="292">
        <v>45787</v>
      </c>
      <c r="F153" s="281">
        <v>54.66</v>
      </c>
      <c r="G153" s="678" t="s">
        <v>172</v>
      </c>
      <c r="H153" s="678"/>
      <c r="I153" s="678"/>
      <c r="J153" s="678"/>
      <c r="K153" s="292">
        <v>45791</v>
      </c>
      <c r="L153" s="281" t="s">
        <v>476</v>
      </c>
      <c r="M153" s="281">
        <v>29</v>
      </c>
      <c r="N153" s="281"/>
      <c r="O153" s="325" t="s">
        <v>172</v>
      </c>
      <c r="P153" s="534" t="s">
        <v>172</v>
      </c>
    </row>
    <row r="154" spans="1:16" x14ac:dyDescent="0.35">
      <c r="A154" s="281">
        <v>153</v>
      </c>
      <c r="B154" s="293" t="s">
        <v>394</v>
      </c>
      <c r="C154" s="333" t="s">
        <v>29</v>
      </c>
      <c r="D154" s="319" t="s">
        <v>30</v>
      </c>
      <c r="E154" s="292">
        <v>45788</v>
      </c>
      <c r="F154" s="281">
        <v>36.369999999999997</v>
      </c>
      <c r="G154" s="678" t="s">
        <v>172</v>
      </c>
      <c r="H154" s="678"/>
      <c r="I154" s="678"/>
      <c r="J154" s="678"/>
      <c r="K154" s="292">
        <v>45793</v>
      </c>
      <c r="L154" s="281" t="s">
        <v>708</v>
      </c>
      <c r="M154" s="281">
        <v>28</v>
      </c>
      <c r="N154" s="281"/>
      <c r="O154" s="325"/>
      <c r="P154" s="534"/>
    </row>
    <row r="155" spans="1:16" ht="26" x14ac:dyDescent="0.35">
      <c r="A155" s="281">
        <v>154</v>
      </c>
      <c r="B155" s="293" t="s">
        <v>266</v>
      </c>
      <c r="C155" s="333" t="s">
        <v>29</v>
      </c>
      <c r="D155" s="319" t="s">
        <v>337</v>
      </c>
      <c r="E155" s="292">
        <v>45791</v>
      </c>
      <c r="F155" s="281">
        <v>36.369999999999997</v>
      </c>
      <c r="G155" s="678" t="s">
        <v>172</v>
      </c>
      <c r="H155" s="678"/>
      <c r="I155" s="678"/>
      <c r="J155" s="678"/>
      <c r="K155" s="292">
        <v>45794</v>
      </c>
      <c r="L155" s="281" t="s">
        <v>453</v>
      </c>
      <c r="M155" s="281">
        <v>30</v>
      </c>
      <c r="N155" s="281"/>
      <c r="O155" s="534" t="s">
        <v>172</v>
      </c>
      <c r="P155" s="534" t="s">
        <v>172</v>
      </c>
    </row>
    <row r="156" spans="1:16" ht="26" x14ac:dyDescent="0.35">
      <c r="A156" s="281">
        <v>155</v>
      </c>
      <c r="B156" s="293" t="s">
        <v>265</v>
      </c>
      <c r="C156" s="259" t="s">
        <v>34</v>
      </c>
      <c r="D156" s="259" t="s">
        <v>337</v>
      </c>
      <c r="E156" s="292">
        <v>45795</v>
      </c>
      <c r="F156" s="281">
        <v>37.93</v>
      </c>
      <c r="G156" s="678" t="s">
        <v>172</v>
      </c>
      <c r="H156" s="678"/>
      <c r="I156" s="678"/>
      <c r="J156" s="678"/>
      <c r="K156" s="292">
        <v>45797</v>
      </c>
      <c r="L156" s="281" t="s">
        <v>453</v>
      </c>
      <c r="M156" s="281">
        <v>28</v>
      </c>
      <c r="N156" s="281"/>
      <c r="O156" s="534" t="s">
        <v>662</v>
      </c>
      <c r="P156" s="534" t="s">
        <v>662</v>
      </c>
    </row>
    <row r="157" spans="1:16" ht="26" x14ac:dyDescent="0.35">
      <c r="A157" s="281">
        <v>156</v>
      </c>
      <c r="B157" s="293" t="s">
        <v>327</v>
      </c>
      <c r="C157" s="333" t="s">
        <v>502</v>
      </c>
      <c r="D157" s="319" t="s">
        <v>462</v>
      </c>
      <c r="E157" s="292">
        <v>45792</v>
      </c>
      <c r="F157" s="281">
        <v>72.72</v>
      </c>
      <c r="G157" s="678" t="s">
        <v>172</v>
      </c>
      <c r="H157" s="678"/>
      <c r="I157" s="678"/>
      <c r="J157" s="678"/>
      <c r="K157" s="292">
        <v>45799</v>
      </c>
      <c r="L157" s="281" t="s">
        <v>476</v>
      </c>
      <c r="M157" s="281">
        <v>27</v>
      </c>
      <c r="N157" s="281"/>
      <c r="O157" s="325" t="s">
        <v>494</v>
      </c>
      <c r="P157" s="534" t="s">
        <v>172</v>
      </c>
    </row>
    <row r="158" spans="1:16" x14ac:dyDescent="0.35">
      <c r="A158" s="281">
        <v>157</v>
      </c>
      <c r="B158" s="293" t="s">
        <v>385</v>
      </c>
      <c r="C158" s="281" t="str">
        <f ca="1">VLOOKUP(B158,$C$9:$D$222,2,FALSE)</f>
        <v>3DA+3</v>
      </c>
      <c r="D158" s="281" t="str">
        <f ca="1">VLOOKUP(B158,$C$9:$E$273,3,FALSE)</f>
        <v xml:space="preserve">DFR </v>
      </c>
      <c r="E158" s="292">
        <v>45788</v>
      </c>
      <c r="F158" s="281">
        <v>37.93</v>
      </c>
      <c r="G158" s="678" t="s">
        <v>172</v>
      </c>
      <c r="H158" s="678"/>
      <c r="I158" s="678"/>
      <c r="J158" s="678"/>
      <c r="K158" s="292">
        <v>45801</v>
      </c>
      <c r="L158" s="281" t="s">
        <v>707</v>
      </c>
      <c r="M158" s="281">
        <v>28</v>
      </c>
      <c r="N158" s="281"/>
      <c r="O158" s="325"/>
      <c r="P158" s="534"/>
    </row>
    <row r="159" spans="1:16" ht="26" x14ac:dyDescent="0.35">
      <c r="A159" s="281">
        <v>158</v>
      </c>
      <c r="B159" s="293" t="s">
        <v>267</v>
      </c>
      <c r="C159" s="259" t="s">
        <v>34</v>
      </c>
      <c r="D159" s="259" t="s">
        <v>30</v>
      </c>
      <c r="E159" s="292">
        <v>45798</v>
      </c>
      <c r="F159" s="281">
        <v>37.93</v>
      </c>
      <c r="G159" s="678" t="s">
        <v>172</v>
      </c>
      <c r="H159" s="678"/>
      <c r="I159" s="678"/>
      <c r="J159" s="678"/>
      <c r="K159" s="292">
        <v>45805</v>
      </c>
      <c r="L159" s="281" t="s">
        <v>453</v>
      </c>
      <c r="M159" s="281">
        <v>28</v>
      </c>
      <c r="N159" s="281"/>
      <c r="O159" s="534" t="s">
        <v>172</v>
      </c>
      <c r="P159" s="534" t="s">
        <v>662</v>
      </c>
    </row>
    <row r="160" spans="1:16" x14ac:dyDescent="0.35">
      <c r="A160" s="281">
        <v>159</v>
      </c>
      <c r="B160" s="293" t="s">
        <v>376</v>
      </c>
      <c r="C160" s="281" t="str">
        <f ca="1">VLOOKUP(B160,$C$9:$D$222,2,FALSE)</f>
        <v>3DA+0</v>
      </c>
      <c r="D160" s="281" t="str">
        <f ca="1">VLOOKUP(B160,$C$9:$E$273,3,FALSE)</f>
        <v>DFR</v>
      </c>
      <c r="E160" s="292">
        <v>45785</v>
      </c>
      <c r="F160" s="281">
        <v>36.369999999999997</v>
      </c>
      <c r="G160" s="678" t="s">
        <v>172</v>
      </c>
      <c r="H160" s="678"/>
      <c r="I160" s="678"/>
      <c r="J160" s="678"/>
      <c r="K160" s="292">
        <v>45808</v>
      </c>
      <c r="L160" s="281" t="s">
        <v>707</v>
      </c>
      <c r="M160" s="281">
        <v>25</v>
      </c>
      <c r="N160" s="258"/>
      <c r="O160" s="325"/>
      <c r="P160" s="534"/>
    </row>
    <row r="161" spans="1:16" ht="26" x14ac:dyDescent="0.35">
      <c r="A161" s="281">
        <v>160</v>
      </c>
      <c r="B161" s="293" t="s">
        <v>269</v>
      </c>
      <c r="C161" s="281" t="s">
        <v>34</v>
      </c>
      <c r="D161" s="281" t="s">
        <v>30</v>
      </c>
      <c r="E161" s="292">
        <v>45806</v>
      </c>
      <c r="F161" s="281">
        <v>37.93</v>
      </c>
      <c r="G161" s="678" t="s">
        <v>172</v>
      </c>
      <c r="H161" s="678"/>
      <c r="I161" s="678"/>
      <c r="J161" s="678"/>
      <c r="K161" s="292">
        <v>45810</v>
      </c>
      <c r="L161" s="281" t="s">
        <v>453</v>
      </c>
      <c r="M161" s="281">
        <v>25</v>
      </c>
      <c r="N161" s="281"/>
      <c r="O161" s="534" t="s">
        <v>172</v>
      </c>
      <c r="P161" s="534" t="s">
        <v>172</v>
      </c>
    </row>
    <row r="162" spans="1:16" ht="26" x14ac:dyDescent="0.35">
      <c r="A162" s="281">
        <v>161</v>
      </c>
      <c r="B162" s="293" t="s">
        <v>319</v>
      </c>
      <c r="C162" s="281" t="str">
        <f ca="1">VLOOKUP(B162,$C$9:$D$222,2,FALSE)</f>
        <v xml:space="preserve">3DC1+0 </v>
      </c>
      <c r="D162" s="281" t="str">
        <f ca="1">VLOOKUP(B162,$C$9:$E$273,3,FALSE)</f>
        <v xml:space="preserve">WBC </v>
      </c>
      <c r="E162" s="292">
        <v>45787</v>
      </c>
      <c r="F162" s="281">
        <v>62.534999999999997</v>
      </c>
      <c r="G162" s="678" t="s">
        <v>172</v>
      </c>
      <c r="H162" s="678"/>
      <c r="I162" s="678"/>
      <c r="J162" s="678"/>
      <c r="K162" s="292">
        <v>45812</v>
      </c>
      <c r="L162" s="281" t="s">
        <v>443</v>
      </c>
      <c r="M162" s="281">
        <v>28</v>
      </c>
      <c r="N162" s="281"/>
      <c r="O162" s="325"/>
      <c r="P162" s="534" t="s">
        <v>172</v>
      </c>
    </row>
    <row r="163" spans="1:16" ht="26" x14ac:dyDescent="0.35">
      <c r="A163" s="281">
        <v>162</v>
      </c>
      <c r="B163" s="293" t="s">
        <v>361</v>
      </c>
      <c r="C163" s="281" t="s">
        <v>732</v>
      </c>
      <c r="D163" s="281" t="s">
        <v>336</v>
      </c>
      <c r="E163" s="292">
        <v>45809</v>
      </c>
      <c r="F163" s="281">
        <v>34.945999999999998</v>
      </c>
      <c r="G163" s="678" t="s">
        <v>172</v>
      </c>
      <c r="H163" s="678"/>
      <c r="I163" s="678"/>
      <c r="J163" s="678"/>
      <c r="K163" s="292">
        <v>45814</v>
      </c>
      <c r="L163" s="281" t="s">
        <v>707</v>
      </c>
      <c r="M163" s="281">
        <v>28</v>
      </c>
      <c r="N163" s="258"/>
      <c r="O163" s="534" t="s">
        <v>172</v>
      </c>
      <c r="P163" s="534" t="s">
        <v>172</v>
      </c>
    </row>
    <row r="164" spans="1:16" ht="26" x14ac:dyDescent="0.35">
      <c r="A164" s="281">
        <v>163</v>
      </c>
      <c r="B164" s="293" t="s">
        <v>350</v>
      </c>
      <c r="C164" s="281" t="s">
        <v>353</v>
      </c>
      <c r="D164" s="281" t="s">
        <v>30</v>
      </c>
      <c r="E164" s="292">
        <v>45811</v>
      </c>
      <c r="F164" s="511">
        <v>71.705693999999994</v>
      </c>
      <c r="G164" s="678" t="s">
        <v>172</v>
      </c>
      <c r="H164" s="678"/>
      <c r="I164" s="678"/>
      <c r="J164" s="678"/>
      <c r="K164" s="292">
        <v>45819</v>
      </c>
      <c r="L164" s="281" t="s">
        <v>453</v>
      </c>
      <c r="M164" s="281">
        <v>30</v>
      </c>
      <c r="N164" s="281"/>
      <c r="O164" s="534" t="s">
        <v>494</v>
      </c>
      <c r="P164" s="534" t="s">
        <v>172</v>
      </c>
    </row>
    <row r="165" spans="1:16" x14ac:dyDescent="0.35">
      <c r="A165" s="281">
        <v>164</v>
      </c>
      <c r="B165" s="293" t="s">
        <v>371</v>
      </c>
      <c r="C165" s="281" t="s">
        <v>285</v>
      </c>
      <c r="D165" s="281" t="s">
        <v>30</v>
      </c>
      <c r="E165" s="292">
        <v>45813</v>
      </c>
      <c r="F165" s="281">
        <v>34.945999999999998</v>
      </c>
      <c r="G165" s="678" t="s">
        <v>172</v>
      </c>
      <c r="H165" s="678"/>
      <c r="I165" s="678"/>
      <c r="J165" s="678"/>
      <c r="K165" s="292">
        <v>45824</v>
      </c>
      <c r="L165" s="281" t="s">
        <v>707</v>
      </c>
      <c r="M165" s="281">
        <v>27</v>
      </c>
      <c r="N165" s="258"/>
      <c r="O165" s="325"/>
      <c r="P165" s="534"/>
    </row>
    <row r="166" spans="1:16" ht="26" x14ac:dyDescent="0.35">
      <c r="A166" s="281">
        <v>165</v>
      </c>
      <c r="B166" s="293" t="s">
        <v>349</v>
      </c>
      <c r="C166" s="281" t="s">
        <v>352</v>
      </c>
      <c r="D166" s="281" t="s">
        <v>30</v>
      </c>
      <c r="E166" s="292">
        <v>45814</v>
      </c>
      <c r="F166" s="281">
        <v>64.891000000000005</v>
      </c>
      <c r="G166" s="678" t="s">
        <v>172</v>
      </c>
      <c r="H166" s="678"/>
      <c r="I166" s="678"/>
      <c r="J166" s="678"/>
      <c r="K166" s="292">
        <v>45826</v>
      </c>
      <c r="L166" s="281" t="s">
        <v>453</v>
      </c>
      <c r="M166" s="281">
        <v>28</v>
      </c>
      <c r="N166" s="281"/>
      <c r="O166" s="325" t="s">
        <v>494</v>
      </c>
      <c r="P166" s="534" t="s">
        <v>172</v>
      </c>
    </row>
    <row r="167" spans="1:16" ht="26" x14ac:dyDescent="0.35">
      <c r="A167" s="281">
        <v>166</v>
      </c>
      <c r="B167" s="293" t="s">
        <v>335</v>
      </c>
      <c r="C167" s="281" t="s">
        <v>285</v>
      </c>
      <c r="D167" s="281" t="s">
        <v>432</v>
      </c>
      <c r="E167" s="292">
        <v>45813</v>
      </c>
      <c r="F167" s="281">
        <v>34.945999999999998</v>
      </c>
      <c r="G167" s="678" t="s">
        <v>172</v>
      </c>
      <c r="H167" s="678"/>
      <c r="I167" s="678"/>
      <c r="J167" s="678"/>
      <c r="K167" s="292">
        <v>45827</v>
      </c>
      <c r="L167" s="258" t="s">
        <v>443</v>
      </c>
      <c r="M167" s="281">
        <v>28</v>
      </c>
      <c r="N167" s="258"/>
      <c r="O167" s="325" t="s">
        <v>172</v>
      </c>
      <c r="P167" s="534" t="s">
        <v>172</v>
      </c>
    </row>
    <row r="168" spans="1:16" ht="26" x14ac:dyDescent="0.35">
      <c r="A168" s="281">
        <v>167</v>
      </c>
      <c r="B168" s="293" t="s">
        <v>270</v>
      </c>
      <c r="C168" s="344" t="s">
        <v>43</v>
      </c>
      <c r="D168" s="281" t="s">
        <v>30</v>
      </c>
      <c r="E168" s="292">
        <v>45827</v>
      </c>
      <c r="F168" s="281">
        <v>43.08</v>
      </c>
      <c r="G168" s="678" t="s">
        <v>172</v>
      </c>
      <c r="H168" s="678"/>
      <c r="I168" s="678"/>
      <c r="J168" s="678"/>
      <c r="K168" s="292">
        <v>45832</v>
      </c>
      <c r="L168" s="281" t="s">
        <v>453</v>
      </c>
      <c r="M168" s="281">
        <v>25</v>
      </c>
      <c r="N168" s="281"/>
      <c r="O168" s="325"/>
      <c r="P168" s="534" t="s">
        <v>172</v>
      </c>
    </row>
    <row r="169" spans="1:16" x14ac:dyDescent="0.35">
      <c r="A169" s="281">
        <v>168</v>
      </c>
      <c r="B169" s="293" t="s">
        <v>372</v>
      </c>
      <c r="C169" s="344" t="s">
        <v>275</v>
      </c>
      <c r="D169" s="281" t="s">
        <v>30</v>
      </c>
      <c r="E169" s="292">
        <v>45825</v>
      </c>
      <c r="F169" s="281">
        <v>62.534999999999997</v>
      </c>
      <c r="G169" s="678" t="s">
        <v>172</v>
      </c>
      <c r="H169" s="678"/>
      <c r="I169" s="678"/>
      <c r="J169" s="678"/>
      <c r="K169" s="292">
        <v>45833</v>
      </c>
      <c r="L169" s="281" t="s">
        <v>707</v>
      </c>
      <c r="M169" s="281">
        <v>29</v>
      </c>
      <c r="N169" s="281"/>
      <c r="O169" s="325"/>
      <c r="P169" s="534" t="s">
        <v>494</v>
      </c>
    </row>
    <row r="170" spans="1:16" x14ac:dyDescent="0.35">
      <c r="A170" s="281">
        <v>169</v>
      </c>
      <c r="B170" s="293" t="s">
        <v>277</v>
      </c>
      <c r="C170" s="281" t="s">
        <v>29</v>
      </c>
      <c r="D170" s="281" t="s">
        <v>463</v>
      </c>
      <c r="E170" s="292">
        <v>45833</v>
      </c>
      <c r="F170" s="281">
        <v>36.372</v>
      </c>
      <c r="G170" s="678" t="s">
        <v>172</v>
      </c>
      <c r="H170" s="678"/>
      <c r="I170" s="678"/>
      <c r="J170" s="678"/>
      <c r="K170" s="292">
        <v>45836</v>
      </c>
      <c r="L170" s="281" t="s">
        <v>453</v>
      </c>
      <c r="M170" s="281">
        <v>28</v>
      </c>
      <c r="N170" s="281"/>
      <c r="O170" s="325"/>
      <c r="P170" s="325"/>
    </row>
    <row r="171" spans="1:16" x14ac:dyDescent="0.35">
      <c r="A171" s="281">
        <v>170</v>
      </c>
      <c r="B171" s="293" t="s">
        <v>278</v>
      </c>
      <c r="C171" s="259" t="s">
        <v>285</v>
      </c>
      <c r="D171" s="259" t="s">
        <v>456</v>
      </c>
      <c r="E171" s="292">
        <v>45837</v>
      </c>
      <c r="F171" s="281">
        <v>34.945999999999998</v>
      </c>
      <c r="G171" s="678" t="s">
        <v>172</v>
      </c>
      <c r="H171" s="678"/>
      <c r="I171" s="678"/>
      <c r="J171" s="678"/>
      <c r="K171" s="292">
        <v>45840</v>
      </c>
      <c r="L171" s="281" t="s">
        <v>453</v>
      </c>
      <c r="M171" s="281">
        <v>27</v>
      </c>
      <c r="N171" s="281"/>
      <c r="O171" s="325"/>
      <c r="P171" s="325"/>
    </row>
    <row r="172" spans="1:16" x14ac:dyDescent="0.35">
      <c r="A172" s="281">
        <v>171</v>
      </c>
      <c r="B172" s="293" t="s">
        <v>301</v>
      </c>
      <c r="C172" s="281" t="s">
        <v>612</v>
      </c>
      <c r="D172" s="281" t="s">
        <v>462</v>
      </c>
      <c r="E172" s="292">
        <v>45832</v>
      </c>
      <c r="F172" s="511">
        <v>76.192999999999998</v>
      </c>
      <c r="G172" s="678" t="s">
        <v>172</v>
      </c>
      <c r="H172" s="678"/>
      <c r="I172" s="678"/>
      <c r="J172" s="678"/>
      <c r="K172" s="292">
        <v>45842</v>
      </c>
      <c r="L172" s="258" t="s">
        <v>762</v>
      </c>
      <c r="M172" s="281">
        <v>30</v>
      </c>
      <c r="N172" s="281"/>
      <c r="O172" s="325"/>
      <c r="P172" s="325"/>
    </row>
    <row r="173" spans="1:16" x14ac:dyDescent="0.35">
      <c r="A173" s="281">
        <v>172</v>
      </c>
      <c r="B173" s="293" t="s">
        <v>377</v>
      </c>
      <c r="C173" s="281" t="s">
        <v>29</v>
      </c>
      <c r="D173" s="281" t="s">
        <v>30</v>
      </c>
      <c r="E173" s="292">
        <v>45833</v>
      </c>
      <c r="F173" s="281">
        <v>36.372</v>
      </c>
      <c r="G173" s="678" t="s">
        <v>172</v>
      </c>
      <c r="H173" s="678"/>
      <c r="I173" s="678"/>
      <c r="J173" s="678"/>
      <c r="K173" s="292">
        <v>45842</v>
      </c>
      <c r="L173" s="258" t="s">
        <v>707</v>
      </c>
      <c r="M173" s="281">
        <v>28</v>
      </c>
      <c r="N173" s="281"/>
      <c r="O173" s="325"/>
      <c r="P173" s="325"/>
    </row>
    <row r="174" spans="1:16" x14ac:dyDescent="0.35">
      <c r="A174" s="281">
        <v>173</v>
      </c>
      <c r="B174" s="293" t="s">
        <v>406</v>
      </c>
      <c r="C174" s="281" t="s">
        <v>34</v>
      </c>
      <c r="D174" s="281" t="s">
        <v>30</v>
      </c>
      <c r="E174" s="292">
        <v>45832</v>
      </c>
      <c r="F174" s="281">
        <v>37.930999999999997</v>
      </c>
      <c r="G174" s="678" t="s">
        <v>172</v>
      </c>
      <c r="H174" s="678"/>
      <c r="I174" s="678"/>
      <c r="J174" s="678"/>
      <c r="K174" s="292">
        <v>45843</v>
      </c>
      <c r="L174" s="281" t="s">
        <v>763</v>
      </c>
      <c r="M174" s="281">
        <v>27</v>
      </c>
      <c r="N174" s="281"/>
      <c r="O174" s="325"/>
      <c r="P174" s="325"/>
    </row>
    <row r="175" spans="1:16" ht="26" x14ac:dyDescent="0.35">
      <c r="A175" s="281">
        <v>174</v>
      </c>
      <c r="B175" s="293" t="s">
        <v>332</v>
      </c>
      <c r="C175" s="281" t="s">
        <v>131</v>
      </c>
      <c r="D175" s="281" t="s">
        <v>30</v>
      </c>
      <c r="E175" s="292">
        <v>45828</v>
      </c>
      <c r="F175" s="281">
        <v>54.66</v>
      </c>
      <c r="G175" s="678" t="s">
        <v>172</v>
      </c>
      <c r="H175" s="678"/>
      <c r="I175" s="678"/>
      <c r="J175" s="678"/>
      <c r="K175" s="292">
        <v>45845</v>
      </c>
      <c r="L175" s="281" t="s">
        <v>443</v>
      </c>
      <c r="M175" s="281">
        <v>28</v>
      </c>
      <c r="N175" s="281"/>
      <c r="O175" s="325" t="s">
        <v>172</v>
      </c>
      <c r="P175" s="325" t="s">
        <v>172</v>
      </c>
    </row>
    <row r="176" spans="1:16" ht="26" x14ac:dyDescent="0.35">
      <c r="A176" s="281">
        <v>175</v>
      </c>
      <c r="B176" s="293" t="s">
        <v>264</v>
      </c>
      <c r="C176" s="281" t="s">
        <v>131</v>
      </c>
      <c r="D176" s="281" t="s">
        <v>30</v>
      </c>
      <c r="E176" s="292">
        <v>45841</v>
      </c>
      <c r="F176" s="281">
        <v>54.66</v>
      </c>
      <c r="G176" s="678" t="s">
        <v>172</v>
      </c>
      <c r="H176" s="678"/>
      <c r="I176" s="678"/>
      <c r="J176" s="678"/>
      <c r="K176" s="292">
        <v>45845</v>
      </c>
      <c r="L176" s="281" t="s">
        <v>453</v>
      </c>
      <c r="M176" s="281">
        <v>28</v>
      </c>
      <c r="N176" s="281"/>
      <c r="O176" s="534" t="s">
        <v>662</v>
      </c>
      <c r="P176" s="534" t="s">
        <v>662</v>
      </c>
    </row>
    <row r="177" spans="1:16" x14ac:dyDescent="0.35">
      <c r="A177" s="281">
        <v>176</v>
      </c>
      <c r="B177" s="304" t="s">
        <v>231</v>
      </c>
      <c r="C177" s="497" t="s">
        <v>206</v>
      </c>
      <c r="D177" s="281" t="s">
        <v>30</v>
      </c>
      <c r="E177" s="292">
        <v>45842</v>
      </c>
      <c r="F177" s="281">
        <v>31.99</v>
      </c>
      <c r="G177" s="678" t="s">
        <v>172</v>
      </c>
      <c r="H177" s="678"/>
      <c r="I177" s="678"/>
      <c r="J177" s="678"/>
      <c r="K177" s="292">
        <v>45848</v>
      </c>
      <c r="L177" s="258" t="s">
        <v>471</v>
      </c>
      <c r="M177" s="258">
        <v>24</v>
      </c>
      <c r="N177" s="258"/>
      <c r="O177" s="325"/>
      <c r="P177" s="325"/>
    </row>
    <row r="178" spans="1:16" x14ac:dyDescent="0.35">
      <c r="A178" s="281">
        <v>177</v>
      </c>
      <c r="B178" s="281" t="s">
        <v>262</v>
      </c>
      <c r="C178" s="223" t="s">
        <v>205</v>
      </c>
      <c r="D178" s="259" t="s">
        <v>337</v>
      </c>
      <c r="E178" s="292" t="s">
        <v>777</v>
      </c>
      <c r="F178" s="281">
        <v>33.380000000000003</v>
      </c>
      <c r="G178" s="678" t="s">
        <v>172</v>
      </c>
      <c r="H178" s="678"/>
      <c r="I178" s="678"/>
      <c r="J178" s="678"/>
      <c r="K178" s="292">
        <v>45850</v>
      </c>
      <c r="L178" s="281" t="s">
        <v>453</v>
      </c>
      <c r="M178" s="281">
        <v>27</v>
      </c>
      <c r="N178" s="281"/>
      <c r="O178" s="532" t="s">
        <v>976</v>
      </c>
      <c r="P178" s="532" t="s">
        <v>172</v>
      </c>
    </row>
    <row r="179" spans="1:16" x14ac:dyDescent="0.35">
      <c r="A179" s="281">
        <v>178</v>
      </c>
      <c r="B179" s="281" t="s">
        <v>405</v>
      </c>
      <c r="C179" s="259" t="s">
        <v>34</v>
      </c>
      <c r="D179" s="259" t="s">
        <v>337</v>
      </c>
      <c r="E179" s="292">
        <v>45844</v>
      </c>
      <c r="F179" s="281">
        <v>37.930999999999997</v>
      </c>
      <c r="G179" s="678" t="s">
        <v>172</v>
      </c>
      <c r="H179" s="678"/>
      <c r="I179" s="678"/>
      <c r="J179" s="678"/>
      <c r="K179" s="292">
        <v>45850</v>
      </c>
      <c r="L179" s="281" t="s">
        <v>763</v>
      </c>
      <c r="M179" s="281">
        <v>24</v>
      </c>
      <c r="N179" s="281"/>
      <c r="O179" s="532"/>
      <c r="P179" s="532"/>
    </row>
    <row r="180" spans="1:16" x14ac:dyDescent="0.35">
      <c r="A180" s="281">
        <v>179</v>
      </c>
      <c r="B180" s="281" t="s">
        <v>300</v>
      </c>
      <c r="C180" s="215" t="s">
        <v>309</v>
      </c>
      <c r="D180" s="215" t="s">
        <v>462</v>
      </c>
      <c r="E180" s="281" t="s">
        <v>774</v>
      </c>
      <c r="F180" s="281">
        <v>71.706000000000003</v>
      </c>
      <c r="G180" s="678" t="s">
        <v>172</v>
      </c>
      <c r="H180" s="678"/>
      <c r="I180" s="678"/>
      <c r="J180" s="678"/>
      <c r="K180" s="292">
        <v>45851</v>
      </c>
      <c r="L180" s="281" t="s">
        <v>762</v>
      </c>
      <c r="M180" s="281">
        <v>26</v>
      </c>
      <c r="N180" s="281"/>
      <c r="O180" s="532"/>
      <c r="P180" s="532"/>
    </row>
    <row r="181" spans="1:16" x14ac:dyDescent="0.35">
      <c r="A181" s="281">
        <v>180</v>
      </c>
      <c r="B181" s="293" t="s">
        <v>230</v>
      </c>
      <c r="C181" s="285" t="s">
        <v>206</v>
      </c>
      <c r="D181" s="319" t="s">
        <v>30</v>
      </c>
      <c r="E181" s="292">
        <v>45849</v>
      </c>
      <c r="F181" s="281">
        <v>31.99</v>
      </c>
      <c r="G181" s="678" t="s">
        <v>172</v>
      </c>
      <c r="H181" s="678"/>
      <c r="I181" s="678"/>
      <c r="J181" s="678"/>
      <c r="K181" s="292">
        <v>45853</v>
      </c>
      <c r="L181" s="281" t="s">
        <v>471</v>
      </c>
      <c r="M181" s="281">
        <v>27</v>
      </c>
      <c r="N181" s="281"/>
      <c r="O181" s="532"/>
      <c r="P181" s="532"/>
    </row>
    <row r="182" spans="1:16" x14ac:dyDescent="0.35">
      <c r="A182" s="281">
        <v>181</v>
      </c>
      <c r="B182" s="281" t="s">
        <v>374</v>
      </c>
      <c r="C182" s="285" t="s">
        <v>633</v>
      </c>
      <c r="D182" s="319" t="s">
        <v>30</v>
      </c>
      <c r="E182" s="292">
        <v>45843</v>
      </c>
      <c r="F182" s="281">
        <v>63.16</v>
      </c>
      <c r="G182" s="678" t="s">
        <v>172</v>
      </c>
      <c r="H182" s="678"/>
      <c r="I182" s="678"/>
      <c r="J182" s="678"/>
      <c r="K182" s="292">
        <v>45854</v>
      </c>
      <c r="L182" s="281" t="s">
        <v>707</v>
      </c>
      <c r="M182" s="258">
        <v>25</v>
      </c>
      <c r="N182" s="258"/>
      <c r="O182" s="532"/>
      <c r="P182" s="281"/>
    </row>
    <row r="183" spans="1:16" x14ac:dyDescent="0.35">
      <c r="A183" s="281">
        <v>182</v>
      </c>
      <c r="B183" s="293" t="s">
        <v>260</v>
      </c>
      <c r="C183" s="319" t="s">
        <v>206</v>
      </c>
      <c r="D183" s="319" t="s">
        <v>337</v>
      </c>
      <c r="E183" s="292">
        <v>45851</v>
      </c>
      <c r="F183" s="281">
        <v>31.99</v>
      </c>
      <c r="G183" s="678" t="s">
        <v>172</v>
      </c>
      <c r="H183" s="678"/>
      <c r="I183" s="678"/>
      <c r="J183" s="678"/>
      <c r="K183" s="292">
        <v>45854</v>
      </c>
      <c r="L183" s="281" t="s">
        <v>453</v>
      </c>
      <c r="M183" s="281">
        <v>26</v>
      </c>
      <c r="N183" s="281"/>
      <c r="O183" s="532"/>
      <c r="P183" s="532" t="s">
        <v>172</v>
      </c>
    </row>
    <row r="184" spans="1:16" x14ac:dyDescent="0.35">
      <c r="A184" s="281">
        <v>183</v>
      </c>
      <c r="B184" s="293" t="s">
        <v>229</v>
      </c>
      <c r="C184" s="319" t="s">
        <v>206</v>
      </c>
      <c r="D184" s="319" t="s">
        <v>30</v>
      </c>
      <c r="E184" s="292">
        <v>45853</v>
      </c>
      <c r="F184" s="281">
        <v>31.99</v>
      </c>
      <c r="G184" s="678" t="s">
        <v>172</v>
      </c>
      <c r="H184" s="678"/>
      <c r="I184" s="678"/>
      <c r="J184" s="678"/>
      <c r="K184" s="292">
        <v>45856</v>
      </c>
      <c r="L184" s="281" t="s">
        <v>476</v>
      </c>
      <c r="M184" s="532">
        <v>25</v>
      </c>
      <c r="N184" s="281"/>
      <c r="O184" s="532"/>
      <c r="P184" s="281"/>
    </row>
    <row r="185" spans="1:16" x14ac:dyDescent="0.35">
      <c r="A185" s="281">
        <v>184</v>
      </c>
      <c r="B185" s="293" t="s">
        <v>259</v>
      </c>
      <c r="C185" s="319" t="s">
        <v>205</v>
      </c>
      <c r="D185" s="319" t="s">
        <v>30</v>
      </c>
      <c r="E185" s="292">
        <v>45855</v>
      </c>
      <c r="F185" s="307">
        <v>33.375579000000002</v>
      </c>
      <c r="G185" s="678" t="s">
        <v>172</v>
      </c>
      <c r="H185" s="678"/>
      <c r="I185" s="678"/>
      <c r="J185" s="678"/>
      <c r="K185" s="292">
        <v>45858</v>
      </c>
      <c r="L185" s="281" t="s">
        <v>453</v>
      </c>
      <c r="M185" s="281">
        <v>23</v>
      </c>
      <c r="N185" s="281"/>
      <c r="O185" s="562"/>
      <c r="P185" s="281"/>
    </row>
    <row r="186" spans="1:16" x14ac:dyDescent="0.35">
      <c r="A186" s="281">
        <v>185</v>
      </c>
      <c r="B186" s="293" t="s">
        <v>420</v>
      </c>
      <c r="C186" s="319" t="s">
        <v>34</v>
      </c>
      <c r="D186" s="319" t="s">
        <v>30</v>
      </c>
      <c r="E186" s="292">
        <v>45850</v>
      </c>
      <c r="F186" s="281">
        <v>37.930999999999997</v>
      </c>
      <c r="G186" s="678" t="s">
        <v>172</v>
      </c>
      <c r="H186" s="678"/>
      <c r="I186" s="678"/>
      <c r="J186" s="678"/>
      <c r="K186" s="292">
        <v>45858</v>
      </c>
      <c r="L186" s="281" t="s">
        <v>786</v>
      </c>
      <c r="M186" s="532">
        <v>25</v>
      </c>
      <c r="N186" s="281"/>
      <c r="O186" s="532"/>
      <c r="P186" s="281"/>
    </row>
    <row r="187" spans="1:16" x14ac:dyDescent="0.35">
      <c r="A187" s="281">
        <v>186</v>
      </c>
      <c r="B187" s="293" t="s">
        <v>242</v>
      </c>
      <c r="C187" s="497" t="s">
        <v>206</v>
      </c>
      <c r="D187" s="319" t="s">
        <v>30</v>
      </c>
      <c r="E187" s="292">
        <v>45852</v>
      </c>
      <c r="F187" s="281">
        <v>31.99</v>
      </c>
      <c r="G187" s="678" t="s">
        <v>172</v>
      </c>
      <c r="H187" s="678"/>
      <c r="I187" s="678"/>
      <c r="J187" s="678"/>
      <c r="K187" s="292">
        <v>45859</v>
      </c>
      <c r="L187" s="281" t="s">
        <v>762</v>
      </c>
      <c r="M187" s="281">
        <v>24</v>
      </c>
      <c r="N187" s="281"/>
      <c r="O187" s="532"/>
      <c r="P187" s="281"/>
    </row>
    <row r="188" spans="1:16" x14ac:dyDescent="0.35">
      <c r="A188" s="281">
        <v>187</v>
      </c>
      <c r="B188" s="293" t="s">
        <v>228</v>
      </c>
      <c r="C188" s="319" t="s">
        <v>206</v>
      </c>
      <c r="D188" s="319" t="s">
        <v>30</v>
      </c>
      <c r="E188" s="292">
        <v>45857</v>
      </c>
      <c r="F188" s="281">
        <v>31.99</v>
      </c>
      <c r="G188" s="678" t="s">
        <v>172</v>
      </c>
      <c r="H188" s="678"/>
      <c r="I188" s="678"/>
      <c r="J188" s="678"/>
      <c r="K188" s="292">
        <v>45859</v>
      </c>
      <c r="L188" s="281" t="s">
        <v>476</v>
      </c>
      <c r="M188" s="281">
        <v>24</v>
      </c>
      <c r="N188" s="281"/>
      <c r="O188" s="562"/>
      <c r="P188" s="542"/>
    </row>
    <row r="189" spans="1:16" x14ac:dyDescent="0.35">
      <c r="A189" s="281">
        <v>188</v>
      </c>
      <c r="B189" s="293" t="s">
        <v>258</v>
      </c>
      <c r="C189" s="319" t="s">
        <v>205</v>
      </c>
      <c r="D189" s="319" t="s">
        <v>30</v>
      </c>
      <c r="E189" s="292">
        <v>45859</v>
      </c>
      <c r="F189" s="281">
        <v>33.380000000000003</v>
      </c>
      <c r="G189" s="678" t="s">
        <v>172</v>
      </c>
      <c r="H189" s="678"/>
      <c r="I189" s="678"/>
      <c r="J189" s="678"/>
      <c r="K189" s="292">
        <v>45863</v>
      </c>
      <c r="L189" s="281" t="s">
        <v>453</v>
      </c>
      <c r="M189" s="281">
        <v>25</v>
      </c>
      <c r="N189" s="623"/>
      <c r="O189" s="624"/>
      <c r="P189" s="542"/>
    </row>
    <row r="190" spans="1:16" x14ac:dyDescent="0.35">
      <c r="A190" s="281">
        <v>189</v>
      </c>
      <c r="B190" s="293" t="s">
        <v>227</v>
      </c>
      <c r="C190" s="497" t="s">
        <v>205</v>
      </c>
      <c r="D190" s="319" t="s">
        <v>30</v>
      </c>
      <c r="E190" s="292">
        <v>45860</v>
      </c>
      <c r="F190" s="281">
        <v>33.380000000000003</v>
      </c>
      <c r="G190" s="678" t="s">
        <v>172</v>
      </c>
      <c r="H190" s="678"/>
      <c r="I190" s="678"/>
      <c r="J190" s="678"/>
      <c r="K190" s="292">
        <v>45866</v>
      </c>
      <c r="L190" s="281" t="s">
        <v>476</v>
      </c>
      <c r="M190" s="532">
        <v>25</v>
      </c>
      <c r="N190" s="281"/>
      <c r="O190" s="562"/>
      <c r="P190" s="542"/>
    </row>
    <row r="191" spans="1:16" x14ac:dyDescent="0.35">
      <c r="A191" s="281">
        <v>190</v>
      </c>
      <c r="B191" s="293" t="s">
        <v>250</v>
      </c>
      <c r="C191" s="497" t="s">
        <v>205</v>
      </c>
      <c r="D191" s="319" t="s">
        <v>30</v>
      </c>
      <c r="E191" s="292">
        <v>45860</v>
      </c>
      <c r="F191" s="281">
        <v>33.380000000000003</v>
      </c>
      <c r="G191" s="678" t="s">
        <v>172</v>
      </c>
      <c r="H191" s="678"/>
      <c r="I191" s="678"/>
      <c r="J191" s="678"/>
      <c r="K191" s="292">
        <v>45867</v>
      </c>
      <c r="L191" s="281" t="s">
        <v>762</v>
      </c>
      <c r="M191" s="281">
        <v>24</v>
      </c>
      <c r="N191" s="281"/>
      <c r="O191" s="562"/>
      <c r="P191" s="542"/>
    </row>
    <row r="192" spans="1:16" x14ac:dyDescent="0.35">
      <c r="A192" s="281">
        <v>191</v>
      </c>
      <c r="B192" s="293" t="s">
        <v>419</v>
      </c>
      <c r="C192" s="319" t="s">
        <v>34</v>
      </c>
      <c r="D192" s="319" t="s">
        <v>432</v>
      </c>
      <c r="E192" s="292">
        <v>45859</v>
      </c>
      <c r="F192" s="281">
        <v>37.930999999999997</v>
      </c>
      <c r="G192" s="678" t="s">
        <v>172</v>
      </c>
      <c r="H192" s="678"/>
      <c r="I192" s="678"/>
      <c r="J192" s="678"/>
      <c r="K192" s="292">
        <v>45867</v>
      </c>
      <c r="L192" s="281" t="s">
        <v>844</v>
      </c>
      <c r="M192" s="281">
        <v>24</v>
      </c>
      <c r="N192" s="281"/>
      <c r="O192" s="562"/>
      <c r="P192" s="542"/>
    </row>
    <row r="193" spans="1:16" x14ac:dyDescent="0.35">
      <c r="A193" s="281">
        <v>192</v>
      </c>
      <c r="B193" s="293" t="s">
        <v>402</v>
      </c>
      <c r="C193" s="319" t="s">
        <v>608</v>
      </c>
      <c r="D193" s="319" t="s">
        <v>30</v>
      </c>
      <c r="E193" s="292">
        <v>45851</v>
      </c>
      <c r="F193" s="281">
        <v>65.22</v>
      </c>
      <c r="G193" s="678" t="s">
        <v>172</v>
      </c>
      <c r="H193" s="678"/>
      <c r="I193" s="678"/>
      <c r="J193" s="678"/>
      <c r="K193" s="292">
        <v>45868</v>
      </c>
      <c r="L193" s="281" t="s">
        <v>787</v>
      </c>
      <c r="M193" s="532">
        <v>25</v>
      </c>
      <c r="N193" s="281"/>
      <c r="O193" s="281"/>
      <c r="P193" s="542"/>
    </row>
    <row r="194" spans="1:16" x14ac:dyDescent="0.35">
      <c r="A194" s="281">
        <v>193</v>
      </c>
      <c r="B194" s="293" t="s">
        <v>257</v>
      </c>
      <c r="C194" s="319" t="s">
        <v>206</v>
      </c>
      <c r="D194" s="319" t="s">
        <v>30</v>
      </c>
      <c r="E194" s="292">
        <v>45864</v>
      </c>
      <c r="F194" s="281">
        <v>31.99</v>
      </c>
      <c r="G194" s="678" t="s">
        <v>172</v>
      </c>
      <c r="H194" s="678"/>
      <c r="I194" s="678"/>
      <c r="J194" s="678"/>
      <c r="K194" s="292">
        <v>45869</v>
      </c>
      <c r="L194" s="281" t="s">
        <v>453</v>
      </c>
      <c r="M194" s="281">
        <v>24</v>
      </c>
      <c r="N194" s="281"/>
      <c r="O194" s="562"/>
      <c r="P194" s="542"/>
    </row>
    <row r="195" spans="1:16" x14ac:dyDescent="0.35">
      <c r="A195" s="281">
        <v>194</v>
      </c>
      <c r="B195" s="293" t="s">
        <v>222</v>
      </c>
      <c r="C195" s="295" t="s">
        <v>205</v>
      </c>
      <c r="D195" s="319" t="s">
        <v>30</v>
      </c>
      <c r="E195" s="292">
        <v>45867</v>
      </c>
      <c r="F195" s="281">
        <v>33.380000000000003</v>
      </c>
      <c r="G195" s="678" t="s">
        <v>172</v>
      </c>
      <c r="H195" s="678"/>
      <c r="I195" s="678"/>
      <c r="J195" s="678"/>
      <c r="K195" s="292">
        <v>45870</v>
      </c>
      <c r="L195" s="281" t="s">
        <v>476</v>
      </c>
      <c r="M195" s="281">
        <v>24</v>
      </c>
      <c r="N195" s="281"/>
      <c r="O195" s="562"/>
      <c r="P195" s="542"/>
    </row>
    <row r="196" spans="1:16" x14ac:dyDescent="0.35">
      <c r="A196" s="281">
        <v>195</v>
      </c>
      <c r="B196" s="281" t="s">
        <v>314</v>
      </c>
      <c r="C196" s="290" t="s">
        <v>285</v>
      </c>
      <c r="D196" s="319" t="s">
        <v>462</v>
      </c>
      <c r="E196" s="292">
        <v>45846</v>
      </c>
      <c r="F196" s="281">
        <v>34.945999999999998</v>
      </c>
      <c r="G196" s="678" t="s">
        <v>172</v>
      </c>
      <c r="H196" s="678"/>
      <c r="I196" s="678"/>
      <c r="J196" s="678"/>
      <c r="K196" s="292">
        <v>45871</v>
      </c>
      <c r="L196" s="258" t="s">
        <v>443</v>
      </c>
      <c r="M196" s="532">
        <v>25</v>
      </c>
      <c r="N196" s="258"/>
      <c r="O196" s="281"/>
      <c r="P196" s="542"/>
    </row>
    <row r="197" spans="1:16" x14ac:dyDescent="0.35">
      <c r="A197" s="281">
        <v>196</v>
      </c>
      <c r="B197" s="293" t="s">
        <v>244</v>
      </c>
      <c r="C197" s="319" t="s">
        <v>206</v>
      </c>
      <c r="D197" s="319" t="s">
        <v>30</v>
      </c>
      <c r="E197" s="292">
        <v>45868</v>
      </c>
      <c r="F197" s="281">
        <v>31.99</v>
      </c>
      <c r="G197" s="678" t="s">
        <v>172</v>
      </c>
      <c r="H197" s="678"/>
      <c r="I197" s="678"/>
      <c r="J197" s="678"/>
      <c r="K197" s="292">
        <v>45871</v>
      </c>
      <c r="L197" s="281" t="s">
        <v>762</v>
      </c>
      <c r="M197" s="532">
        <v>25</v>
      </c>
      <c r="N197" s="281"/>
      <c r="O197" s="562"/>
      <c r="P197" s="542"/>
    </row>
    <row r="198" spans="1:16" x14ac:dyDescent="0.35">
      <c r="A198" s="281">
        <v>197</v>
      </c>
      <c r="B198" s="293" t="s">
        <v>375</v>
      </c>
      <c r="C198" s="319" t="s">
        <v>352</v>
      </c>
      <c r="D198" s="319" t="s">
        <v>30</v>
      </c>
      <c r="E198" s="292">
        <v>45855</v>
      </c>
      <c r="F198" s="281">
        <v>64.89</v>
      </c>
      <c r="G198" s="678" t="s">
        <v>172</v>
      </c>
      <c r="H198" s="678"/>
      <c r="I198" s="678"/>
      <c r="J198" s="678"/>
      <c r="K198" s="292">
        <v>45872</v>
      </c>
      <c r="L198" s="281" t="s">
        <v>707</v>
      </c>
      <c r="M198" s="281">
        <v>24</v>
      </c>
      <c r="N198" s="258"/>
      <c r="O198" s="542"/>
      <c r="P198" s="542"/>
    </row>
    <row r="199" spans="1:16" x14ac:dyDescent="0.35">
      <c r="A199" s="281">
        <v>198</v>
      </c>
      <c r="B199" s="293" t="s">
        <v>232</v>
      </c>
      <c r="C199" s="319" t="s">
        <v>206</v>
      </c>
      <c r="D199" s="319" t="s">
        <v>30</v>
      </c>
      <c r="E199" s="292">
        <v>45871</v>
      </c>
      <c r="F199" s="281">
        <v>31.99</v>
      </c>
      <c r="G199" s="678" t="s">
        <v>172</v>
      </c>
      <c r="H199" s="678"/>
      <c r="I199" s="678"/>
      <c r="J199" s="678"/>
      <c r="K199" s="292">
        <v>45873</v>
      </c>
      <c r="L199" s="281" t="s">
        <v>476</v>
      </c>
      <c r="M199" s="281">
        <v>24</v>
      </c>
      <c r="N199" s="281"/>
      <c r="O199" s="562"/>
      <c r="P199" s="542"/>
    </row>
    <row r="200" spans="1:16" x14ac:dyDescent="0.35">
      <c r="A200" s="281">
        <v>199</v>
      </c>
      <c r="B200" s="293" t="s">
        <v>421</v>
      </c>
      <c r="C200" s="319" t="s">
        <v>34</v>
      </c>
      <c r="D200" s="319" t="s">
        <v>30</v>
      </c>
      <c r="E200" s="292">
        <v>45868</v>
      </c>
      <c r="F200" s="281">
        <v>37.930999999999997</v>
      </c>
      <c r="G200" s="678" t="s">
        <v>172</v>
      </c>
      <c r="H200" s="678"/>
      <c r="I200" s="678"/>
      <c r="J200" s="678"/>
      <c r="K200" s="292">
        <v>45873</v>
      </c>
      <c r="L200" s="281" t="s">
        <v>844</v>
      </c>
      <c r="M200" s="281">
        <v>24</v>
      </c>
      <c r="N200" s="281"/>
      <c r="O200" s="562"/>
      <c r="P200" s="542"/>
    </row>
    <row r="201" spans="1:16" ht="26" x14ac:dyDescent="0.35">
      <c r="A201" s="319">
        <v>200</v>
      </c>
      <c r="B201" s="290" t="s">
        <v>274</v>
      </c>
      <c r="C201" s="319" t="s">
        <v>275</v>
      </c>
      <c r="D201" s="319" t="s">
        <v>30</v>
      </c>
      <c r="E201" s="257">
        <v>45870</v>
      </c>
      <c r="F201" s="319">
        <v>62.534999999999997</v>
      </c>
      <c r="G201" s="678" t="s">
        <v>172</v>
      </c>
      <c r="H201" s="678"/>
      <c r="I201" s="678"/>
      <c r="J201" s="678"/>
      <c r="K201" s="257">
        <v>45875</v>
      </c>
      <c r="L201" s="319" t="s">
        <v>453</v>
      </c>
      <c r="M201" s="319">
        <v>24</v>
      </c>
      <c r="N201" s="281"/>
      <c r="O201" s="534" t="s">
        <v>172</v>
      </c>
      <c r="P201" s="534" t="s">
        <v>662</v>
      </c>
    </row>
    <row r="202" spans="1:16" x14ac:dyDescent="0.35">
      <c r="A202" s="319">
        <v>201</v>
      </c>
      <c r="B202" s="290" t="s">
        <v>243</v>
      </c>
      <c r="C202" s="319" t="s">
        <v>205</v>
      </c>
      <c r="D202" s="319" t="s">
        <v>30</v>
      </c>
      <c r="E202" s="257">
        <v>45872</v>
      </c>
      <c r="F202" s="319">
        <v>33.380000000000003</v>
      </c>
      <c r="G202" s="678" t="s">
        <v>172</v>
      </c>
      <c r="H202" s="678"/>
      <c r="I202" s="678"/>
      <c r="J202" s="678"/>
      <c r="K202" s="257">
        <v>45876</v>
      </c>
      <c r="L202" s="319" t="s">
        <v>762</v>
      </c>
      <c r="M202" s="342">
        <v>25</v>
      </c>
      <c r="N202" s="258"/>
      <c r="O202" s="542"/>
      <c r="P202" s="542"/>
    </row>
    <row r="203" spans="1:16" x14ac:dyDescent="0.35">
      <c r="A203" s="319">
        <v>202</v>
      </c>
      <c r="B203" s="290" t="s">
        <v>249</v>
      </c>
      <c r="C203" s="285" t="s">
        <v>205</v>
      </c>
      <c r="D203" s="319" t="s">
        <v>30</v>
      </c>
      <c r="E203" s="257">
        <v>45874</v>
      </c>
      <c r="F203" s="319">
        <v>33.380000000000003</v>
      </c>
      <c r="G203" s="678" t="s">
        <v>172</v>
      </c>
      <c r="H203" s="678"/>
      <c r="I203" s="678"/>
      <c r="J203" s="678"/>
      <c r="K203" s="257">
        <v>45877</v>
      </c>
      <c r="L203" s="319" t="s">
        <v>476</v>
      </c>
      <c r="M203" s="319">
        <v>24</v>
      </c>
      <c r="N203" s="281"/>
      <c r="O203" s="562"/>
      <c r="P203" s="542"/>
    </row>
    <row r="204" spans="1:16" x14ac:dyDescent="0.35">
      <c r="A204" s="319">
        <v>203</v>
      </c>
      <c r="B204" s="290" t="s">
        <v>224</v>
      </c>
      <c r="C204" s="497" t="s">
        <v>206</v>
      </c>
      <c r="D204" s="319" t="s">
        <v>30</v>
      </c>
      <c r="E204" s="257">
        <v>45878</v>
      </c>
      <c r="F204" s="319">
        <v>31.99</v>
      </c>
      <c r="G204" s="678" t="s">
        <v>172</v>
      </c>
      <c r="H204" s="678"/>
      <c r="I204" s="678"/>
      <c r="J204" s="678"/>
      <c r="K204" s="257">
        <v>45880</v>
      </c>
      <c r="L204" s="319" t="s">
        <v>476</v>
      </c>
      <c r="M204" s="319">
        <v>24</v>
      </c>
      <c r="N204" s="281"/>
      <c r="O204" s="562"/>
      <c r="P204" s="542"/>
    </row>
    <row r="205" spans="1:16" ht="26" x14ac:dyDescent="0.35">
      <c r="A205" s="319">
        <v>204</v>
      </c>
      <c r="B205" s="290" t="s">
        <v>272</v>
      </c>
      <c r="C205" s="319" t="s">
        <v>34</v>
      </c>
      <c r="D205" s="319" t="s">
        <v>30</v>
      </c>
      <c r="E205" s="257">
        <v>45876</v>
      </c>
      <c r="F205" s="319">
        <v>37.930999999999997</v>
      </c>
      <c r="G205" s="678" t="s">
        <v>172</v>
      </c>
      <c r="H205" s="678"/>
      <c r="I205" s="678"/>
      <c r="J205" s="678"/>
      <c r="K205" s="257">
        <v>45881</v>
      </c>
      <c r="L205" s="319" t="s">
        <v>453</v>
      </c>
      <c r="M205" s="319">
        <v>25</v>
      </c>
      <c r="N205" s="281"/>
      <c r="O205" s="534" t="s">
        <v>172</v>
      </c>
      <c r="P205" s="534" t="s">
        <v>662</v>
      </c>
    </row>
    <row r="206" spans="1:16" x14ac:dyDescent="0.35">
      <c r="A206" s="319">
        <v>205</v>
      </c>
      <c r="B206" s="290" t="s">
        <v>373</v>
      </c>
      <c r="C206" s="319" t="s">
        <v>135</v>
      </c>
      <c r="D206" s="319" t="s">
        <v>30</v>
      </c>
      <c r="E206" s="257">
        <v>45873</v>
      </c>
      <c r="F206" s="319">
        <v>54.66</v>
      </c>
      <c r="G206" s="678" t="s">
        <v>172</v>
      </c>
      <c r="H206" s="678"/>
      <c r="I206" s="678"/>
      <c r="J206" s="678"/>
      <c r="K206" s="257">
        <v>45881</v>
      </c>
      <c r="L206" s="319" t="s">
        <v>707</v>
      </c>
      <c r="M206" s="342">
        <v>25</v>
      </c>
      <c r="N206" s="281"/>
      <c r="O206" s="562"/>
      <c r="P206" s="542"/>
    </row>
    <row r="207" spans="1:16" x14ac:dyDescent="0.35">
      <c r="A207" s="319">
        <v>206</v>
      </c>
      <c r="B207" s="290" t="s">
        <v>248</v>
      </c>
      <c r="C207" s="319" t="s">
        <v>206</v>
      </c>
      <c r="D207" s="319" t="s">
        <v>30</v>
      </c>
      <c r="E207" s="257">
        <v>45877</v>
      </c>
      <c r="F207" s="319">
        <v>31.99</v>
      </c>
      <c r="G207" s="678" t="s">
        <v>172</v>
      </c>
      <c r="H207" s="678"/>
      <c r="I207" s="678"/>
      <c r="J207" s="678"/>
      <c r="K207" s="257">
        <v>45882</v>
      </c>
      <c r="L207" s="319" t="s">
        <v>762</v>
      </c>
      <c r="M207" s="319">
        <v>25</v>
      </c>
      <c r="N207" s="281"/>
      <c r="O207" s="562"/>
      <c r="P207" s="542"/>
    </row>
    <row r="208" spans="1:16" x14ac:dyDescent="0.35">
      <c r="A208" s="319">
        <v>207</v>
      </c>
      <c r="B208" s="290" t="s">
        <v>422</v>
      </c>
      <c r="C208" s="319" t="s">
        <v>29</v>
      </c>
      <c r="D208" s="319" t="s">
        <v>30</v>
      </c>
      <c r="E208" s="257">
        <v>45874</v>
      </c>
      <c r="F208" s="319">
        <v>36.369999999999997</v>
      </c>
      <c r="G208" s="679" t="s">
        <v>172</v>
      </c>
      <c r="H208" s="680"/>
      <c r="I208" s="680"/>
      <c r="J208" s="681"/>
      <c r="K208" s="257">
        <v>45883</v>
      </c>
      <c r="L208" s="319" t="s">
        <v>786</v>
      </c>
      <c r="M208" s="319">
        <v>24</v>
      </c>
      <c r="N208" s="281"/>
      <c r="O208" s="562"/>
      <c r="P208" s="542"/>
    </row>
    <row r="209" spans="1:16" x14ac:dyDescent="0.35">
      <c r="A209" s="319">
        <v>208</v>
      </c>
      <c r="B209" s="290" t="s">
        <v>256</v>
      </c>
      <c r="C209" s="319" t="s">
        <v>206</v>
      </c>
      <c r="D209" s="319" t="s">
        <v>30</v>
      </c>
      <c r="E209" s="257">
        <v>45882</v>
      </c>
      <c r="F209" s="319">
        <v>31.99</v>
      </c>
      <c r="G209" s="678" t="s">
        <v>172</v>
      </c>
      <c r="H209" s="678"/>
      <c r="I209" s="678"/>
      <c r="J209" s="678"/>
      <c r="K209" s="257">
        <v>45887</v>
      </c>
      <c r="L209" s="281" t="s">
        <v>453</v>
      </c>
      <c r="M209" s="281">
        <v>30</v>
      </c>
      <c r="N209" s="281"/>
      <c r="O209" s="562"/>
      <c r="P209" s="532" t="s">
        <v>172</v>
      </c>
    </row>
    <row r="210" spans="1:16" x14ac:dyDescent="0.35">
      <c r="A210" s="319">
        <v>209</v>
      </c>
      <c r="B210" s="290" t="s">
        <v>253</v>
      </c>
      <c r="C210" s="319" t="s">
        <v>205</v>
      </c>
      <c r="D210" s="319" t="s">
        <v>30</v>
      </c>
      <c r="E210" s="257">
        <v>45881</v>
      </c>
      <c r="F210" s="319">
        <v>33.380000000000003</v>
      </c>
      <c r="G210" s="678" t="s">
        <v>172</v>
      </c>
      <c r="H210" s="678"/>
      <c r="I210" s="678"/>
      <c r="J210" s="678"/>
      <c r="K210" s="257">
        <v>45888</v>
      </c>
      <c r="L210" s="319" t="s">
        <v>471</v>
      </c>
      <c r="M210" s="342">
        <v>25</v>
      </c>
      <c r="N210" s="319"/>
      <c r="O210" s="562"/>
      <c r="P210" s="532" t="s">
        <v>172</v>
      </c>
    </row>
    <row r="211" spans="1:16" x14ac:dyDescent="0.35">
      <c r="A211" s="319">
        <v>210</v>
      </c>
      <c r="B211" s="290" t="s">
        <v>423</v>
      </c>
      <c r="C211" s="319" t="s">
        <v>47</v>
      </c>
      <c r="D211" s="319" t="s">
        <v>30</v>
      </c>
      <c r="E211" s="257">
        <v>45885</v>
      </c>
      <c r="F211" s="319">
        <v>44.825000000000003</v>
      </c>
      <c r="G211" s="678" t="s">
        <v>172</v>
      </c>
      <c r="H211" s="678"/>
      <c r="I211" s="678"/>
      <c r="J211" s="678"/>
      <c r="K211" s="257">
        <v>45893</v>
      </c>
      <c r="L211" s="281" t="s">
        <v>786</v>
      </c>
      <c r="M211" s="281">
        <v>36</v>
      </c>
      <c r="N211" s="281"/>
      <c r="O211" s="562"/>
      <c r="P211" s="542"/>
    </row>
    <row r="212" spans="1:16" ht="26" x14ac:dyDescent="0.35">
      <c r="A212" s="319">
        <v>211</v>
      </c>
      <c r="B212" s="643" t="s">
        <v>286</v>
      </c>
      <c r="C212" s="644" t="s">
        <v>34</v>
      </c>
      <c r="D212" s="644" t="s">
        <v>432</v>
      </c>
      <c r="E212" s="314">
        <v>45892</v>
      </c>
      <c r="F212" s="319">
        <v>37.930999999999997</v>
      </c>
      <c r="G212" s="678" t="s">
        <v>172</v>
      </c>
      <c r="H212" s="678"/>
      <c r="I212" s="678"/>
      <c r="J212" s="678"/>
      <c r="K212" s="314">
        <v>45898</v>
      </c>
      <c r="L212" s="258" t="s">
        <v>453</v>
      </c>
      <c r="M212" s="258">
        <v>30</v>
      </c>
      <c r="N212" s="639"/>
      <c r="O212" s="534" t="s">
        <v>172</v>
      </c>
      <c r="P212" s="258" t="s">
        <v>172</v>
      </c>
    </row>
    <row r="213" spans="1:16" x14ac:dyDescent="0.35">
      <c r="A213" s="319">
        <v>212</v>
      </c>
      <c r="B213" s="319" t="s">
        <v>412</v>
      </c>
      <c r="C213" s="319" t="s">
        <v>613</v>
      </c>
      <c r="D213" s="319" t="s">
        <v>30</v>
      </c>
      <c r="E213" s="257">
        <v>45882</v>
      </c>
      <c r="F213" s="319">
        <v>64.891000000000005</v>
      </c>
      <c r="G213" s="678" t="s">
        <v>172</v>
      </c>
      <c r="H213" s="678"/>
      <c r="I213" s="678"/>
      <c r="J213" s="678"/>
      <c r="K213" s="257">
        <v>45898</v>
      </c>
      <c r="L213" s="224" t="s">
        <v>707</v>
      </c>
      <c r="M213" s="258">
        <v>30</v>
      </c>
      <c r="N213" s="258"/>
      <c r="O213" s="542"/>
      <c r="P213" s="542"/>
    </row>
    <row r="214" spans="1:16" x14ac:dyDescent="0.35">
      <c r="A214" s="319">
        <v>213</v>
      </c>
      <c r="B214" s="290" t="s">
        <v>619</v>
      </c>
      <c r="C214" s="319" t="s">
        <v>618</v>
      </c>
      <c r="D214" s="319" t="s">
        <v>30</v>
      </c>
      <c r="E214" s="257">
        <v>45889</v>
      </c>
      <c r="F214" s="319">
        <v>66.209999999999994</v>
      </c>
      <c r="G214" s="678" t="s">
        <v>172</v>
      </c>
      <c r="H214" s="678"/>
      <c r="I214" s="678"/>
      <c r="J214" s="678"/>
      <c r="K214" s="257">
        <v>45899</v>
      </c>
      <c r="L214" s="258" t="s">
        <v>476</v>
      </c>
      <c r="M214" s="258">
        <v>29</v>
      </c>
      <c r="N214" s="258"/>
      <c r="O214" s="542"/>
      <c r="P214" s="542"/>
    </row>
    <row r="215" spans="1:16" x14ac:dyDescent="0.35">
      <c r="A215" s="319">
        <v>214</v>
      </c>
      <c r="B215" s="290" t="s">
        <v>252</v>
      </c>
      <c r="C215" s="285" t="s">
        <v>649</v>
      </c>
      <c r="D215" s="319" t="s">
        <v>30</v>
      </c>
      <c r="E215" s="257">
        <v>45883</v>
      </c>
      <c r="F215" s="319">
        <v>51.04</v>
      </c>
      <c r="G215" s="678" t="s">
        <v>172</v>
      </c>
      <c r="H215" s="678"/>
      <c r="I215" s="678"/>
      <c r="J215" s="678"/>
      <c r="K215" s="257">
        <v>45899</v>
      </c>
      <c r="L215" s="319" t="s">
        <v>762</v>
      </c>
      <c r="M215" s="258">
        <v>25</v>
      </c>
      <c r="N215" s="258"/>
      <c r="O215" s="542"/>
      <c r="P215" s="542"/>
    </row>
    <row r="216" spans="1:16" x14ac:dyDescent="0.35">
      <c r="A216" s="319">
        <v>215</v>
      </c>
      <c r="B216" s="290" t="s">
        <v>254</v>
      </c>
      <c r="C216" s="319" t="s">
        <v>206</v>
      </c>
      <c r="D216" s="319" t="s">
        <v>30</v>
      </c>
      <c r="E216" s="257">
        <v>45888</v>
      </c>
      <c r="F216" s="319">
        <v>31.99</v>
      </c>
      <c r="G216" s="678" t="s">
        <v>172</v>
      </c>
      <c r="H216" s="678"/>
      <c r="I216" s="678"/>
      <c r="J216" s="678"/>
      <c r="K216" s="257">
        <v>45900</v>
      </c>
      <c r="L216" s="281" t="s">
        <v>453</v>
      </c>
      <c r="M216" s="281">
        <v>30</v>
      </c>
      <c r="N216" s="281"/>
      <c r="O216" s="562"/>
      <c r="P216" s="258" t="s">
        <v>494</v>
      </c>
    </row>
    <row r="217" spans="1:16" x14ac:dyDescent="0.35">
      <c r="A217" s="319">
        <v>216</v>
      </c>
      <c r="B217" s="290" t="s">
        <v>417</v>
      </c>
      <c r="C217" s="319" t="s">
        <v>43</v>
      </c>
      <c r="D217" s="319" t="s">
        <v>30</v>
      </c>
      <c r="E217" s="257">
        <v>45894</v>
      </c>
      <c r="F217" s="319">
        <v>43.08</v>
      </c>
      <c r="G217" s="678" t="s">
        <v>172</v>
      </c>
      <c r="H217" s="678"/>
      <c r="I217" s="678"/>
      <c r="J217" s="678"/>
      <c r="K217" s="257">
        <v>45900</v>
      </c>
      <c r="L217" s="281" t="s">
        <v>786</v>
      </c>
      <c r="M217" s="281">
        <v>36</v>
      </c>
      <c r="N217" s="281"/>
      <c r="O217" s="562"/>
      <c r="P217" s="542"/>
    </row>
    <row r="218" spans="1:16" x14ac:dyDescent="0.35">
      <c r="A218" s="319">
        <v>217</v>
      </c>
      <c r="B218" s="290" t="s">
        <v>190</v>
      </c>
      <c r="C218" s="497" t="s">
        <v>206</v>
      </c>
      <c r="D218" s="319" t="s">
        <v>30</v>
      </c>
      <c r="E218" s="257">
        <v>45900</v>
      </c>
      <c r="F218" s="319">
        <v>31.99</v>
      </c>
      <c r="G218" s="678" t="s">
        <v>172</v>
      </c>
      <c r="H218" s="678"/>
      <c r="I218" s="678"/>
      <c r="J218" s="678"/>
      <c r="K218" s="257">
        <v>45903</v>
      </c>
      <c r="L218" s="319" t="s">
        <v>920</v>
      </c>
      <c r="M218" s="319">
        <v>32</v>
      </c>
      <c r="N218" s="319"/>
      <c r="O218" s="562"/>
      <c r="P218" s="542"/>
    </row>
    <row r="219" spans="1:16" ht="26" x14ac:dyDescent="0.35">
      <c r="A219" s="319">
        <v>218</v>
      </c>
      <c r="B219" s="290" t="s">
        <v>261</v>
      </c>
      <c r="C219" s="319" t="s">
        <v>206</v>
      </c>
      <c r="D219" s="319" t="s">
        <v>30</v>
      </c>
      <c r="E219" s="257">
        <v>45901</v>
      </c>
      <c r="F219" s="319">
        <v>31.99</v>
      </c>
      <c r="G219" s="678" t="s">
        <v>172</v>
      </c>
      <c r="H219" s="678"/>
      <c r="I219" s="678"/>
      <c r="J219" s="678"/>
      <c r="K219" s="257">
        <v>45904</v>
      </c>
      <c r="L219" s="281" t="s">
        <v>453</v>
      </c>
      <c r="M219" s="281">
        <v>35</v>
      </c>
      <c r="N219" s="319"/>
      <c r="O219" s="562"/>
      <c r="P219" s="534" t="s">
        <v>172</v>
      </c>
    </row>
    <row r="220" spans="1:16" x14ac:dyDescent="0.35">
      <c r="A220" s="319">
        <v>219</v>
      </c>
      <c r="B220" s="290" t="s">
        <v>413</v>
      </c>
      <c r="C220" s="319" t="s">
        <v>637</v>
      </c>
      <c r="D220" s="319" t="s">
        <v>30</v>
      </c>
      <c r="E220" s="257">
        <v>45899</v>
      </c>
      <c r="F220" s="319">
        <v>44.825000000000003</v>
      </c>
      <c r="G220" s="678" t="s">
        <v>172</v>
      </c>
      <c r="H220" s="678"/>
      <c r="I220" s="678"/>
      <c r="J220" s="678"/>
      <c r="K220" s="257">
        <v>45905</v>
      </c>
      <c r="L220" s="222" t="s">
        <v>707</v>
      </c>
      <c r="M220" s="281">
        <v>25</v>
      </c>
      <c r="N220" s="319"/>
      <c r="O220" s="562"/>
      <c r="P220" s="542"/>
    </row>
    <row r="221" spans="1:16" x14ac:dyDescent="0.35">
      <c r="A221" s="319">
        <v>220</v>
      </c>
      <c r="B221" s="290" t="s">
        <v>424</v>
      </c>
      <c r="C221" s="285" t="s">
        <v>637</v>
      </c>
      <c r="D221" s="319" t="s">
        <v>30</v>
      </c>
      <c r="E221" s="257">
        <v>45901</v>
      </c>
      <c r="F221" s="319">
        <v>44.825000000000003</v>
      </c>
      <c r="G221" s="678" t="s">
        <v>172</v>
      </c>
      <c r="H221" s="678"/>
      <c r="I221" s="678"/>
      <c r="J221" s="678"/>
      <c r="K221" s="257">
        <v>45906</v>
      </c>
      <c r="L221" s="281" t="s">
        <v>786</v>
      </c>
      <c r="M221" s="281">
        <v>34</v>
      </c>
      <c r="N221" s="319"/>
      <c r="O221" s="562"/>
      <c r="P221" s="542"/>
    </row>
    <row r="222" spans="1:16" x14ac:dyDescent="0.35">
      <c r="A222" s="319">
        <v>221</v>
      </c>
      <c r="B222" s="290" t="s">
        <v>251</v>
      </c>
      <c r="C222" s="319" t="s">
        <v>205</v>
      </c>
      <c r="D222" s="319" t="s">
        <v>30</v>
      </c>
      <c r="E222" s="257">
        <v>45900</v>
      </c>
      <c r="F222" s="319">
        <v>33.380000000000003</v>
      </c>
      <c r="G222" s="678" t="s">
        <v>172</v>
      </c>
      <c r="H222" s="678"/>
      <c r="I222" s="678"/>
      <c r="J222" s="678"/>
      <c r="K222" s="257">
        <v>45907</v>
      </c>
      <c r="L222" s="319" t="s">
        <v>762</v>
      </c>
      <c r="M222" s="258">
        <v>25</v>
      </c>
      <c r="N222" s="319"/>
      <c r="O222" s="562"/>
      <c r="P222" s="542"/>
    </row>
    <row r="223" spans="1:16" x14ac:dyDescent="0.35">
      <c r="A223" s="319">
        <v>222</v>
      </c>
      <c r="B223" s="290" t="s">
        <v>207</v>
      </c>
      <c r="C223" s="319" t="s">
        <v>206</v>
      </c>
      <c r="D223" s="319" t="s">
        <v>30</v>
      </c>
      <c r="E223" s="257">
        <v>45905</v>
      </c>
      <c r="F223" s="319">
        <v>31.99</v>
      </c>
      <c r="G223" s="678" t="s">
        <v>172</v>
      </c>
      <c r="H223" s="678"/>
      <c r="I223" s="678"/>
      <c r="J223" s="678"/>
      <c r="K223" s="257">
        <v>45907</v>
      </c>
      <c r="L223" s="319" t="s">
        <v>453</v>
      </c>
      <c r="M223" s="319">
        <v>35</v>
      </c>
      <c r="N223" s="319"/>
      <c r="O223" s="562"/>
      <c r="P223" s="542"/>
    </row>
    <row r="224" spans="1:16" x14ac:dyDescent="0.35">
      <c r="A224" s="319">
        <v>223</v>
      </c>
      <c r="B224" s="290" t="s">
        <v>199</v>
      </c>
      <c r="C224" s="319" t="s">
        <v>725</v>
      </c>
      <c r="D224" s="319" t="s">
        <v>30</v>
      </c>
      <c r="E224" s="257">
        <v>45905</v>
      </c>
      <c r="F224" s="319">
        <v>51.04</v>
      </c>
      <c r="G224" s="678" t="s">
        <v>172</v>
      </c>
      <c r="H224" s="678"/>
      <c r="I224" s="678"/>
      <c r="J224" s="678"/>
      <c r="K224" s="257">
        <v>45908</v>
      </c>
      <c r="L224" s="319" t="s">
        <v>920</v>
      </c>
      <c r="M224" s="319">
        <v>34</v>
      </c>
      <c r="N224" s="319"/>
      <c r="O224" s="562"/>
      <c r="P224" s="542"/>
    </row>
    <row r="225" spans="1:16" x14ac:dyDescent="0.35">
      <c r="A225" s="319">
        <v>224</v>
      </c>
      <c r="B225" s="290" t="s">
        <v>407</v>
      </c>
      <c r="C225" s="319" t="s">
        <v>167</v>
      </c>
      <c r="D225" s="319" t="s">
        <v>30</v>
      </c>
      <c r="E225" s="257">
        <v>45877</v>
      </c>
      <c r="F225" s="319">
        <v>37.930999999999997</v>
      </c>
      <c r="G225" s="678" t="s">
        <v>172</v>
      </c>
      <c r="H225" s="678"/>
      <c r="I225" s="678"/>
      <c r="J225" s="678"/>
      <c r="K225" s="257">
        <v>45908</v>
      </c>
      <c r="L225" s="319" t="s">
        <v>443</v>
      </c>
      <c r="M225" s="319">
        <v>25</v>
      </c>
      <c r="N225" s="319"/>
      <c r="O225" s="562"/>
      <c r="P225" s="542"/>
    </row>
    <row r="226" spans="1:16" x14ac:dyDescent="0.35">
      <c r="A226" s="319">
        <v>225</v>
      </c>
      <c r="B226" s="290" t="s">
        <v>208</v>
      </c>
      <c r="C226" s="319" t="s">
        <v>205</v>
      </c>
      <c r="D226" s="319" t="s">
        <v>30</v>
      </c>
      <c r="E226" s="257">
        <v>45908</v>
      </c>
      <c r="F226" s="319">
        <v>33.380000000000003</v>
      </c>
      <c r="G226" s="678" t="s">
        <v>172</v>
      </c>
      <c r="H226" s="678"/>
      <c r="I226" s="678"/>
      <c r="J226" s="678"/>
      <c r="K226" s="257">
        <v>45909</v>
      </c>
      <c r="L226" s="319" t="s">
        <v>453</v>
      </c>
      <c r="M226" s="319">
        <v>35</v>
      </c>
      <c r="N226" s="281"/>
      <c r="O226" s="562"/>
      <c r="P226" s="542"/>
    </row>
    <row r="227" spans="1:16" x14ac:dyDescent="0.35">
      <c r="A227" s="319">
        <v>226</v>
      </c>
      <c r="B227" s="290" t="s">
        <v>425</v>
      </c>
      <c r="C227" s="319" t="s">
        <v>34</v>
      </c>
      <c r="D227" s="319" t="s">
        <v>30</v>
      </c>
      <c r="E227" s="257">
        <v>45907</v>
      </c>
      <c r="F227" s="319">
        <v>37.930999999999997</v>
      </c>
      <c r="G227" s="678" t="s">
        <v>172</v>
      </c>
      <c r="H227" s="678"/>
      <c r="I227" s="678"/>
      <c r="J227" s="678"/>
      <c r="K227" s="257">
        <v>45910</v>
      </c>
      <c r="L227" s="319" t="s">
        <v>786</v>
      </c>
      <c r="M227" s="319">
        <v>31</v>
      </c>
      <c r="N227" s="319"/>
      <c r="O227" s="562"/>
      <c r="P227" s="542"/>
    </row>
    <row r="228" spans="1:16" x14ac:dyDescent="0.35">
      <c r="A228" s="319">
        <v>227</v>
      </c>
      <c r="B228" s="290" t="s">
        <v>414</v>
      </c>
      <c r="C228" s="319" t="s">
        <v>275</v>
      </c>
      <c r="D228" s="319" t="s">
        <v>455</v>
      </c>
      <c r="E228" s="257">
        <v>45906</v>
      </c>
      <c r="F228" s="319">
        <v>62.534999999999997</v>
      </c>
      <c r="G228" s="678" t="s">
        <v>172</v>
      </c>
      <c r="H228" s="678"/>
      <c r="I228" s="678"/>
      <c r="J228" s="678"/>
      <c r="K228" s="257">
        <v>45913</v>
      </c>
      <c r="L228" s="220" t="s">
        <v>707</v>
      </c>
      <c r="M228" s="319">
        <v>25</v>
      </c>
      <c r="N228" s="319"/>
      <c r="O228" s="562"/>
      <c r="P228" s="542"/>
    </row>
    <row r="229" spans="1:16" x14ac:dyDescent="0.35">
      <c r="A229" s="319">
        <v>228</v>
      </c>
      <c r="B229" s="290" t="s">
        <v>210</v>
      </c>
      <c r="C229" s="319" t="s">
        <v>206</v>
      </c>
      <c r="D229" s="319" t="s">
        <v>30</v>
      </c>
      <c r="E229" s="257">
        <v>45910</v>
      </c>
      <c r="F229" s="319">
        <v>31.99</v>
      </c>
      <c r="G229" s="678" t="s">
        <v>172</v>
      </c>
      <c r="H229" s="678"/>
      <c r="I229" s="678"/>
      <c r="J229" s="678"/>
      <c r="K229" s="337">
        <v>45914</v>
      </c>
      <c r="L229" s="281" t="s">
        <v>453</v>
      </c>
      <c r="M229" s="281">
        <v>35</v>
      </c>
      <c r="N229" s="281"/>
      <c r="O229" s="562"/>
      <c r="P229" s="542"/>
    </row>
    <row r="230" spans="1:16" x14ac:dyDescent="0.35">
      <c r="A230" s="319">
        <v>229</v>
      </c>
      <c r="B230" s="290" t="s">
        <v>245</v>
      </c>
      <c r="C230" s="319" t="s">
        <v>205</v>
      </c>
      <c r="D230" s="319" t="s">
        <v>30</v>
      </c>
      <c r="E230" s="257">
        <v>45908</v>
      </c>
      <c r="F230" s="319">
        <v>33.380000000000003</v>
      </c>
      <c r="G230" s="678" t="s">
        <v>172</v>
      </c>
      <c r="H230" s="678"/>
      <c r="I230" s="678"/>
      <c r="J230" s="678"/>
      <c r="K230" s="257">
        <v>45915</v>
      </c>
      <c r="L230" s="228" t="s">
        <v>762</v>
      </c>
      <c r="M230" s="228">
        <v>25</v>
      </c>
      <c r="N230" s="228"/>
      <c r="O230" s="647"/>
      <c r="P230" s="542"/>
    </row>
    <row r="231" spans="1:16" x14ac:dyDescent="0.35">
      <c r="A231" s="319">
        <v>230</v>
      </c>
      <c r="B231" s="290" t="s">
        <v>213</v>
      </c>
      <c r="C231" s="319" t="s">
        <v>649</v>
      </c>
      <c r="D231" s="319" t="s">
        <v>30</v>
      </c>
      <c r="E231" s="257">
        <v>45909</v>
      </c>
      <c r="F231" s="319">
        <v>51.04</v>
      </c>
      <c r="G231" s="678" t="s">
        <v>172</v>
      </c>
      <c r="H231" s="678"/>
      <c r="I231" s="678"/>
      <c r="J231" s="678"/>
      <c r="K231" s="337">
        <v>45916</v>
      </c>
      <c r="L231" s="319" t="s">
        <v>471</v>
      </c>
      <c r="M231" s="319">
        <v>34</v>
      </c>
      <c r="N231" s="281"/>
      <c r="O231" s="562"/>
      <c r="P231" s="542"/>
    </row>
    <row r="232" spans="1:16" x14ac:dyDescent="0.35">
      <c r="A232" s="319">
        <v>231</v>
      </c>
      <c r="B232" s="290" t="s">
        <v>211</v>
      </c>
      <c r="C232" s="319" t="s">
        <v>205</v>
      </c>
      <c r="D232" s="319" t="s">
        <v>30</v>
      </c>
      <c r="E232" s="257">
        <v>45914</v>
      </c>
      <c r="F232" s="319">
        <v>33.380000000000003</v>
      </c>
      <c r="G232" s="678" t="s">
        <v>172</v>
      </c>
      <c r="H232" s="678"/>
      <c r="I232" s="678"/>
      <c r="J232" s="678"/>
      <c r="K232" s="337">
        <v>45920</v>
      </c>
      <c r="L232" s="319" t="s">
        <v>453</v>
      </c>
      <c r="M232" s="319">
        <v>35</v>
      </c>
      <c r="N232" s="319"/>
      <c r="O232" s="654"/>
      <c r="P232" s="562"/>
    </row>
    <row r="233" spans="1:16" x14ac:dyDescent="0.35">
      <c r="A233" s="319">
        <v>232</v>
      </c>
      <c r="B233" s="290" t="s">
        <v>416</v>
      </c>
      <c r="C233" s="319" t="s">
        <v>446</v>
      </c>
      <c r="D233" s="319" t="s">
        <v>30</v>
      </c>
      <c r="E233" s="257">
        <v>45913</v>
      </c>
      <c r="F233" s="319">
        <v>64.89</v>
      </c>
      <c r="G233" s="678" t="s">
        <v>172</v>
      </c>
      <c r="H233" s="678"/>
      <c r="I233" s="678"/>
      <c r="J233" s="678"/>
      <c r="K233" s="337">
        <v>45923</v>
      </c>
      <c r="L233" s="319" t="s">
        <v>786</v>
      </c>
      <c r="M233" s="319">
        <v>34</v>
      </c>
      <c r="N233" s="319"/>
      <c r="O233" s="654"/>
      <c r="P233" s="562"/>
    </row>
    <row r="234" spans="1:16" x14ac:dyDescent="0.35">
      <c r="A234" s="319">
        <v>233</v>
      </c>
      <c r="B234" s="290" t="s">
        <v>935</v>
      </c>
      <c r="C234" s="285" t="s">
        <v>205</v>
      </c>
      <c r="D234" s="319" t="s">
        <v>337</v>
      </c>
      <c r="E234" s="257">
        <v>45921</v>
      </c>
      <c r="F234" s="319">
        <v>33.380000000000003</v>
      </c>
      <c r="G234" s="678" t="s">
        <v>172</v>
      </c>
      <c r="H234" s="678"/>
      <c r="I234" s="678"/>
      <c r="J234" s="678"/>
      <c r="K234" s="337">
        <v>45924</v>
      </c>
      <c r="L234" s="319" t="s">
        <v>453</v>
      </c>
      <c r="M234" s="319">
        <v>35</v>
      </c>
      <c r="N234" s="281"/>
      <c r="O234" s="562"/>
      <c r="P234" s="542"/>
    </row>
    <row r="235" spans="1:16" x14ac:dyDescent="0.35">
      <c r="A235" s="319">
        <v>234</v>
      </c>
      <c r="B235" s="319" t="s">
        <v>403</v>
      </c>
      <c r="C235" s="319" t="s">
        <v>43</v>
      </c>
      <c r="D235" s="319" t="s">
        <v>336</v>
      </c>
      <c r="E235" s="257">
        <v>45916</v>
      </c>
      <c r="F235" s="319">
        <v>43.079000000000001</v>
      </c>
      <c r="G235" s="678" t="s">
        <v>172</v>
      </c>
      <c r="H235" s="678"/>
      <c r="I235" s="678"/>
      <c r="J235" s="678"/>
      <c r="K235" s="337">
        <v>45925</v>
      </c>
      <c r="L235" s="319" t="s">
        <v>707</v>
      </c>
      <c r="M235" s="319">
        <v>34</v>
      </c>
      <c r="N235" s="319"/>
      <c r="O235" s="654"/>
      <c r="P235" s="562"/>
    </row>
    <row r="236" spans="1:16" x14ac:dyDescent="0.35">
      <c r="A236" s="319">
        <v>235</v>
      </c>
      <c r="B236" s="290" t="s">
        <v>218</v>
      </c>
      <c r="C236" s="319" t="s">
        <v>205</v>
      </c>
      <c r="D236" s="319" t="s">
        <v>30</v>
      </c>
      <c r="E236" s="257">
        <v>45916</v>
      </c>
      <c r="F236" s="319">
        <v>33.380000000000003</v>
      </c>
      <c r="G236" s="678" t="s">
        <v>172</v>
      </c>
      <c r="H236" s="678"/>
      <c r="I236" s="678"/>
      <c r="J236" s="678"/>
      <c r="K236" s="337">
        <v>45926</v>
      </c>
      <c r="L236" s="319" t="s">
        <v>762</v>
      </c>
      <c r="M236" s="319">
        <v>25</v>
      </c>
      <c r="N236" s="319"/>
      <c r="O236" s="654"/>
      <c r="P236" s="562"/>
    </row>
    <row r="237" spans="1:16" x14ac:dyDescent="0.35">
      <c r="A237" s="319">
        <v>236</v>
      </c>
      <c r="B237" s="290" t="s">
        <v>225</v>
      </c>
      <c r="C237" s="285" t="s">
        <v>770</v>
      </c>
      <c r="D237" s="319" t="s">
        <v>30</v>
      </c>
      <c r="E237" s="257">
        <v>45921</v>
      </c>
      <c r="F237" s="319">
        <v>77.319999999999993</v>
      </c>
      <c r="G237" s="678" t="s">
        <v>172</v>
      </c>
      <c r="H237" s="678"/>
      <c r="I237" s="678"/>
      <c r="J237" s="678"/>
      <c r="K237" s="337">
        <v>45929</v>
      </c>
      <c r="L237" s="319" t="s">
        <v>471</v>
      </c>
      <c r="M237" s="319">
        <v>28</v>
      </c>
      <c r="N237" s="319"/>
      <c r="O237" s="654"/>
      <c r="P237" s="542"/>
    </row>
    <row r="238" spans="1:16" x14ac:dyDescent="0.35">
      <c r="A238" s="319">
        <v>237</v>
      </c>
      <c r="B238" s="290" t="s">
        <v>428</v>
      </c>
      <c r="C238" s="285" t="s">
        <v>285</v>
      </c>
      <c r="D238" s="319" t="s">
        <v>30</v>
      </c>
      <c r="E238" s="257">
        <v>45924</v>
      </c>
      <c r="F238" s="319">
        <v>34.945999999999998</v>
      </c>
      <c r="G238" s="678" t="s">
        <v>172</v>
      </c>
      <c r="H238" s="678"/>
      <c r="I238" s="678"/>
      <c r="J238" s="678"/>
      <c r="K238" s="337">
        <v>45930</v>
      </c>
      <c r="L238" s="319" t="s">
        <v>786</v>
      </c>
      <c r="M238" s="319">
        <v>34</v>
      </c>
      <c r="N238" s="281"/>
      <c r="O238" s="562"/>
      <c r="P238" s="562"/>
    </row>
    <row r="239" spans="1:16" x14ac:dyDescent="0.35">
      <c r="A239" s="319">
        <v>238</v>
      </c>
      <c r="B239" s="290" t="s">
        <v>189</v>
      </c>
      <c r="C239" s="285" t="s">
        <v>206</v>
      </c>
      <c r="D239" s="319" t="s">
        <v>30</v>
      </c>
      <c r="E239" s="257">
        <v>45925</v>
      </c>
      <c r="F239" s="319">
        <v>31.99</v>
      </c>
      <c r="G239" s="678" t="s">
        <v>172</v>
      </c>
      <c r="H239" s="678"/>
      <c r="I239" s="678"/>
      <c r="J239" s="678"/>
      <c r="K239" s="337">
        <v>45930</v>
      </c>
      <c r="L239" s="319" t="s">
        <v>453</v>
      </c>
      <c r="M239" s="319">
        <v>35</v>
      </c>
      <c r="N239" s="281"/>
      <c r="O239" s="562"/>
      <c r="P239" s="562"/>
    </row>
    <row r="240" spans="1:16" x14ac:dyDescent="0.35">
      <c r="A240" s="319">
        <v>239</v>
      </c>
      <c r="B240" s="290" t="s">
        <v>939</v>
      </c>
      <c r="C240" s="285" t="s">
        <v>206</v>
      </c>
      <c r="D240" s="319" t="s">
        <v>30</v>
      </c>
      <c r="E240" s="257">
        <v>45928</v>
      </c>
      <c r="F240" s="310">
        <v>31.99</v>
      </c>
      <c r="G240" s="678" t="s">
        <v>172</v>
      </c>
      <c r="H240" s="678"/>
      <c r="I240" s="678"/>
      <c r="J240" s="678"/>
      <c r="K240" s="337">
        <v>45934</v>
      </c>
      <c r="L240" s="319" t="s">
        <v>471</v>
      </c>
      <c r="M240" s="319">
        <v>25</v>
      </c>
      <c r="N240" s="319"/>
      <c r="O240" s="257"/>
      <c r="P240" s="562"/>
    </row>
    <row r="241" spans="1:16" x14ac:dyDescent="0.35">
      <c r="A241" s="319">
        <v>240</v>
      </c>
      <c r="B241" s="290" t="s">
        <v>430</v>
      </c>
      <c r="C241" s="319" t="s">
        <v>34</v>
      </c>
      <c r="D241" s="319" t="s">
        <v>30</v>
      </c>
      <c r="E241" s="257">
        <v>45921</v>
      </c>
      <c r="F241" s="319">
        <v>37.930999999999997</v>
      </c>
      <c r="G241" s="678" t="s">
        <v>172</v>
      </c>
      <c r="H241" s="678"/>
      <c r="I241" s="678"/>
      <c r="J241" s="678"/>
      <c r="K241" s="337">
        <v>45936</v>
      </c>
      <c r="L241" s="319" t="s">
        <v>943</v>
      </c>
      <c r="M241" s="319">
        <v>32</v>
      </c>
      <c r="N241" s="319"/>
      <c r="O241" s="654"/>
      <c r="P241" s="542"/>
    </row>
    <row r="242" spans="1:16" x14ac:dyDescent="0.35">
      <c r="A242" s="319">
        <v>241</v>
      </c>
      <c r="B242" s="622" t="s">
        <v>409</v>
      </c>
      <c r="C242" s="648" t="s">
        <v>43</v>
      </c>
      <c r="D242" s="648" t="s">
        <v>432</v>
      </c>
      <c r="E242" s="573">
        <v>45913</v>
      </c>
      <c r="F242" s="648">
        <v>43.079000000000001</v>
      </c>
      <c r="G242" s="677" t="s">
        <v>951</v>
      </c>
      <c r="H242" s="677"/>
      <c r="I242" s="677"/>
      <c r="J242" s="677"/>
      <c r="K242" s="622"/>
      <c r="L242" s="228" t="s">
        <v>443</v>
      </c>
      <c r="M242" s="228">
        <v>21</v>
      </c>
      <c r="N242" s="228"/>
      <c r="O242" s="647"/>
      <c r="P242" s="542"/>
    </row>
    <row r="243" spans="1:16" x14ac:dyDescent="0.35">
      <c r="A243" s="319">
        <v>242</v>
      </c>
      <c r="B243" s="622" t="s">
        <v>938</v>
      </c>
      <c r="C243" s="649" t="s">
        <v>29</v>
      </c>
      <c r="D243" s="648" t="s">
        <v>456</v>
      </c>
      <c r="E243" s="573">
        <v>45927</v>
      </c>
      <c r="F243" s="648">
        <v>36.369999999999997</v>
      </c>
      <c r="G243" s="677" t="s">
        <v>951</v>
      </c>
      <c r="H243" s="677"/>
      <c r="I243" s="677"/>
      <c r="J243" s="677"/>
      <c r="K243" s="622"/>
      <c r="L243" s="319" t="s">
        <v>707</v>
      </c>
      <c r="M243" s="319">
        <v>34</v>
      </c>
      <c r="N243" s="319"/>
      <c r="O243" s="257"/>
      <c r="P243" s="542"/>
    </row>
    <row r="244" spans="1:16" x14ac:dyDescent="0.35">
      <c r="A244" s="319">
        <v>243</v>
      </c>
      <c r="B244" s="622" t="s">
        <v>831</v>
      </c>
      <c r="C244" s="649" t="s">
        <v>240</v>
      </c>
      <c r="D244" s="648" t="s">
        <v>337</v>
      </c>
      <c r="E244" s="573">
        <v>45931</v>
      </c>
      <c r="F244" s="659">
        <v>72.63</v>
      </c>
      <c r="G244" s="677" t="s">
        <v>981</v>
      </c>
      <c r="H244" s="677"/>
      <c r="I244" s="677"/>
      <c r="J244" s="677"/>
      <c r="K244" s="622"/>
      <c r="L244" s="319" t="s">
        <v>453</v>
      </c>
      <c r="M244" s="258">
        <v>35</v>
      </c>
      <c r="N244" s="258"/>
      <c r="O244" s="542"/>
      <c r="P244" s="542"/>
    </row>
    <row r="245" spans="1:16" x14ac:dyDescent="0.35">
      <c r="A245" s="319">
        <v>244</v>
      </c>
      <c r="B245" s="622" t="s">
        <v>431</v>
      </c>
      <c r="C245" s="649" t="s">
        <v>773</v>
      </c>
      <c r="D245" s="648" t="s">
        <v>30</v>
      </c>
      <c r="E245" s="573">
        <v>45937</v>
      </c>
      <c r="F245" s="648">
        <v>37.930999999999997</v>
      </c>
      <c r="G245" s="677" t="s">
        <v>942</v>
      </c>
      <c r="H245" s="677"/>
      <c r="I245" s="677"/>
      <c r="J245" s="677"/>
      <c r="K245" s="622"/>
      <c r="L245" s="319" t="s">
        <v>944</v>
      </c>
      <c r="M245" s="258">
        <v>24</v>
      </c>
      <c r="N245" s="258"/>
      <c r="O245" s="542"/>
      <c r="P245" s="542"/>
    </row>
    <row r="246" spans="1:16" x14ac:dyDescent="0.35">
      <c r="A246" s="319">
        <v>245</v>
      </c>
      <c r="B246" s="622" t="s">
        <v>429</v>
      </c>
      <c r="C246" s="649" t="s">
        <v>773</v>
      </c>
      <c r="D246" s="648" t="s">
        <v>30</v>
      </c>
      <c r="E246" s="573">
        <v>45937</v>
      </c>
      <c r="F246" s="648">
        <v>36.369999999999997</v>
      </c>
      <c r="G246" s="677" t="s">
        <v>982</v>
      </c>
      <c r="H246" s="677"/>
      <c r="I246" s="677"/>
      <c r="J246" s="677"/>
      <c r="K246" s="622"/>
      <c r="L246" s="319" t="s">
        <v>786</v>
      </c>
      <c r="M246" s="258">
        <v>24</v>
      </c>
      <c r="N246" s="258"/>
      <c r="O246" s="542"/>
      <c r="P246" s="542"/>
    </row>
    <row r="247" spans="1:16" x14ac:dyDescent="0.35">
      <c r="A247" s="319">
        <v>246</v>
      </c>
      <c r="B247" s="622" t="s">
        <v>255</v>
      </c>
      <c r="C247" s="649" t="s">
        <v>615</v>
      </c>
      <c r="D247" s="648" t="s">
        <v>30</v>
      </c>
      <c r="E247" s="573">
        <v>45937</v>
      </c>
      <c r="F247" s="648">
        <v>39.17</v>
      </c>
      <c r="G247" s="677" t="s">
        <v>982</v>
      </c>
      <c r="H247" s="677"/>
      <c r="I247" s="677"/>
      <c r="J247" s="677"/>
      <c r="K247" s="622"/>
      <c r="L247" s="319" t="s">
        <v>471</v>
      </c>
      <c r="M247" s="319">
        <v>25</v>
      </c>
      <c r="N247" s="258"/>
      <c r="O247" s="542"/>
      <c r="P247" s="542"/>
    </row>
    <row r="248" spans="1:16" x14ac:dyDescent="0.35">
      <c r="A248" s="319">
        <v>247</v>
      </c>
      <c r="B248" s="622" t="s">
        <v>411</v>
      </c>
      <c r="C248" s="649" t="s">
        <v>47</v>
      </c>
      <c r="D248" s="648" t="s">
        <v>30</v>
      </c>
      <c r="E248" s="573"/>
      <c r="F248" s="648">
        <v>44.850999999999999</v>
      </c>
      <c r="G248" s="677" t="s">
        <v>983</v>
      </c>
      <c r="H248" s="677"/>
      <c r="I248" s="677"/>
      <c r="J248" s="677"/>
      <c r="K248" s="622"/>
      <c r="L248" s="319" t="s">
        <v>944</v>
      </c>
      <c r="M248" s="258">
        <v>24</v>
      </c>
      <c r="N248" s="258"/>
      <c r="O248" s="542"/>
      <c r="P248" s="225"/>
    </row>
  </sheetData>
  <mergeCells count="248">
    <mergeCell ref="G1:J1"/>
    <mergeCell ref="G2:J2"/>
    <mergeCell ref="G3:J3"/>
    <mergeCell ref="G4:J4"/>
    <mergeCell ref="G5:J5"/>
    <mergeCell ref="G6:J6"/>
    <mergeCell ref="G13:J13"/>
    <mergeCell ref="G14:J14"/>
    <mergeCell ref="G15:J15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37:J37"/>
    <mergeCell ref="G38:J38"/>
    <mergeCell ref="G39:J39"/>
    <mergeCell ref="G40:J40"/>
    <mergeCell ref="G41:J41"/>
    <mergeCell ref="G42:J42"/>
    <mergeCell ref="G31:J31"/>
    <mergeCell ref="G32:J32"/>
    <mergeCell ref="G33:J33"/>
    <mergeCell ref="G34:J34"/>
    <mergeCell ref="G35:J35"/>
    <mergeCell ref="G36:J36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73:J73"/>
    <mergeCell ref="G74:J74"/>
    <mergeCell ref="G75:J75"/>
    <mergeCell ref="G76:J76"/>
    <mergeCell ref="G77:J77"/>
    <mergeCell ref="G78:J78"/>
    <mergeCell ref="G67:J67"/>
    <mergeCell ref="G68:J68"/>
    <mergeCell ref="G69:J69"/>
    <mergeCell ref="G70:J70"/>
    <mergeCell ref="G71:J71"/>
    <mergeCell ref="G72:J72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109:J109"/>
    <mergeCell ref="G110:J110"/>
    <mergeCell ref="G111:J111"/>
    <mergeCell ref="G112:J112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45:J145"/>
    <mergeCell ref="G146:J146"/>
    <mergeCell ref="G147:J147"/>
    <mergeCell ref="G148:J148"/>
    <mergeCell ref="G149:J149"/>
    <mergeCell ref="G150:J150"/>
    <mergeCell ref="G139:J139"/>
    <mergeCell ref="G140:J140"/>
    <mergeCell ref="G141:J141"/>
    <mergeCell ref="G142:J142"/>
    <mergeCell ref="G143:J143"/>
    <mergeCell ref="G144:J144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81:J181"/>
    <mergeCell ref="G182:J182"/>
    <mergeCell ref="G183:J183"/>
    <mergeCell ref="G184:J184"/>
    <mergeCell ref="G185:J185"/>
    <mergeCell ref="G186:J186"/>
    <mergeCell ref="G175:J175"/>
    <mergeCell ref="G176:J176"/>
    <mergeCell ref="G177:J177"/>
    <mergeCell ref="G178:J178"/>
    <mergeCell ref="G179:J179"/>
    <mergeCell ref="G180:J180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217:J217"/>
    <mergeCell ref="G218:J218"/>
    <mergeCell ref="G219:J219"/>
    <mergeCell ref="G220:J220"/>
    <mergeCell ref="G221:J221"/>
    <mergeCell ref="G222:J222"/>
    <mergeCell ref="G211:J211"/>
    <mergeCell ref="G212:J212"/>
    <mergeCell ref="G213:J213"/>
    <mergeCell ref="G214:J214"/>
    <mergeCell ref="G215:J215"/>
    <mergeCell ref="G216:J216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47:J247"/>
    <mergeCell ref="G248:J248"/>
    <mergeCell ref="G241:J241"/>
    <mergeCell ref="G242:J242"/>
    <mergeCell ref="G243:J243"/>
    <mergeCell ref="G244:J244"/>
    <mergeCell ref="G245:J245"/>
    <mergeCell ref="G246:J246"/>
    <mergeCell ref="G235:J235"/>
    <mergeCell ref="G236:J236"/>
    <mergeCell ref="G237:J237"/>
    <mergeCell ref="G238:J238"/>
    <mergeCell ref="G239:J239"/>
    <mergeCell ref="G240:J240"/>
  </mergeCells>
  <conditionalFormatting sqref="B61">
    <cfRule type="duplicateValues" dxfId="60" priority="1"/>
    <cfRule type="duplicateValues" dxfId="59" priority="2" stopIfTrue="1"/>
    <cfRule type="duplicateValues" dxfId="58" priority="3"/>
    <cfRule type="duplicateValues" dxfId="57" priority="4" stopIfTrue="1"/>
    <cfRule type="duplicateValues" dxfId="56" priority="5" stopIfTrue="1"/>
    <cfRule type="duplicateValues" dxfId="55" priority="6" stopIfTrue="1"/>
    <cfRule type="duplicateValues" dxfId="54" priority="7" stopIfTrue="1"/>
    <cfRule type="duplicateValues" dxfId="53" priority="8" stopIfTrue="1"/>
    <cfRule type="duplicateValues" dxfId="52" priority="9"/>
    <cfRule type="duplicateValues" dxfId="51" priority="10"/>
    <cfRule type="duplicateValues" dxfId="50" priority="11"/>
    <cfRule type="duplicateValues" dxfId="49" priority="12"/>
    <cfRule type="duplicateValues" dxfId="48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workbookViewId="0">
      <selection activeCell="C14" sqref="C14"/>
    </sheetView>
  </sheetViews>
  <sheetFormatPr defaultColWidth="9.1796875" defaultRowHeight="13" x14ac:dyDescent="0.3"/>
  <cols>
    <col min="1" max="2" width="9.1796875" style="225"/>
    <col min="3" max="3" width="24.26953125" style="263" customWidth="1"/>
    <col min="4" max="4" width="21.54296875" style="263" customWidth="1"/>
    <col min="5" max="5" width="19.1796875" style="263" customWidth="1"/>
    <col min="6" max="6" width="20" style="263" customWidth="1"/>
    <col min="7" max="7" width="16" style="263" customWidth="1"/>
    <col min="8" max="8" width="19.26953125" style="263" customWidth="1"/>
    <col min="9" max="9" width="19.1796875" style="263" customWidth="1"/>
    <col min="10" max="10" width="19.7265625" style="263" customWidth="1"/>
    <col min="11" max="11" width="22.453125" style="263" customWidth="1"/>
    <col min="12" max="12" width="12.7265625" style="263" customWidth="1"/>
    <col min="13" max="13" width="14.54296875" style="263" customWidth="1"/>
    <col min="14" max="14" width="35.26953125" style="263" customWidth="1"/>
    <col min="15" max="15" width="10.7265625" style="263" customWidth="1"/>
    <col min="16" max="16" width="9.1796875" style="263"/>
    <col min="17" max="17" width="83.1796875" style="263" customWidth="1"/>
    <col min="18" max="18" width="27.453125" style="225" customWidth="1"/>
    <col min="19" max="16384" width="9.1796875" style="225"/>
  </cols>
  <sheetData>
    <row r="1" spans="3:19" ht="30.75" customHeight="1" x14ac:dyDescent="0.3"/>
    <row r="2" spans="3:19" ht="35.25" customHeight="1" x14ac:dyDescent="0.3">
      <c r="C2" s="710"/>
      <c r="D2" s="483" t="s">
        <v>518</v>
      </c>
      <c r="E2" s="703" t="s">
        <v>519</v>
      </c>
      <c r="F2" s="703"/>
      <c r="G2" s="703"/>
      <c r="H2" s="483" t="s">
        <v>111</v>
      </c>
      <c r="I2" s="484">
        <f ca="1">TODAY()</f>
        <v>45939</v>
      </c>
      <c r="J2" s="483" t="s">
        <v>520</v>
      </c>
      <c r="K2" s="486" t="s">
        <v>521</v>
      </c>
      <c r="L2" s="4"/>
      <c r="N2" s="4"/>
      <c r="O2" s="4"/>
      <c r="P2" s="4"/>
      <c r="Q2" s="4"/>
    </row>
    <row r="3" spans="3:19" ht="30" customHeight="1" x14ac:dyDescent="0.3">
      <c r="C3" s="710"/>
      <c r="D3" s="483" t="s">
        <v>110</v>
      </c>
      <c r="E3" s="704" t="s">
        <v>109</v>
      </c>
      <c r="F3" s="704"/>
      <c r="G3" s="704"/>
      <c r="H3" s="483" t="s">
        <v>108</v>
      </c>
      <c r="I3" s="485" t="s">
        <v>107</v>
      </c>
      <c r="J3" s="483" t="s">
        <v>522</v>
      </c>
      <c r="K3" s="486" t="s">
        <v>523</v>
      </c>
      <c r="L3" s="4"/>
      <c r="N3" s="4"/>
      <c r="O3" s="4"/>
      <c r="P3" s="4"/>
      <c r="Q3" s="4"/>
    </row>
    <row r="4" spans="3:19" ht="30" customHeight="1" x14ac:dyDescent="0.3">
      <c r="C4" s="710"/>
      <c r="D4" s="483" t="s">
        <v>106</v>
      </c>
      <c r="E4" s="704" t="s">
        <v>105</v>
      </c>
      <c r="F4" s="704"/>
      <c r="G4" s="704"/>
      <c r="H4" s="483" t="s">
        <v>104</v>
      </c>
      <c r="I4" s="485" t="s">
        <v>102</v>
      </c>
      <c r="J4" s="483" t="s">
        <v>524</v>
      </c>
      <c r="K4" s="486" t="s">
        <v>525</v>
      </c>
      <c r="L4" s="4"/>
      <c r="N4" s="4"/>
      <c r="O4" s="4"/>
      <c r="P4" s="4"/>
      <c r="Q4" s="4"/>
    </row>
    <row r="5" spans="3:19" ht="36" customHeight="1" x14ac:dyDescent="0.3">
      <c r="C5" s="710"/>
      <c r="D5" s="483" t="s">
        <v>103</v>
      </c>
      <c r="E5" s="704" t="s">
        <v>102</v>
      </c>
      <c r="F5" s="704"/>
      <c r="G5" s="704"/>
      <c r="H5" s="483" t="s">
        <v>526</v>
      </c>
      <c r="I5" s="485" t="s">
        <v>527</v>
      </c>
      <c r="J5" s="483" t="s">
        <v>528</v>
      </c>
      <c r="K5" s="486" t="s">
        <v>529</v>
      </c>
      <c r="M5" s="263">
        <v>0</v>
      </c>
      <c r="Q5" s="5"/>
      <c r="R5" s="487"/>
    </row>
    <row r="6" spans="3:19" ht="15.75" hidden="1" customHeight="1" thickBot="1" x14ac:dyDescent="0.35">
      <c r="C6" s="707" t="s">
        <v>101</v>
      </c>
      <c r="D6" s="708"/>
      <c r="E6" s="708"/>
      <c r="F6" s="708"/>
      <c r="G6" s="708"/>
      <c r="H6" s="708"/>
      <c r="I6" s="708"/>
      <c r="J6" s="709"/>
      <c r="K6" s="709"/>
      <c r="L6" s="709"/>
      <c r="M6" s="709"/>
      <c r="N6" s="709"/>
      <c r="Q6" s="5"/>
      <c r="R6" s="487"/>
    </row>
    <row r="7" spans="3:19" ht="39.5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7"/>
      <c r="S7" s="487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705"/>
      <c r="R8" s="487"/>
      <c r="S8" s="487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706"/>
      <c r="R9" s="487"/>
      <c r="S9" s="487"/>
    </row>
    <row r="10" spans="3:19" ht="15.75" hidden="1" customHeight="1" thickBot="1" x14ac:dyDescent="0.35">
      <c r="Q10" s="5"/>
      <c r="R10" s="487"/>
    </row>
    <row r="11" spans="3:19" ht="19.5" customHeight="1" thickBot="1" x14ac:dyDescent="0.35">
      <c r="Q11" s="5"/>
      <c r="R11" s="487"/>
    </row>
    <row r="12" spans="3:19" x14ac:dyDescent="0.3">
      <c r="C12" s="700" t="s">
        <v>5</v>
      </c>
      <c r="D12" s="701"/>
      <c r="E12" s="701"/>
      <c r="F12" s="701"/>
      <c r="G12" s="701"/>
      <c r="H12" s="701"/>
      <c r="I12" s="701"/>
      <c r="J12" s="701"/>
      <c r="K12" s="701"/>
      <c r="L12" s="701"/>
      <c r="M12" s="701"/>
      <c r="N12" s="702"/>
      <c r="O12" s="261"/>
      <c r="P12" s="261"/>
      <c r="Q12" s="262"/>
      <c r="R12" s="487"/>
    </row>
    <row r="13" spans="3:19" ht="50.25" customHeight="1" x14ac:dyDescent="0.3">
      <c r="C13" s="498" t="s">
        <v>0</v>
      </c>
      <c r="D13" s="499" t="s">
        <v>1</v>
      </c>
      <c r="E13" s="499" t="s">
        <v>2</v>
      </c>
      <c r="F13" s="499" t="s">
        <v>3</v>
      </c>
      <c r="G13" s="499" t="s">
        <v>6</v>
      </c>
      <c r="H13" s="499" t="s">
        <v>7</v>
      </c>
      <c r="I13" s="499" t="s">
        <v>8</v>
      </c>
      <c r="J13" s="499" t="s">
        <v>9</v>
      </c>
      <c r="K13" s="499" t="s">
        <v>10</v>
      </c>
      <c r="L13" s="499" t="s">
        <v>11</v>
      </c>
      <c r="M13" s="499" t="s">
        <v>139</v>
      </c>
      <c r="N13" s="499" t="s">
        <v>4</v>
      </c>
      <c r="Q13" s="264"/>
      <c r="R13" s="487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0">
        <v>121.342</v>
      </c>
      <c r="H14" s="500">
        <v>121.342</v>
      </c>
      <c r="I14" s="265"/>
      <c r="J14" s="265"/>
      <c r="K14" s="266"/>
      <c r="L14" s="455"/>
      <c r="M14" s="510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0">
        <v>121.342</v>
      </c>
      <c r="H15" s="500">
        <v>121.342</v>
      </c>
      <c r="I15" s="265"/>
      <c r="J15" s="265"/>
      <c r="K15" s="266"/>
      <c r="L15" s="455"/>
      <c r="M15" s="510">
        <v>121.342</v>
      </c>
      <c r="N15" s="454"/>
      <c r="Q15" s="268"/>
    </row>
    <row r="16" spans="3:19" ht="13.5" thickBot="1" x14ac:dyDescent="0.35">
      <c r="C16" s="347"/>
      <c r="N16" s="268"/>
      <c r="Q16" s="268"/>
      <c r="R16" s="488"/>
    </row>
    <row r="17" spans="3:18" ht="13.5" thickBot="1" x14ac:dyDescent="0.35">
      <c r="C17" s="700" t="s">
        <v>91</v>
      </c>
      <c r="D17" s="701"/>
      <c r="E17" s="701"/>
      <c r="F17" s="701"/>
      <c r="G17" s="701"/>
      <c r="H17" s="701"/>
      <c r="I17" s="701"/>
      <c r="J17" s="701"/>
      <c r="K17" s="701"/>
      <c r="L17" s="701"/>
      <c r="M17" s="701"/>
      <c r="N17" s="701"/>
      <c r="O17" s="701"/>
      <c r="P17" s="701"/>
      <c r="Q17" s="702"/>
      <c r="R17" s="488"/>
    </row>
    <row r="18" spans="3:18" ht="43.5" customHeight="1" x14ac:dyDescent="0.3">
      <c r="C18" s="508" t="s">
        <v>0</v>
      </c>
      <c r="D18" s="509" t="s">
        <v>90</v>
      </c>
      <c r="E18" s="509" t="s">
        <v>89</v>
      </c>
      <c r="F18" s="509" t="s">
        <v>88</v>
      </c>
      <c r="G18" s="509" t="s">
        <v>87</v>
      </c>
      <c r="H18" s="509" t="s">
        <v>86</v>
      </c>
      <c r="I18" s="509" t="s">
        <v>85</v>
      </c>
      <c r="J18" s="509" t="s">
        <v>84</v>
      </c>
      <c r="K18" s="509" t="s">
        <v>83</v>
      </c>
      <c r="L18" s="509" t="s">
        <v>82</v>
      </c>
      <c r="M18" s="509" t="s">
        <v>81</v>
      </c>
      <c r="N18" s="509" t="s">
        <v>80</v>
      </c>
      <c r="O18" s="509" t="s">
        <v>79</v>
      </c>
      <c r="P18" s="713" t="s">
        <v>4</v>
      </c>
      <c r="Q18" s="714"/>
      <c r="R18" s="488"/>
    </row>
    <row r="19" spans="3:18" ht="26.25" customHeight="1" x14ac:dyDescent="0.3">
      <c r="C19" s="561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1"/>
      <c r="J19" s="501"/>
      <c r="K19" s="267">
        <v>309</v>
      </c>
      <c r="L19" s="500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98" t="s">
        <v>980</v>
      </c>
      <c r="Q19" s="699"/>
      <c r="R19" s="488"/>
    </row>
    <row r="20" spans="3:18" s="282" customFormat="1" ht="20.149999999999999" customHeight="1" x14ac:dyDescent="0.3">
      <c r="C20" s="650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1"/>
      <c r="J20" s="501"/>
      <c r="K20" s="267">
        <v>309</v>
      </c>
      <c r="L20" s="524">
        <f>J20+F20</f>
        <v>287</v>
      </c>
      <c r="M20" s="267">
        <f t="shared" si="0"/>
        <v>22</v>
      </c>
      <c r="N20" s="267"/>
      <c r="O20" s="267"/>
      <c r="P20" s="711"/>
      <c r="Q20" s="712"/>
    </row>
    <row r="21" spans="3:18" ht="20.149999999999999" customHeight="1" x14ac:dyDescent="0.3">
      <c r="C21" s="561" t="s">
        <v>78</v>
      </c>
      <c r="D21" s="267">
        <v>309</v>
      </c>
      <c r="E21" s="270">
        <v>309</v>
      </c>
      <c r="F21" s="267">
        <v>238</v>
      </c>
      <c r="G21" s="267"/>
      <c r="H21" s="267">
        <v>30</v>
      </c>
      <c r="I21" s="501"/>
      <c r="J21" s="501">
        <v>2</v>
      </c>
      <c r="K21" s="267">
        <v>309</v>
      </c>
      <c r="L21" s="500">
        <f>F21+J21</f>
        <v>240</v>
      </c>
      <c r="M21" s="267">
        <f t="shared" si="0"/>
        <v>69</v>
      </c>
      <c r="N21" s="267">
        <v>6</v>
      </c>
      <c r="O21" s="267">
        <v>6</v>
      </c>
      <c r="P21" s="688" t="s">
        <v>949</v>
      </c>
      <c r="Q21" s="689"/>
    </row>
    <row r="22" spans="3:18" ht="20.149999999999999" customHeight="1" x14ac:dyDescent="0.3">
      <c r="C22" s="272" t="s">
        <v>779</v>
      </c>
      <c r="D22" s="267">
        <v>309</v>
      </c>
      <c r="E22" s="270"/>
      <c r="F22" s="267">
        <f>83+24</f>
        <v>107</v>
      </c>
      <c r="G22" s="533"/>
      <c r="H22" s="533"/>
      <c r="I22" s="501"/>
      <c r="J22" s="501"/>
      <c r="K22" s="267"/>
      <c r="L22" s="500">
        <v>113</v>
      </c>
      <c r="M22" s="267">
        <f>309-L22</f>
        <v>196</v>
      </c>
      <c r="N22" s="267">
        <v>1</v>
      </c>
      <c r="O22" s="267">
        <v>1</v>
      </c>
      <c r="P22" s="684" t="s">
        <v>979</v>
      </c>
      <c r="Q22" s="685"/>
    </row>
    <row r="23" spans="3:18" ht="20.149999999999999" customHeight="1" x14ac:dyDescent="0.3">
      <c r="C23" s="272" t="s">
        <v>780</v>
      </c>
      <c r="D23" s="267">
        <v>309</v>
      </c>
      <c r="E23" s="270"/>
      <c r="F23" s="267">
        <v>120</v>
      </c>
      <c r="G23" s="533"/>
      <c r="H23" s="533"/>
      <c r="I23" s="501"/>
      <c r="J23" s="501">
        <v>4</v>
      </c>
      <c r="K23" s="267"/>
      <c r="L23" s="500">
        <v>124</v>
      </c>
      <c r="M23" s="267">
        <f>309-L23</f>
        <v>185</v>
      </c>
      <c r="N23" s="267">
        <v>1</v>
      </c>
      <c r="O23" s="267">
        <v>2</v>
      </c>
      <c r="P23" s="684" t="s">
        <v>978</v>
      </c>
      <c r="Q23" s="685"/>
    </row>
    <row r="24" spans="3:18" ht="25.5" customHeight="1" x14ac:dyDescent="0.3">
      <c r="C24" s="561" t="s">
        <v>77</v>
      </c>
      <c r="D24" s="265">
        <v>121.342</v>
      </c>
      <c r="E24" s="265">
        <v>121.342</v>
      </c>
      <c r="F24" s="265">
        <v>31.815999999999999</v>
      </c>
      <c r="G24" s="267"/>
      <c r="H24" s="275">
        <v>23.239000000000001</v>
      </c>
      <c r="I24" s="501"/>
      <c r="J24" s="572">
        <v>4.125</v>
      </c>
      <c r="K24" s="267">
        <v>121.342</v>
      </c>
      <c r="L24" s="510">
        <f>F24+J24</f>
        <v>35.941000000000003</v>
      </c>
      <c r="M24" s="265">
        <f t="shared" ref="M24:M26" si="1">D24-L24</f>
        <v>85.400999999999996</v>
      </c>
      <c r="N24" s="638">
        <f>3.204+4.598</f>
        <v>7.8019999999999996</v>
      </c>
      <c r="O24" s="267">
        <v>2</v>
      </c>
      <c r="P24" s="698" t="s">
        <v>948</v>
      </c>
      <c r="Q24" s="699"/>
    </row>
    <row r="25" spans="3:18" ht="20.149999999999999" customHeight="1" x14ac:dyDescent="0.3">
      <c r="C25" s="561" t="s">
        <v>76</v>
      </c>
      <c r="D25" s="265">
        <v>121.342</v>
      </c>
      <c r="E25" s="265">
        <v>121.342</v>
      </c>
      <c r="F25" s="265">
        <v>31.815999999999999</v>
      </c>
      <c r="G25" s="267"/>
      <c r="H25" s="275">
        <v>23.239000000000001</v>
      </c>
      <c r="I25" s="501"/>
      <c r="J25" s="501"/>
      <c r="K25" s="267">
        <v>121.342</v>
      </c>
      <c r="L25" s="500">
        <f>F25+J25</f>
        <v>31.815999999999999</v>
      </c>
      <c r="M25" s="267">
        <f t="shared" si="1"/>
        <v>89.525999999999996</v>
      </c>
      <c r="N25" s="273"/>
      <c r="O25" s="267"/>
      <c r="P25" s="696"/>
      <c r="Q25" s="697"/>
    </row>
    <row r="26" spans="3:18" ht="20.149999999999999" customHeight="1" x14ac:dyDescent="0.3">
      <c r="C26" s="561" t="s">
        <v>75</v>
      </c>
      <c r="D26" s="265">
        <v>121.342</v>
      </c>
      <c r="E26" s="265">
        <v>121.342</v>
      </c>
      <c r="F26" s="265">
        <v>20.896999999999998</v>
      </c>
      <c r="G26" s="267"/>
      <c r="H26" s="275">
        <v>23.239000000000001</v>
      </c>
      <c r="I26" s="502"/>
      <c r="J26" s="572"/>
      <c r="K26" s="274">
        <v>121.342</v>
      </c>
      <c r="L26" s="500">
        <f>F26+J26</f>
        <v>20.896999999999998</v>
      </c>
      <c r="M26" s="267">
        <f t="shared" si="1"/>
        <v>100.44499999999999</v>
      </c>
      <c r="N26" s="275"/>
      <c r="O26" s="267">
        <v>1</v>
      </c>
      <c r="P26" s="688"/>
      <c r="Q26" s="689"/>
    </row>
    <row r="27" spans="3:18" ht="20.149999999999999" customHeight="1" x14ac:dyDescent="0.3">
      <c r="C27" s="651" t="s">
        <v>667</v>
      </c>
      <c r="D27" s="652">
        <v>3</v>
      </c>
      <c r="E27" s="652"/>
      <c r="F27" s="652">
        <v>3</v>
      </c>
      <c r="G27" s="652"/>
      <c r="H27" s="652"/>
      <c r="I27" s="502"/>
      <c r="J27" s="501"/>
      <c r="K27" s="652"/>
      <c r="L27" s="500">
        <v>3</v>
      </c>
      <c r="M27" s="652"/>
      <c r="N27" s="652"/>
      <c r="O27" s="652"/>
      <c r="P27" s="696"/>
      <c r="Q27" s="697"/>
    </row>
    <row r="28" spans="3:18" ht="21" customHeight="1" thickBot="1" x14ac:dyDescent="0.35">
      <c r="C28" s="653" t="s">
        <v>74</v>
      </c>
      <c r="D28" s="563">
        <v>5</v>
      </c>
      <c r="E28" s="563"/>
      <c r="F28" s="564">
        <v>5</v>
      </c>
      <c r="G28" s="563"/>
      <c r="H28" s="563"/>
      <c r="I28" s="565"/>
      <c r="J28" s="501"/>
      <c r="K28" s="566"/>
      <c r="L28" s="567">
        <v>5</v>
      </c>
      <c r="M28" s="564"/>
      <c r="N28" s="568"/>
      <c r="O28" s="563"/>
      <c r="P28" s="690"/>
      <c r="Q28" s="691"/>
    </row>
    <row r="29" spans="3:18" x14ac:dyDescent="0.3">
      <c r="C29" s="693" t="s">
        <v>749</v>
      </c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5"/>
      <c r="P29" s="692"/>
      <c r="Q29" s="692"/>
    </row>
    <row r="30" spans="3:18" ht="38.25" customHeight="1" x14ac:dyDescent="0.3">
      <c r="C30" s="505" t="s">
        <v>0</v>
      </c>
      <c r="D30" s="506" t="s">
        <v>1</v>
      </c>
      <c r="E30" s="506" t="s">
        <v>2</v>
      </c>
      <c r="F30" s="506" t="s">
        <v>3</v>
      </c>
      <c r="G30" s="506" t="s">
        <v>141</v>
      </c>
      <c r="H30" s="506" t="s">
        <v>100</v>
      </c>
      <c r="I30" s="506" t="s">
        <v>99</v>
      </c>
      <c r="J30" s="506" t="s">
        <v>98</v>
      </c>
      <c r="K30" s="506" t="s">
        <v>97</v>
      </c>
      <c r="L30" s="506" t="s">
        <v>140</v>
      </c>
      <c r="M30" s="506" t="s">
        <v>96</v>
      </c>
      <c r="N30" s="507" t="s">
        <v>4</v>
      </c>
      <c r="O30" s="4"/>
      <c r="P30" s="4"/>
      <c r="Q30" s="4"/>
      <c r="R30" s="489"/>
    </row>
    <row r="31" spans="3:18" ht="29.25" customHeight="1" x14ac:dyDescent="0.3">
      <c r="C31" s="503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0"/>
    </row>
    <row r="32" spans="3:18" ht="28.5" customHeight="1" thickBot="1" x14ac:dyDescent="0.35">
      <c r="C32" s="504" t="s">
        <v>94</v>
      </c>
      <c r="D32" s="491" t="s">
        <v>93</v>
      </c>
      <c r="E32" s="491">
        <v>312</v>
      </c>
      <c r="F32" s="491">
        <v>312</v>
      </c>
      <c r="G32" s="491">
        <v>299</v>
      </c>
      <c r="H32" s="491">
        <f>F32-G32</f>
        <v>13</v>
      </c>
      <c r="I32" s="492"/>
      <c r="J32" s="492">
        <v>13</v>
      </c>
      <c r="K32" s="491"/>
      <c r="L32" s="492">
        <v>299</v>
      </c>
      <c r="M32" s="492">
        <f>312-L32</f>
        <v>13</v>
      </c>
      <c r="N32" s="493" t="s">
        <v>941</v>
      </c>
    </row>
    <row r="33" spans="3:17" x14ac:dyDescent="0.3">
      <c r="C33" s="686"/>
      <c r="D33" s="687"/>
      <c r="E33" s="687"/>
      <c r="F33" s="687"/>
      <c r="G33" s="687"/>
      <c r="H33" s="687"/>
      <c r="I33" s="687"/>
      <c r="J33" s="687"/>
      <c r="K33" s="687"/>
    </row>
    <row r="34" spans="3:17" ht="9" customHeight="1" x14ac:dyDescent="0.3">
      <c r="C34" s="687"/>
      <c r="D34" s="687"/>
      <c r="E34" s="687"/>
      <c r="F34" s="687"/>
      <c r="G34" s="687"/>
      <c r="H34" s="687"/>
      <c r="I34" s="687"/>
      <c r="J34" s="687"/>
      <c r="K34" s="687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C17:Q17"/>
    <mergeCell ref="P20:Q20"/>
    <mergeCell ref="P21:Q21"/>
    <mergeCell ref="P18:Q18"/>
    <mergeCell ref="P19:Q19"/>
    <mergeCell ref="C12:N12"/>
    <mergeCell ref="E2:G2"/>
    <mergeCell ref="E3:G3"/>
    <mergeCell ref="E4:G4"/>
    <mergeCell ref="N8:N9"/>
    <mergeCell ref="C6:N6"/>
    <mergeCell ref="C2:C5"/>
    <mergeCell ref="E5:G5"/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5"/>
  <sheetViews>
    <sheetView showZeros="0" topLeftCell="L880" zoomScale="80" zoomScaleNormal="80" workbookViewId="0">
      <selection activeCell="B638" sqref="B638:Q885"/>
    </sheetView>
  </sheetViews>
  <sheetFormatPr defaultColWidth="9.1796875" defaultRowHeight="13" x14ac:dyDescent="0.3"/>
  <cols>
    <col min="1" max="1" width="9.1796875" style="225"/>
    <col min="2" max="2" width="16.54296875" style="221" customWidth="1"/>
    <col min="3" max="3" width="14.81640625" style="224" customWidth="1"/>
    <col min="4" max="4" width="17" style="224" bestFit="1" customWidth="1"/>
    <col min="5" max="5" width="19" style="224" customWidth="1"/>
    <col min="6" max="6" width="15.1796875" style="224" customWidth="1"/>
    <col min="7" max="7" width="13.7265625" style="224" customWidth="1"/>
    <col min="8" max="8" width="24" style="224" customWidth="1"/>
    <col min="9" max="9" width="14" style="224" customWidth="1"/>
    <col min="10" max="10" width="15" style="224" customWidth="1"/>
    <col min="11" max="11" width="37" style="224" customWidth="1"/>
    <col min="12" max="12" width="30.81640625" style="224" customWidth="1"/>
    <col min="13" max="13" width="36.26953125" style="224" customWidth="1"/>
    <col min="14" max="14" width="30.26953125" style="224" customWidth="1"/>
    <col min="15" max="15" width="25" style="224" customWidth="1"/>
    <col min="16" max="16" width="15" style="225" customWidth="1"/>
    <col min="17" max="17" width="20" style="225" customWidth="1"/>
    <col min="18" max="16384" width="9.1796875" style="225"/>
  </cols>
  <sheetData>
    <row r="1" spans="2:16" ht="13.5" thickBot="1" x14ac:dyDescent="0.35"/>
    <row r="2" spans="2:16" ht="13.5" thickBot="1" x14ac:dyDescent="0.35">
      <c r="B2" s="726" t="s">
        <v>5</v>
      </c>
      <c r="C2" s="727"/>
      <c r="D2" s="727"/>
      <c r="E2" s="727"/>
      <c r="F2" s="727"/>
      <c r="G2" s="727"/>
      <c r="H2" s="727"/>
      <c r="I2" s="727"/>
      <c r="J2" s="727"/>
      <c r="K2" s="727"/>
      <c r="L2" s="727"/>
      <c r="M2" s="728"/>
    </row>
    <row r="3" spans="2:16" ht="65.25" customHeight="1" x14ac:dyDescent="0.3">
      <c r="B3" s="464" t="s">
        <v>0</v>
      </c>
      <c r="C3" s="465" t="s">
        <v>1</v>
      </c>
      <c r="D3" s="465" t="s">
        <v>2</v>
      </c>
      <c r="E3" s="465" t="s">
        <v>3</v>
      </c>
      <c r="F3" s="465" t="s">
        <v>6</v>
      </c>
      <c r="G3" s="465" t="s">
        <v>7</v>
      </c>
      <c r="H3" s="465" t="s">
        <v>8</v>
      </c>
      <c r="I3" s="465" t="s">
        <v>9</v>
      </c>
      <c r="J3" s="465" t="s">
        <v>10</v>
      </c>
      <c r="K3" s="465" t="str">
        <f>'[90]Master Sheet'!K15</f>
        <v>Progress For Month</v>
      </c>
      <c r="L3" s="465" t="str">
        <f>'[90]Master Sheet'!L15</f>
        <v>Approved till Current Month</v>
      </c>
      <c r="M3" s="466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6">
        <v>121.342</v>
      </c>
      <c r="G4" s="456">
        <v>121.342</v>
      </c>
      <c r="H4" s="265"/>
      <c r="I4" s="265"/>
      <c r="J4" s="266"/>
      <c r="K4" s="455"/>
      <c r="L4" s="457">
        <f>F4</f>
        <v>121.342</v>
      </c>
      <c r="M4" s="467"/>
      <c r="N4" s="338"/>
    </row>
    <row r="5" spans="2:16" ht="26.25" customHeight="1" thickBot="1" x14ac:dyDescent="0.35">
      <c r="B5" s="468" t="s">
        <v>15</v>
      </c>
      <c r="C5" s="276" t="s">
        <v>92</v>
      </c>
      <c r="D5" s="469">
        <v>121.342</v>
      </c>
      <c r="E5" s="469">
        <v>121.342</v>
      </c>
      <c r="F5" s="470">
        <v>121.342</v>
      </c>
      <c r="G5" s="470">
        <v>121.342</v>
      </c>
      <c r="H5" s="469"/>
      <c r="I5" s="469"/>
      <c r="J5" s="471"/>
      <c r="K5" s="472"/>
      <c r="L5" s="473">
        <v>121.342</v>
      </c>
      <c r="M5" s="474"/>
    </row>
    <row r="6" spans="2:16" ht="13.5" thickBot="1" x14ac:dyDescent="0.35">
      <c r="I6" s="463"/>
    </row>
    <row r="7" spans="2:16" ht="13.5" thickBot="1" x14ac:dyDescent="0.35">
      <c r="B7" s="729" t="s">
        <v>468</v>
      </c>
      <c r="C7" s="730"/>
      <c r="D7" s="730"/>
      <c r="E7" s="730"/>
      <c r="F7" s="730"/>
      <c r="G7" s="730"/>
      <c r="H7" s="730"/>
      <c r="I7" s="730"/>
      <c r="J7" s="730"/>
      <c r="K7" s="730"/>
      <c r="L7" s="730"/>
      <c r="M7" s="730"/>
      <c r="N7" s="730"/>
      <c r="O7" s="730"/>
      <c r="P7" s="731"/>
    </row>
    <row r="8" spans="2:16" x14ac:dyDescent="0.3">
      <c r="B8" s="458" t="s">
        <v>17</v>
      </c>
      <c r="C8" s="458" t="s">
        <v>18</v>
      </c>
      <c r="D8" s="458" t="s">
        <v>19</v>
      </c>
      <c r="E8" s="458" t="s">
        <v>20</v>
      </c>
      <c r="F8" s="458" t="s">
        <v>21</v>
      </c>
      <c r="G8" s="458" t="s">
        <v>22</v>
      </c>
      <c r="H8" s="732" t="s">
        <v>469</v>
      </c>
      <c r="I8" s="732"/>
      <c r="J8" s="732"/>
      <c r="K8" s="732"/>
      <c r="L8" s="458" t="s">
        <v>24</v>
      </c>
      <c r="M8" s="458" t="s">
        <v>25</v>
      </c>
      <c r="N8" s="458" t="s">
        <v>470</v>
      </c>
      <c r="O8" s="458" t="s">
        <v>26</v>
      </c>
      <c r="P8" s="458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6">
        <v>25.577999999999999</v>
      </c>
      <c r="H9" s="678" t="s">
        <v>31</v>
      </c>
      <c r="I9" s="678"/>
      <c r="J9" s="678"/>
      <c r="K9" s="678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5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6">
        <v>25.577999999999999</v>
      </c>
      <c r="H10" s="678" t="s">
        <v>31</v>
      </c>
      <c r="I10" s="678"/>
      <c r="J10" s="678"/>
      <c r="K10" s="678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5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6">
        <v>25.577999999999999</v>
      </c>
      <c r="H11" s="678" t="s">
        <v>31</v>
      </c>
      <c r="I11" s="678"/>
      <c r="J11" s="678"/>
      <c r="K11" s="678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6">
        <v>25.577999999999999</v>
      </c>
      <c r="H12" s="678" t="s">
        <v>31</v>
      </c>
      <c r="I12" s="678"/>
      <c r="J12" s="678"/>
      <c r="K12" s="678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6">
        <v>25.577999999999999</v>
      </c>
      <c r="H13" s="678" t="s">
        <v>31</v>
      </c>
      <c r="I13" s="678"/>
      <c r="J13" s="678"/>
      <c r="K13" s="678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6">
        <v>25.577999999999999</v>
      </c>
      <c r="H14" s="678" t="s">
        <v>31</v>
      </c>
      <c r="I14" s="678"/>
      <c r="J14" s="678"/>
      <c r="K14" s="678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6">
        <v>25.577999999999999</v>
      </c>
      <c r="H15" s="678" t="s">
        <v>31</v>
      </c>
      <c r="I15" s="678"/>
      <c r="J15" s="678"/>
      <c r="K15" s="678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6">
        <v>25.577999999999999</v>
      </c>
      <c r="H16" s="678" t="s">
        <v>31</v>
      </c>
      <c r="I16" s="678"/>
      <c r="J16" s="678"/>
      <c r="K16" s="678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6">
        <v>26.872</v>
      </c>
      <c r="H17" s="678" t="s">
        <v>31</v>
      </c>
      <c r="I17" s="678"/>
      <c r="J17" s="678"/>
      <c r="K17" s="678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6">
        <v>25.577999999999999</v>
      </c>
      <c r="H18" s="678" t="s">
        <v>31</v>
      </c>
      <c r="I18" s="678"/>
      <c r="J18" s="678"/>
      <c r="K18" s="678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6">
        <v>26.872</v>
      </c>
      <c r="H19" s="678" t="s">
        <v>31</v>
      </c>
      <c r="I19" s="678"/>
      <c r="J19" s="678"/>
      <c r="K19" s="678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6">
        <v>25.577999999999999</v>
      </c>
      <c r="H20" s="678" t="s">
        <v>31</v>
      </c>
      <c r="I20" s="678"/>
      <c r="J20" s="678"/>
      <c r="K20" s="678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6">
        <v>26.872</v>
      </c>
      <c r="H21" s="678" t="s">
        <v>31</v>
      </c>
      <c r="I21" s="678"/>
      <c r="J21" s="678"/>
      <c r="K21" s="678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6">
        <v>26.872</v>
      </c>
      <c r="H22" s="678" t="s">
        <v>31</v>
      </c>
      <c r="I22" s="678"/>
      <c r="J22" s="678"/>
      <c r="K22" s="678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6">
        <v>26.872</v>
      </c>
      <c r="H23" s="678" t="s">
        <v>31</v>
      </c>
      <c r="I23" s="678"/>
      <c r="J23" s="678"/>
      <c r="K23" s="678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6">
        <v>25.577999999999999</v>
      </c>
      <c r="H24" s="678" t="s">
        <v>31</v>
      </c>
      <c r="I24" s="678"/>
      <c r="J24" s="678"/>
      <c r="K24" s="678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6">
        <v>26.872</v>
      </c>
      <c r="H25" s="678" t="s">
        <v>31</v>
      </c>
      <c r="I25" s="678"/>
      <c r="J25" s="678"/>
      <c r="K25" s="678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6">
        <v>25.577999999999999</v>
      </c>
      <c r="H26" s="678" t="s">
        <v>31</v>
      </c>
      <c r="I26" s="678"/>
      <c r="J26" s="678"/>
      <c r="K26" s="678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6">
        <v>25.577999999999999</v>
      </c>
      <c r="H27" s="678" t="s">
        <v>31</v>
      </c>
      <c r="I27" s="678"/>
      <c r="J27" s="678"/>
      <c r="K27" s="678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6">
        <v>25.577999999999999</v>
      </c>
      <c r="H28" s="678" t="s">
        <v>31</v>
      </c>
      <c r="I28" s="678"/>
      <c r="J28" s="678"/>
      <c r="K28" s="678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6">
        <v>27.872</v>
      </c>
      <c r="H29" s="678" t="s">
        <v>31</v>
      </c>
      <c r="I29" s="678"/>
      <c r="J29" s="678"/>
      <c r="K29" s="678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6">
        <v>25.577999999999999</v>
      </c>
      <c r="H30" s="678" t="s">
        <v>31</v>
      </c>
      <c r="I30" s="678"/>
      <c r="J30" s="678"/>
      <c r="K30" s="678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6">
        <v>26.872</v>
      </c>
      <c r="H31" s="678" t="s">
        <v>31</v>
      </c>
      <c r="I31" s="678"/>
      <c r="J31" s="678"/>
      <c r="K31" s="678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678" t="s">
        <v>31</v>
      </c>
      <c r="I32" s="678"/>
      <c r="J32" s="678"/>
      <c r="K32" s="678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678" t="s">
        <v>31</v>
      </c>
      <c r="I33" s="678"/>
      <c r="J33" s="678"/>
      <c r="K33" s="678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678" t="s">
        <v>31</v>
      </c>
      <c r="I34" s="678"/>
      <c r="J34" s="678"/>
      <c r="K34" s="678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6">
        <v>25.577999999999999</v>
      </c>
      <c r="H35" s="678" t="s">
        <v>31</v>
      </c>
      <c r="I35" s="678"/>
      <c r="J35" s="678"/>
      <c r="K35" s="678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678" t="s">
        <v>31</v>
      </c>
      <c r="I36" s="678"/>
      <c r="J36" s="678"/>
      <c r="K36" s="678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678" t="s">
        <v>31</v>
      </c>
      <c r="I37" s="678"/>
      <c r="J37" s="678"/>
      <c r="K37" s="678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678" t="s">
        <v>31</v>
      </c>
      <c r="I38" s="678"/>
      <c r="J38" s="678"/>
      <c r="K38" s="678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678" t="s">
        <v>31</v>
      </c>
      <c r="I39" s="678"/>
      <c r="J39" s="678"/>
      <c r="K39" s="678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678" t="s">
        <v>31</v>
      </c>
      <c r="I40" s="678"/>
      <c r="J40" s="678"/>
      <c r="K40" s="678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678" t="s">
        <v>31</v>
      </c>
      <c r="I41" s="678"/>
      <c r="J41" s="678"/>
      <c r="K41" s="678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6">
        <v>25.577999999999999</v>
      </c>
      <c r="H42" s="678" t="s">
        <v>31</v>
      </c>
      <c r="I42" s="678"/>
      <c r="J42" s="678"/>
      <c r="K42" s="678"/>
      <c r="L42" s="257">
        <v>45504</v>
      </c>
      <c r="M42" s="319" t="s">
        <v>48</v>
      </c>
      <c r="N42" s="325" t="s">
        <v>172</v>
      </c>
      <c r="O42" s="319">
        <v>22</v>
      </c>
      <c r="P42" s="532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678" t="s">
        <v>31</v>
      </c>
      <c r="I43" s="678"/>
      <c r="J43" s="678"/>
      <c r="K43" s="678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678" t="s">
        <v>31</v>
      </c>
      <c r="I44" s="678"/>
      <c r="J44" s="678"/>
      <c r="K44" s="678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5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678" t="s">
        <v>31</v>
      </c>
      <c r="I45" s="678"/>
      <c r="J45" s="678"/>
      <c r="K45" s="678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678" t="s">
        <v>31</v>
      </c>
      <c r="I46" s="678"/>
      <c r="J46" s="678"/>
      <c r="K46" s="678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678" t="s">
        <v>31</v>
      </c>
      <c r="I47" s="678"/>
      <c r="J47" s="678"/>
      <c r="K47" s="678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678" t="s">
        <v>31</v>
      </c>
      <c r="I48" s="678"/>
      <c r="J48" s="678"/>
      <c r="K48" s="678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6">
        <v>25.577999999999999</v>
      </c>
      <c r="H49" s="678" t="s">
        <v>31</v>
      </c>
      <c r="I49" s="678"/>
      <c r="J49" s="678"/>
      <c r="K49" s="678"/>
      <c r="L49" s="257">
        <v>45517</v>
      </c>
      <c r="M49" s="319" t="s">
        <v>175</v>
      </c>
      <c r="N49" s="325" t="s">
        <v>172</v>
      </c>
      <c r="O49" s="319">
        <v>22</v>
      </c>
      <c r="P49" s="532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678" t="s">
        <v>31</v>
      </c>
      <c r="I50" s="678"/>
      <c r="J50" s="678"/>
      <c r="K50" s="678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678" t="s">
        <v>31</v>
      </c>
      <c r="I51" s="678"/>
      <c r="J51" s="678"/>
      <c r="K51" s="678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678" t="s">
        <v>31</v>
      </c>
      <c r="I52" s="678"/>
      <c r="J52" s="678"/>
      <c r="K52" s="678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678" t="s">
        <v>31</v>
      </c>
      <c r="I53" s="678"/>
      <c r="J53" s="678"/>
      <c r="K53" s="678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678" t="s">
        <v>31</v>
      </c>
      <c r="I54" s="678"/>
      <c r="J54" s="678"/>
      <c r="K54" s="678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678" t="s">
        <v>31</v>
      </c>
      <c r="I55" s="678"/>
      <c r="J55" s="678"/>
      <c r="K55" s="678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678" t="s">
        <v>31</v>
      </c>
      <c r="I56" s="678"/>
      <c r="J56" s="678"/>
      <c r="K56" s="678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678" t="s">
        <v>31</v>
      </c>
      <c r="I57" s="678"/>
      <c r="J57" s="678"/>
      <c r="K57" s="678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678" t="s">
        <v>31</v>
      </c>
      <c r="I58" s="678"/>
      <c r="J58" s="678"/>
      <c r="K58" s="678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678" t="s">
        <v>31</v>
      </c>
      <c r="I59" s="678"/>
      <c r="J59" s="678"/>
      <c r="K59" s="678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678" t="s">
        <v>31</v>
      </c>
      <c r="I60" s="678"/>
      <c r="J60" s="678"/>
      <c r="K60" s="678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678" t="s">
        <v>31</v>
      </c>
      <c r="I61" s="678"/>
      <c r="J61" s="678"/>
      <c r="K61" s="678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678" t="s">
        <v>31</v>
      </c>
      <c r="I62" s="678"/>
      <c r="J62" s="678"/>
      <c r="K62" s="678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678" t="s">
        <v>31</v>
      </c>
      <c r="I63" s="678"/>
      <c r="J63" s="678"/>
      <c r="K63" s="678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678" t="s">
        <v>31</v>
      </c>
      <c r="I64" s="678"/>
      <c r="J64" s="678"/>
      <c r="K64" s="678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678" t="s">
        <v>31</v>
      </c>
      <c r="I65" s="678"/>
      <c r="J65" s="678"/>
      <c r="K65" s="678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678" t="s">
        <v>31</v>
      </c>
      <c r="I66" s="678"/>
      <c r="J66" s="678"/>
      <c r="K66" s="678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5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678" t="s">
        <v>31</v>
      </c>
      <c r="I67" s="678"/>
      <c r="J67" s="678"/>
      <c r="K67" s="678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678" t="s">
        <v>31</v>
      </c>
      <c r="I68" s="678"/>
      <c r="J68" s="678"/>
      <c r="K68" s="678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678" t="s">
        <v>31</v>
      </c>
      <c r="I69" s="678"/>
      <c r="J69" s="678"/>
      <c r="K69" s="678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678" t="s">
        <v>31</v>
      </c>
      <c r="I70" s="678"/>
      <c r="J70" s="678"/>
      <c r="K70" s="678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678" t="s">
        <v>31</v>
      </c>
      <c r="I71" s="678"/>
      <c r="J71" s="678"/>
      <c r="K71" s="678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5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678" t="s">
        <v>31</v>
      </c>
      <c r="I72" s="678"/>
      <c r="J72" s="678"/>
      <c r="K72" s="678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5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678" t="s">
        <v>31</v>
      </c>
      <c r="I73" s="678"/>
      <c r="J73" s="678"/>
      <c r="K73" s="678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5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678" t="s">
        <v>31</v>
      </c>
      <c r="I74" s="678"/>
      <c r="J74" s="678"/>
      <c r="K74" s="678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5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678" t="s">
        <v>31</v>
      </c>
      <c r="I75" s="678"/>
      <c r="J75" s="678"/>
      <c r="K75" s="678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5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678" t="s">
        <v>31</v>
      </c>
      <c r="I76" s="678"/>
      <c r="J76" s="678"/>
      <c r="K76" s="678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5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678" t="s">
        <v>31</v>
      </c>
      <c r="I77" s="678"/>
      <c r="J77" s="678"/>
      <c r="K77" s="678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5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678" t="s">
        <v>31</v>
      </c>
      <c r="I78" s="678"/>
      <c r="J78" s="678"/>
      <c r="K78" s="678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5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678" t="s">
        <v>31</v>
      </c>
      <c r="I79" s="678"/>
      <c r="J79" s="678"/>
      <c r="K79" s="678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5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678" t="s">
        <v>31</v>
      </c>
      <c r="I80" s="678"/>
      <c r="J80" s="678"/>
      <c r="K80" s="678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5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678" t="s">
        <v>31</v>
      </c>
      <c r="I81" s="678"/>
      <c r="J81" s="678"/>
      <c r="K81" s="678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5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678" t="s">
        <v>31</v>
      </c>
      <c r="I82" s="678"/>
      <c r="J82" s="678"/>
      <c r="K82" s="678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5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678" t="s">
        <v>31</v>
      </c>
      <c r="I83" s="678"/>
      <c r="J83" s="678"/>
      <c r="K83" s="678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5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678" t="s">
        <v>31</v>
      </c>
      <c r="I84" s="678"/>
      <c r="J84" s="678"/>
      <c r="K84" s="678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5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678" t="s">
        <v>31</v>
      </c>
      <c r="I85" s="678"/>
      <c r="J85" s="678"/>
      <c r="K85" s="678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5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678" t="s">
        <v>31</v>
      </c>
      <c r="I86" s="678"/>
      <c r="J86" s="678"/>
      <c r="K86" s="678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5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678" t="s">
        <v>31</v>
      </c>
      <c r="I87" s="678"/>
      <c r="J87" s="678"/>
      <c r="K87" s="678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5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678" t="s">
        <v>31</v>
      </c>
      <c r="I88" s="678"/>
      <c r="J88" s="678"/>
      <c r="K88" s="678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5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678" t="s">
        <v>31</v>
      </c>
      <c r="I89" s="678"/>
      <c r="J89" s="678"/>
      <c r="K89" s="678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5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678" t="s">
        <v>31</v>
      </c>
      <c r="I90" s="678"/>
      <c r="J90" s="678"/>
      <c r="K90" s="678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5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678" t="s">
        <v>31</v>
      </c>
      <c r="I91" s="678"/>
      <c r="J91" s="678"/>
      <c r="K91" s="678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5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678" t="s">
        <v>31</v>
      </c>
      <c r="I92" s="678"/>
      <c r="J92" s="678"/>
      <c r="K92" s="678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5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678" t="s">
        <v>31</v>
      </c>
      <c r="I93" s="678"/>
      <c r="J93" s="678"/>
      <c r="K93" s="678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5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678" t="s">
        <v>31</v>
      </c>
      <c r="I94" s="678"/>
      <c r="J94" s="678"/>
      <c r="K94" s="678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5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678" t="s">
        <v>31</v>
      </c>
      <c r="I95" s="678"/>
      <c r="J95" s="678"/>
      <c r="K95" s="678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5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678" t="s">
        <v>31</v>
      </c>
      <c r="I96" s="678"/>
      <c r="J96" s="678"/>
      <c r="K96" s="678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5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678" t="s">
        <v>31</v>
      </c>
      <c r="I97" s="678"/>
      <c r="J97" s="678"/>
      <c r="K97" s="678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5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678" t="s">
        <v>31</v>
      </c>
      <c r="I98" s="678"/>
      <c r="J98" s="678"/>
      <c r="K98" s="678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5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678" t="s">
        <v>31</v>
      </c>
      <c r="I99" s="678"/>
      <c r="J99" s="678"/>
      <c r="K99" s="678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5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678" t="s">
        <v>31</v>
      </c>
      <c r="I100" s="678"/>
      <c r="J100" s="678"/>
      <c r="K100" s="678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5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678" t="s">
        <v>31</v>
      </c>
      <c r="I101" s="678"/>
      <c r="J101" s="678"/>
      <c r="K101" s="678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5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678" t="s">
        <v>31</v>
      </c>
      <c r="I102" s="678"/>
      <c r="J102" s="678"/>
      <c r="K102" s="678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5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678" t="s">
        <v>31</v>
      </c>
      <c r="I103" s="678"/>
      <c r="J103" s="678"/>
      <c r="K103" s="678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5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678" t="s">
        <v>31</v>
      </c>
      <c r="I104" s="678"/>
      <c r="J104" s="678"/>
      <c r="K104" s="678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5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678" t="s">
        <v>31</v>
      </c>
      <c r="I105" s="678"/>
      <c r="J105" s="678"/>
      <c r="K105" s="678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5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678" t="s">
        <v>31</v>
      </c>
      <c r="I106" s="678"/>
      <c r="J106" s="678"/>
      <c r="K106" s="678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5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678" t="s">
        <v>31</v>
      </c>
      <c r="I107" s="678"/>
      <c r="J107" s="678"/>
      <c r="K107" s="678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5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678" t="s">
        <v>31</v>
      </c>
      <c r="I108" s="678"/>
      <c r="J108" s="678"/>
      <c r="K108" s="678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5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678" t="s">
        <v>31</v>
      </c>
      <c r="I109" s="678"/>
      <c r="J109" s="678"/>
      <c r="K109" s="678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5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678" t="s">
        <v>31</v>
      </c>
      <c r="I110" s="678"/>
      <c r="J110" s="678"/>
      <c r="K110" s="678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5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678" t="s">
        <v>31</v>
      </c>
      <c r="I111" s="678"/>
      <c r="J111" s="678"/>
      <c r="K111" s="678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5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678" t="s">
        <v>31</v>
      </c>
      <c r="I112" s="678"/>
      <c r="J112" s="678"/>
      <c r="K112" s="678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5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678" t="s">
        <v>31</v>
      </c>
      <c r="I113" s="678"/>
      <c r="J113" s="678"/>
      <c r="K113" s="678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5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678" t="s">
        <v>31</v>
      </c>
      <c r="I114" s="678"/>
      <c r="J114" s="678"/>
      <c r="K114" s="678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5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678" t="s">
        <v>31</v>
      </c>
      <c r="I115" s="678"/>
      <c r="J115" s="678"/>
      <c r="K115" s="678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5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678" t="s">
        <v>31</v>
      </c>
      <c r="I116" s="678"/>
      <c r="J116" s="678"/>
      <c r="K116" s="678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5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678" t="s">
        <v>31</v>
      </c>
      <c r="I117" s="678"/>
      <c r="J117" s="678"/>
      <c r="K117" s="678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5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678" t="s">
        <v>31</v>
      </c>
      <c r="I118" s="678"/>
      <c r="J118" s="678"/>
      <c r="K118" s="678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5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678" t="s">
        <v>31</v>
      </c>
      <c r="I119" s="678"/>
      <c r="J119" s="678"/>
      <c r="K119" s="678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5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678" t="s">
        <v>31</v>
      </c>
      <c r="I120" s="678"/>
      <c r="J120" s="678"/>
      <c r="K120" s="678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5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678" t="s">
        <v>31</v>
      </c>
      <c r="I121" s="678"/>
      <c r="J121" s="678"/>
      <c r="K121" s="678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5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678" t="s">
        <v>31</v>
      </c>
      <c r="I122" s="678"/>
      <c r="J122" s="678"/>
      <c r="K122" s="678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5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678" t="s">
        <v>31</v>
      </c>
      <c r="I123" s="678"/>
      <c r="J123" s="678"/>
      <c r="K123" s="678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5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678" t="s">
        <v>31</v>
      </c>
      <c r="I124" s="678"/>
      <c r="J124" s="678"/>
      <c r="K124" s="678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5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678" t="s">
        <v>31</v>
      </c>
      <c r="I125" s="678"/>
      <c r="J125" s="678"/>
      <c r="K125" s="678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5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678" t="s">
        <v>31</v>
      </c>
      <c r="I126" s="678"/>
      <c r="J126" s="678"/>
      <c r="K126" s="678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5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678" t="s">
        <v>31</v>
      </c>
      <c r="I127" s="678"/>
      <c r="J127" s="678"/>
      <c r="K127" s="678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5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678" t="s">
        <v>31</v>
      </c>
      <c r="I128" s="678"/>
      <c r="J128" s="678"/>
      <c r="K128" s="678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5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678" t="s">
        <v>31</v>
      </c>
      <c r="I129" s="678"/>
      <c r="J129" s="678"/>
      <c r="K129" s="678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5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678" t="s">
        <v>31</v>
      </c>
      <c r="I130" s="678"/>
      <c r="J130" s="678"/>
      <c r="K130" s="678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5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678" t="s">
        <v>31</v>
      </c>
      <c r="I131" s="678"/>
      <c r="J131" s="678"/>
      <c r="K131" s="678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5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678" t="s">
        <v>31</v>
      </c>
      <c r="I132" s="678"/>
      <c r="J132" s="678"/>
      <c r="K132" s="678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5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678" t="s">
        <v>31</v>
      </c>
      <c r="I133" s="678"/>
      <c r="J133" s="678"/>
      <c r="K133" s="678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5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678" t="s">
        <v>31</v>
      </c>
      <c r="I134" s="678"/>
      <c r="J134" s="678"/>
      <c r="K134" s="678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5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678" t="s">
        <v>31</v>
      </c>
      <c r="I135" s="678"/>
      <c r="J135" s="678"/>
      <c r="K135" s="678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5">
      <c r="B136" s="319">
        <f t="shared" si="1"/>
        <v>128</v>
      </c>
      <c r="C136" s="583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678" t="s">
        <v>31</v>
      </c>
      <c r="I136" s="678"/>
      <c r="J136" s="678"/>
      <c r="K136" s="678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5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678" t="s">
        <v>31</v>
      </c>
      <c r="I137" s="678"/>
      <c r="J137" s="678"/>
      <c r="K137" s="678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3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678" t="s">
        <v>31</v>
      </c>
      <c r="I138" s="678"/>
      <c r="J138" s="678"/>
      <c r="K138" s="678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5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678" t="s">
        <v>31</v>
      </c>
      <c r="I139" s="678"/>
      <c r="J139" s="678"/>
      <c r="K139" s="678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5">
      <c r="B140" s="319">
        <f t="shared" si="2"/>
        <v>132</v>
      </c>
      <c r="C140" s="583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678" t="s">
        <v>31</v>
      </c>
      <c r="I140" s="678"/>
      <c r="J140" s="678"/>
      <c r="K140" s="678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5">
      <c r="B141" s="319">
        <f t="shared" si="2"/>
        <v>133</v>
      </c>
      <c r="C141" s="583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678" t="s">
        <v>31</v>
      </c>
      <c r="I141" s="678"/>
      <c r="J141" s="678"/>
      <c r="K141" s="678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5">
      <c r="B142" s="319">
        <f t="shared" si="2"/>
        <v>134</v>
      </c>
      <c r="C142" s="583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21" t="s">
        <v>31</v>
      </c>
      <c r="I142" s="721"/>
      <c r="J142" s="721"/>
      <c r="K142" s="721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5">
      <c r="B143" s="319">
        <f t="shared" si="2"/>
        <v>135</v>
      </c>
      <c r="C143" s="583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679" t="s">
        <v>31</v>
      </c>
      <c r="I143" s="680"/>
      <c r="J143" s="680"/>
      <c r="K143" s="681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5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678" t="s">
        <v>31</v>
      </c>
      <c r="I144" s="678"/>
      <c r="J144" s="678"/>
      <c r="K144" s="678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5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678" t="s">
        <v>31</v>
      </c>
      <c r="I145" s="678"/>
      <c r="J145" s="678"/>
      <c r="K145" s="678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5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678" t="s">
        <v>31</v>
      </c>
      <c r="I146" s="678"/>
      <c r="J146" s="678"/>
      <c r="K146" s="678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5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678" t="s">
        <v>31</v>
      </c>
      <c r="I147" s="678"/>
      <c r="J147" s="678"/>
      <c r="K147" s="678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5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678" t="s">
        <v>31</v>
      </c>
      <c r="I148" s="678"/>
      <c r="J148" s="678"/>
      <c r="K148" s="678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5">
      <c r="B149" s="319">
        <f t="shared" si="2"/>
        <v>141</v>
      </c>
      <c r="C149" s="583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678" t="s">
        <v>31</v>
      </c>
      <c r="I149" s="678"/>
      <c r="J149" s="678"/>
      <c r="K149" s="678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5">
      <c r="B150" s="319">
        <f t="shared" si="2"/>
        <v>142</v>
      </c>
      <c r="C150" s="583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678" t="s">
        <v>31</v>
      </c>
      <c r="I150" s="678"/>
      <c r="J150" s="678"/>
      <c r="K150" s="678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5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678" t="s">
        <v>31</v>
      </c>
      <c r="I151" s="678"/>
      <c r="J151" s="678"/>
      <c r="K151" s="678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5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678" t="s">
        <v>31</v>
      </c>
      <c r="I152" s="678"/>
      <c r="J152" s="678"/>
      <c r="K152" s="678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5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678" t="s">
        <v>31</v>
      </c>
      <c r="I153" s="678"/>
      <c r="J153" s="678"/>
      <c r="K153" s="678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5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678" t="s">
        <v>31</v>
      </c>
      <c r="I154" s="678"/>
      <c r="J154" s="678"/>
      <c r="K154" s="678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5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678" t="s">
        <v>31</v>
      </c>
      <c r="I155" s="678"/>
      <c r="J155" s="678"/>
      <c r="K155" s="678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678" t="s">
        <v>31</v>
      </c>
      <c r="I156" s="678"/>
      <c r="J156" s="678"/>
      <c r="K156" s="678"/>
      <c r="L156" s="257">
        <v>45673</v>
      </c>
      <c r="M156" s="584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5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678" t="s">
        <v>31</v>
      </c>
      <c r="I157" s="678"/>
      <c r="J157" s="678"/>
      <c r="K157" s="678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5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678" t="s">
        <v>31</v>
      </c>
      <c r="I158" s="678"/>
      <c r="J158" s="678"/>
      <c r="K158" s="678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678" t="s">
        <v>31</v>
      </c>
      <c r="I159" s="678"/>
      <c r="J159" s="678"/>
      <c r="K159" s="678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5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678" t="s">
        <v>31</v>
      </c>
      <c r="I160" s="678"/>
      <c r="J160" s="678"/>
      <c r="K160" s="678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5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678" t="s">
        <v>31</v>
      </c>
      <c r="I161" s="678"/>
      <c r="J161" s="678"/>
      <c r="K161" s="678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5">
      <c r="B162" s="319">
        <f t="shared" si="2"/>
        <v>154</v>
      </c>
      <c r="C162" s="583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678" t="s">
        <v>31</v>
      </c>
      <c r="I162" s="678"/>
      <c r="J162" s="678"/>
      <c r="K162" s="678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5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678" t="s">
        <v>31</v>
      </c>
      <c r="I163" s="678"/>
      <c r="J163" s="678"/>
      <c r="K163" s="678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5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678" t="s">
        <v>31</v>
      </c>
      <c r="I164" s="678"/>
      <c r="J164" s="678"/>
      <c r="K164" s="678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5">
      <c r="B165" s="319">
        <f t="shared" si="2"/>
        <v>157</v>
      </c>
      <c r="C165" s="583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678" t="s">
        <v>31</v>
      </c>
      <c r="I165" s="678"/>
      <c r="J165" s="678"/>
      <c r="K165" s="678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5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678" t="s">
        <v>31</v>
      </c>
      <c r="I166" s="678"/>
      <c r="J166" s="678"/>
      <c r="K166" s="678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678" t="s">
        <v>31</v>
      </c>
      <c r="I167" s="678"/>
      <c r="J167" s="678"/>
      <c r="K167" s="678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5">
      <c r="B168" s="319">
        <f t="shared" si="2"/>
        <v>160</v>
      </c>
      <c r="C168" s="583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678" t="s">
        <v>31</v>
      </c>
      <c r="I168" s="678"/>
      <c r="J168" s="678"/>
      <c r="K168" s="678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5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678" t="s">
        <v>31</v>
      </c>
      <c r="I169" s="678"/>
      <c r="J169" s="678"/>
      <c r="K169" s="678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5">
      <c r="B170" s="319">
        <f t="shared" si="2"/>
        <v>162</v>
      </c>
      <c r="C170" s="583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678" t="s">
        <v>31</v>
      </c>
      <c r="I170" s="678"/>
      <c r="J170" s="678"/>
      <c r="K170" s="678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5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678" t="s">
        <v>31</v>
      </c>
      <c r="I171" s="678"/>
      <c r="J171" s="678"/>
      <c r="K171" s="678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5">
      <c r="B172" s="319">
        <f t="shared" si="2"/>
        <v>164</v>
      </c>
      <c r="C172" s="583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678" t="s">
        <v>31</v>
      </c>
      <c r="I172" s="678"/>
      <c r="J172" s="678"/>
      <c r="K172" s="678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5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678" t="s">
        <v>31</v>
      </c>
      <c r="I173" s="678"/>
      <c r="J173" s="678"/>
      <c r="K173" s="678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678" t="s">
        <v>31</v>
      </c>
      <c r="I174" s="678"/>
      <c r="J174" s="678"/>
      <c r="K174" s="678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5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678" t="s">
        <v>31</v>
      </c>
      <c r="I175" s="678"/>
      <c r="J175" s="678"/>
      <c r="K175" s="678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5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678" t="s">
        <v>31</v>
      </c>
      <c r="I176" s="678"/>
      <c r="J176" s="678"/>
      <c r="K176" s="678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5">
      <c r="B177" s="319">
        <f t="shared" si="2"/>
        <v>169</v>
      </c>
      <c r="C177" s="583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678" t="s">
        <v>31</v>
      </c>
      <c r="I177" s="678"/>
      <c r="J177" s="678"/>
      <c r="K177" s="678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5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678" t="s">
        <v>31</v>
      </c>
      <c r="I178" s="678"/>
      <c r="J178" s="678"/>
      <c r="K178" s="678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5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678" t="s">
        <v>31</v>
      </c>
      <c r="I179" s="678"/>
      <c r="J179" s="678"/>
      <c r="K179" s="678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5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678" t="s">
        <v>31</v>
      </c>
      <c r="I180" s="678"/>
      <c r="J180" s="678"/>
      <c r="K180" s="678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5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678" t="s">
        <v>31</v>
      </c>
      <c r="I181" s="678"/>
      <c r="J181" s="678"/>
      <c r="K181" s="678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5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678" t="s">
        <v>31</v>
      </c>
      <c r="I182" s="678"/>
      <c r="J182" s="678"/>
      <c r="K182" s="678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5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678" t="s">
        <v>31</v>
      </c>
      <c r="I183" s="678"/>
      <c r="J183" s="678"/>
      <c r="K183" s="678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5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678" t="s">
        <v>31</v>
      </c>
      <c r="I184" s="678"/>
      <c r="J184" s="678"/>
      <c r="K184" s="678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3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678" t="s">
        <v>31</v>
      </c>
      <c r="I185" s="678"/>
      <c r="J185" s="678"/>
      <c r="K185" s="678"/>
      <c r="L185" s="316">
        <v>45698</v>
      </c>
      <c r="M185" s="585" t="s">
        <v>510</v>
      </c>
      <c r="N185" s="319"/>
      <c r="O185" s="310">
        <v>17</v>
      </c>
      <c r="P185" s="319"/>
    </row>
    <row r="186" spans="2:16" s="341" customFormat="1" ht="15" customHeight="1" x14ac:dyDescent="0.35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678" t="s">
        <v>31</v>
      </c>
      <c r="I186" s="678"/>
      <c r="J186" s="678"/>
      <c r="K186" s="678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5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678" t="s">
        <v>31</v>
      </c>
      <c r="I187" s="678"/>
      <c r="J187" s="678"/>
      <c r="K187" s="678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5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678" t="s">
        <v>31</v>
      </c>
      <c r="I188" s="678"/>
      <c r="J188" s="678"/>
      <c r="K188" s="678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5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678" t="s">
        <v>31</v>
      </c>
      <c r="I189" s="678"/>
      <c r="J189" s="678"/>
      <c r="K189" s="678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5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678" t="s">
        <v>31</v>
      </c>
      <c r="I190" s="678"/>
      <c r="J190" s="678"/>
      <c r="K190" s="678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5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678" t="s">
        <v>31</v>
      </c>
      <c r="I191" s="678"/>
      <c r="J191" s="678"/>
      <c r="K191" s="678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5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678" t="s">
        <v>31</v>
      </c>
      <c r="I192" s="678"/>
      <c r="J192" s="678"/>
      <c r="K192" s="678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5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678" t="s">
        <v>31</v>
      </c>
      <c r="I193" s="678"/>
      <c r="J193" s="678"/>
      <c r="K193" s="678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5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678" t="s">
        <v>31</v>
      </c>
      <c r="I194" s="678"/>
      <c r="J194" s="678"/>
      <c r="K194" s="678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5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678" t="s">
        <v>31</v>
      </c>
      <c r="I195" s="678"/>
      <c r="J195" s="678"/>
      <c r="K195" s="678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5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678" t="s">
        <v>31</v>
      </c>
      <c r="I196" s="678"/>
      <c r="J196" s="678"/>
      <c r="K196" s="678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5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678" t="s">
        <v>31</v>
      </c>
      <c r="I197" s="678"/>
      <c r="J197" s="678"/>
      <c r="K197" s="678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5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678" t="s">
        <v>31</v>
      </c>
      <c r="I198" s="678"/>
      <c r="J198" s="678"/>
      <c r="K198" s="678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5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678" t="s">
        <v>31</v>
      </c>
      <c r="I199" s="678"/>
      <c r="J199" s="678"/>
      <c r="K199" s="678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678" t="s">
        <v>31</v>
      </c>
      <c r="I200" s="678"/>
      <c r="J200" s="678"/>
      <c r="K200" s="678"/>
      <c r="L200" s="257">
        <v>45709</v>
      </c>
      <c r="M200" s="585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5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678" t="s">
        <v>31</v>
      </c>
      <c r="I201" s="678"/>
      <c r="J201" s="678"/>
      <c r="K201" s="678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678" t="s">
        <v>31</v>
      </c>
      <c r="I202" s="678"/>
      <c r="J202" s="678"/>
      <c r="K202" s="678"/>
      <c r="L202" s="257">
        <v>45711</v>
      </c>
      <c r="M202" s="585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5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678" t="s">
        <v>31</v>
      </c>
      <c r="I203" s="678"/>
      <c r="J203" s="678"/>
      <c r="K203" s="678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5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678" t="s">
        <v>31</v>
      </c>
      <c r="I204" s="678"/>
      <c r="J204" s="678"/>
      <c r="K204" s="678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5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678" t="s">
        <v>31</v>
      </c>
      <c r="I205" s="678"/>
      <c r="J205" s="678"/>
      <c r="K205" s="678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5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678" t="s">
        <v>31</v>
      </c>
      <c r="I206" s="678"/>
      <c r="J206" s="678"/>
      <c r="K206" s="678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5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678" t="s">
        <v>31</v>
      </c>
      <c r="I207" s="678"/>
      <c r="J207" s="678"/>
      <c r="K207" s="678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5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678" t="s">
        <v>31</v>
      </c>
      <c r="I208" s="678"/>
      <c r="J208" s="678"/>
      <c r="K208" s="678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678" t="s">
        <v>31</v>
      </c>
      <c r="I209" s="678"/>
      <c r="J209" s="678"/>
      <c r="K209" s="678"/>
      <c r="L209" s="257">
        <v>45717</v>
      </c>
      <c r="M209" s="585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5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678" t="s">
        <v>31</v>
      </c>
      <c r="I210" s="678"/>
      <c r="J210" s="678"/>
      <c r="K210" s="678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5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678" t="s">
        <v>31</v>
      </c>
      <c r="I211" s="678"/>
      <c r="J211" s="678"/>
      <c r="K211" s="678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5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678" t="s">
        <v>31</v>
      </c>
      <c r="I212" s="678"/>
      <c r="J212" s="678"/>
      <c r="K212" s="678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5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678" t="s">
        <v>31</v>
      </c>
      <c r="I213" s="678"/>
      <c r="J213" s="678"/>
      <c r="K213" s="678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678" t="s">
        <v>31</v>
      </c>
      <c r="I214" s="678"/>
      <c r="J214" s="678"/>
      <c r="K214" s="678"/>
      <c r="L214" s="257">
        <v>45723</v>
      </c>
      <c r="M214" s="585" t="s">
        <v>510</v>
      </c>
      <c r="N214" s="217"/>
      <c r="O214" s="319">
        <v>15</v>
      </c>
      <c r="P214" s="319"/>
    </row>
    <row r="215" spans="2:16" s="341" customFormat="1" ht="15" customHeight="1" x14ac:dyDescent="0.35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678" t="s">
        <v>31</v>
      </c>
      <c r="I215" s="678"/>
      <c r="J215" s="678"/>
      <c r="K215" s="678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5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678" t="s">
        <v>31</v>
      </c>
      <c r="I216" s="678"/>
      <c r="J216" s="678"/>
      <c r="K216" s="678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5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678" t="s">
        <v>31</v>
      </c>
      <c r="I217" s="678"/>
      <c r="J217" s="678"/>
      <c r="K217" s="678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5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678" t="s">
        <v>31</v>
      </c>
      <c r="I218" s="678"/>
      <c r="J218" s="678"/>
      <c r="K218" s="678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5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678" t="s">
        <v>31</v>
      </c>
      <c r="I219" s="678"/>
      <c r="J219" s="678"/>
      <c r="K219" s="678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5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678" t="s">
        <v>31</v>
      </c>
      <c r="I220" s="678"/>
      <c r="J220" s="678"/>
      <c r="K220" s="678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5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678" t="s">
        <v>31</v>
      </c>
      <c r="I221" s="678"/>
      <c r="J221" s="678"/>
      <c r="K221" s="678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5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678" t="s">
        <v>31</v>
      </c>
      <c r="I222" s="678"/>
      <c r="J222" s="678"/>
      <c r="K222" s="678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5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678" t="s">
        <v>31</v>
      </c>
      <c r="I223" s="678"/>
      <c r="J223" s="678"/>
      <c r="K223" s="678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5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678" t="s">
        <v>31</v>
      </c>
      <c r="I224" s="678"/>
      <c r="J224" s="678"/>
      <c r="K224" s="678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5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678" t="s">
        <v>31</v>
      </c>
      <c r="I225" s="678"/>
      <c r="J225" s="678"/>
      <c r="K225" s="678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5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678" t="s">
        <v>31</v>
      </c>
      <c r="I226" s="678"/>
      <c r="J226" s="678"/>
      <c r="K226" s="678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7" t="s">
        <v>29</v>
      </c>
      <c r="E227" s="319" t="s">
        <v>462</v>
      </c>
      <c r="F227" s="257">
        <v>45738</v>
      </c>
      <c r="G227" s="417">
        <v>41.042000000000002</v>
      </c>
      <c r="H227" s="678" t="s">
        <v>31</v>
      </c>
      <c r="I227" s="678"/>
      <c r="J227" s="678"/>
      <c r="K227" s="678"/>
      <c r="L227" s="257">
        <v>45746</v>
      </c>
      <c r="M227" s="585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7" t="s">
        <v>29</v>
      </c>
      <c r="E228" s="319" t="s">
        <v>456</v>
      </c>
      <c r="F228" s="257">
        <v>45743</v>
      </c>
      <c r="G228" s="417">
        <v>68.906000000000006</v>
      </c>
      <c r="H228" s="678" t="s">
        <v>31</v>
      </c>
      <c r="I228" s="678"/>
      <c r="J228" s="678"/>
      <c r="K228" s="678"/>
      <c r="L228" s="257">
        <v>45755</v>
      </c>
      <c r="M228" s="585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5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678" t="s">
        <v>31</v>
      </c>
      <c r="I229" s="678"/>
      <c r="J229" s="678"/>
      <c r="K229" s="678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678" t="s">
        <v>31</v>
      </c>
      <c r="I230" s="678"/>
      <c r="J230" s="678"/>
      <c r="K230" s="678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678" t="s">
        <v>31</v>
      </c>
      <c r="I231" s="678"/>
      <c r="J231" s="678"/>
      <c r="K231" s="678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5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678" t="s">
        <v>31</v>
      </c>
      <c r="I232" s="678"/>
      <c r="J232" s="678"/>
      <c r="K232" s="678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7" t="s">
        <v>205</v>
      </c>
      <c r="E233" s="319" t="s">
        <v>30</v>
      </c>
      <c r="F233" s="257">
        <v>45761</v>
      </c>
      <c r="G233" s="319">
        <v>19.143999999999998</v>
      </c>
      <c r="H233" s="678" t="s">
        <v>31</v>
      </c>
      <c r="I233" s="678"/>
      <c r="J233" s="678"/>
      <c r="K233" s="678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5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678" t="s">
        <v>31</v>
      </c>
      <c r="I234" s="678"/>
      <c r="J234" s="678"/>
      <c r="K234" s="678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678" t="s">
        <v>31</v>
      </c>
      <c r="I235" s="678"/>
      <c r="J235" s="678"/>
      <c r="K235" s="678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5">
      <c r="B236" s="319">
        <f t="shared" si="3"/>
        <v>228</v>
      </c>
      <c r="C236" s="260" t="s">
        <v>417</v>
      </c>
      <c r="D236" s="497" t="s">
        <v>43</v>
      </c>
      <c r="E236" s="319" t="s">
        <v>30</v>
      </c>
      <c r="F236" s="257">
        <v>45768</v>
      </c>
      <c r="G236" s="319">
        <v>41.944000000000003</v>
      </c>
      <c r="H236" s="678" t="s">
        <v>31</v>
      </c>
      <c r="I236" s="678"/>
      <c r="J236" s="678"/>
      <c r="K236" s="678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678" t="s">
        <v>31</v>
      </c>
      <c r="I237" s="678"/>
      <c r="J237" s="678"/>
      <c r="K237" s="678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5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678" t="s">
        <v>31</v>
      </c>
      <c r="I238" s="678"/>
      <c r="J238" s="678"/>
      <c r="K238" s="678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5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678" t="s">
        <v>31</v>
      </c>
      <c r="I239" s="678"/>
      <c r="J239" s="678"/>
      <c r="K239" s="678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5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678" t="s">
        <v>31</v>
      </c>
      <c r="I240" s="678"/>
      <c r="J240" s="678"/>
      <c r="K240" s="678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5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678" t="s">
        <v>31</v>
      </c>
      <c r="I241" s="678"/>
      <c r="J241" s="678"/>
      <c r="K241" s="678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5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678" t="s">
        <v>31</v>
      </c>
      <c r="I242" s="678"/>
      <c r="J242" s="678"/>
      <c r="K242" s="678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5">
      <c r="B243" s="319">
        <f t="shared" si="3"/>
        <v>235</v>
      </c>
      <c r="C243" s="260" t="s">
        <v>221</v>
      </c>
      <c r="D243" s="497" t="s">
        <v>615</v>
      </c>
      <c r="E243" s="319" t="s">
        <v>30</v>
      </c>
      <c r="F243" s="257">
        <v>45758</v>
      </c>
      <c r="G243" s="319">
        <v>19.143999999999998</v>
      </c>
      <c r="H243" s="678" t="s">
        <v>31</v>
      </c>
      <c r="I243" s="678"/>
      <c r="J243" s="678"/>
      <c r="K243" s="678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5">
      <c r="B244" s="319">
        <f t="shared" si="3"/>
        <v>236</v>
      </c>
      <c r="C244" s="260" t="s">
        <v>209</v>
      </c>
      <c r="D244" s="497" t="s">
        <v>205</v>
      </c>
      <c r="E244" s="319" t="s">
        <v>30</v>
      </c>
      <c r="F244" s="257">
        <v>45778</v>
      </c>
      <c r="G244" s="319">
        <v>19.143999999999998</v>
      </c>
      <c r="H244" s="678" t="s">
        <v>31</v>
      </c>
      <c r="I244" s="678"/>
      <c r="J244" s="678"/>
      <c r="K244" s="678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5">
      <c r="B245" s="319">
        <f t="shared" si="3"/>
        <v>237</v>
      </c>
      <c r="C245" s="260" t="s">
        <v>245</v>
      </c>
      <c r="D245" s="497" t="s">
        <v>205</v>
      </c>
      <c r="E245" s="319" t="s">
        <v>30</v>
      </c>
      <c r="F245" s="257">
        <v>45757</v>
      </c>
      <c r="G245" s="319">
        <v>19.143999999999998</v>
      </c>
      <c r="H245" s="678" t="s">
        <v>31</v>
      </c>
      <c r="I245" s="678"/>
      <c r="J245" s="678"/>
      <c r="K245" s="678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5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678" t="s">
        <v>31</v>
      </c>
      <c r="I246" s="678"/>
      <c r="J246" s="678"/>
      <c r="K246" s="678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5">
      <c r="B247" s="319">
        <f t="shared" si="4"/>
        <v>239</v>
      </c>
      <c r="C247" s="260" t="s">
        <v>210</v>
      </c>
      <c r="D247" s="497" t="s">
        <v>206</v>
      </c>
      <c r="E247" s="319" t="s">
        <v>30</v>
      </c>
      <c r="F247" s="257">
        <v>45759</v>
      </c>
      <c r="G247" s="325">
        <v>18.591999999999999</v>
      </c>
      <c r="H247" s="678" t="s">
        <v>31</v>
      </c>
      <c r="I247" s="678"/>
      <c r="J247" s="678"/>
      <c r="K247" s="678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5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678" t="s">
        <v>31</v>
      </c>
      <c r="I248" s="678"/>
      <c r="J248" s="678"/>
      <c r="K248" s="678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5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678" t="s">
        <v>31</v>
      </c>
      <c r="I249" s="678"/>
      <c r="J249" s="678"/>
      <c r="K249" s="678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5">
      <c r="B250" s="319">
        <f t="shared" si="4"/>
        <v>242</v>
      </c>
      <c r="C250" s="260" t="s">
        <v>207</v>
      </c>
      <c r="D250" s="497" t="s">
        <v>206</v>
      </c>
      <c r="E250" s="319" t="s">
        <v>30</v>
      </c>
      <c r="F250" s="257">
        <v>45767</v>
      </c>
      <c r="G250" s="325">
        <v>18.591999999999999</v>
      </c>
      <c r="H250" s="678" t="s">
        <v>31</v>
      </c>
      <c r="I250" s="678"/>
      <c r="J250" s="678"/>
      <c r="K250" s="678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5">
      <c r="B251" s="319">
        <f t="shared" si="4"/>
        <v>243</v>
      </c>
      <c r="C251" s="260" t="s">
        <v>425</v>
      </c>
      <c r="D251" s="497" t="s">
        <v>34</v>
      </c>
      <c r="E251" s="319" t="s">
        <v>30</v>
      </c>
      <c r="F251" s="257">
        <v>45762</v>
      </c>
      <c r="G251" s="319">
        <v>41.944000000000003</v>
      </c>
      <c r="H251" s="678" t="s">
        <v>31</v>
      </c>
      <c r="I251" s="678"/>
      <c r="J251" s="678"/>
      <c r="K251" s="678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5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678" t="s">
        <v>31</v>
      </c>
      <c r="I252" s="678"/>
      <c r="J252" s="678"/>
      <c r="K252" s="678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5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678" t="s">
        <v>31</v>
      </c>
      <c r="I253" s="678"/>
      <c r="J253" s="678"/>
      <c r="K253" s="678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5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678" t="s">
        <v>31</v>
      </c>
      <c r="I254" s="678"/>
      <c r="J254" s="678"/>
      <c r="K254" s="678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5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678" t="s">
        <v>31</v>
      </c>
      <c r="I255" s="678"/>
      <c r="J255" s="678"/>
      <c r="K255" s="678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6" t="s">
        <v>30</v>
      </c>
      <c r="F256" s="435">
        <v>45763</v>
      </c>
      <c r="G256" s="436">
        <v>18.591999999999999</v>
      </c>
      <c r="H256" s="678" t="s">
        <v>31</v>
      </c>
      <c r="I256" s="678"/>
      <c r="J256" s="678"/>
      <c r="K256" s="678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678" t="s">
        <v>31</v>
      </c>
      <c r="I257" s="678"/>
      <c r="J257" s="678"/>
      <c r="K257" s="678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5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678" t="s">
        <v>31</v>
      </c>
      <c r="I258" s="678"/>
      <c r="J258" s="678"/>
      <c r="K258" s="678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5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678" t="s">
        <v>31</v>
      </c>
      <c r="I259" s="678"/>
      <c r="J259" s="678"/>
      <c r="K259" s="678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5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678" t="s">
        <v>31</v>
      </c>
      <c r="I260" s="678"/>
      <c r="J260" s="678"/>
      <c r="K260" s="678"/>
      <c r="L260" s="257">
        <v>45798</v>
      </c>
      <c r="M260" s="319" t="s">
        <v>448</v>
      </c>
      <c r="N260" s="217" t="s">
        <v>172</v>
      </c>
      <c r="O260" s="310">
        <v>16</v>
      </c>
      <c r="P260" s="319" t="s">
        <v>669</v>
      </c>
    </row>
    <row r="261" spans="2:16" s="341" customFormat="1" ht="15" customHeight="1" x14ac:dyDescent="0.35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678" t="s">
        <v>31</v>
      </c>
      <c r="I261" s="678"/>
      <c r="J261" s="678"/>
      <c r="K261" s="678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5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678" t="s">
        <v>31</v>
      </c>
      <c r="I262" s="678"/>
      <c r="J262" s="678"/>
      <c r="K262" s="678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5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678" t="s">
        <v>31</v>
      </c>
      <c r="I263" s="678"/>
      <c r="J263" s="678"/>
      <c r="K263" s="678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5">
      <c r="B264" s="319">
        <f t="shared" si="4"/>
        <v>256</v>
      </c>
      <c r="C264" s="260" t="s">
        <v>224</v>
      </c>
      <c r="D264" s="497" t="s">
        <v>206</v>
      </c>
      <c r="E264" s="319" t="s">
        <v>30</v>
      </c>
      <c r="F264" s="257">
        <v>45764</v>
      </c>
      <c r="G264" s="319">
        <v>27.13</v>
      </c>
      <c r="H264" s="678" t="s">
        <v>31</v>
      </c>
      <c r="I264" s="678"/>
      <c r="J264" s="678"/>
      <c r="K264" s="678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5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678" t="s">
        <v>31</v>
      </c>
      <c r="I265" s="678"/>
      <c r="J265" s="678"/>
      <c r="K265" s="678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5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678" t="s">
        <v>31</v>
      </c>
      <c r="I266" s="678"/>
      <c r="J266" s="678"/>
      <c r="K266" s="678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5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678" t="s">
        <v>31</v>
      </c>
      <c r="I267" s="678"/>
      <c r="J267" s="678"/>
      <c r="K267" s="678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5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678" t="s">
        <v>31</v>
      </c>
      <c r="I268" s="678"/>
      <c r="J268" s="678"/>
      <c r="K268" s="678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5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678" t="s">
        <v>31</v>
      </c>
      <c r="I269" s="678"/>
      <c r="J269" s="678"/>
      <c r="K269" s="678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5">
      <c r="B270" s="319">
        <f t="shared" si="4"/>
        <v>262</v>
      </c>
      <c r="C270" s="260" t="s">
        <v>216</v>
      </c>
      <c r="D270" s="497" t="s">
        <v>206</v>
      </c>
      <c r="E270" s="319" t="s">
        <v>30</v>
      </c>
      <c r="F270" s="257">
        <v>45781</v>
      </c>
      <c r="G270" s="319">
        <v>27.13</v>
      </c>
      <c r="H270" s="678" t="s">
        <v>31</v>
      </c>
      <c r="I270" s="678"/>
      <c r="J270" s="678"/>
      <c r="K270" s="678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5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678" t="s">
        <v>31</v>
      </c>
      <c r="I271" s="678"/>
      <c r="J271" s="678"/>
      <c r="K271" s="678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5">
      <c r="B272" s="319">
        <f t="shared" si="4"/>
        <v>264</v>
      </c>
      <c r="C272" s="260" t="s">
        <v>199</v>
      </c>
      <c r="D272" s="497" t="s">
        <v>725</v>
      </c>
      <c r="E272" s="319" t="s">
        <v>30</v>
      </c>
      <c r="F272" s="257">
        <v>45796</v>
      </c>
      <c r="G272" s="417">
        <v>39.75</v>
      </c>
      <c r="H272" s="678" t="s">
        <v>31</v>
      </c>
      <c r="I272" s="678"/>
      <c r="J272" s="678"/>
      <c r="K272" s="678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5">
      <c r="B273" s="319">
        <f t="shared" si="4"/>
        <v>265</v>
      </c>
      <c r="C273" s="260" t="s">
        <v>217</v>
      </c>
      <c r="D273" s="497" t="s">
        <v>206</v>
      </c>
      <c r="E273" s="319" t="s">
        <v>30</v>
      </c>
      <c r="F273" s="257">
        <v>45776</v>
      </c>
      <c r="G273" s="319">
        <v>27.13</v>
      </c>
      <c r="H273" s="678" t="s">
        <v>31</v>
      </c>
      <c r="I273" s="678"/>
      <c r="J273" s="678"/>
      <c r="K273" s="678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5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678" t="s">
        <v>31</v>
      </c>
      <c r="I274" s="678"/>
      <c r="J274" s="678"/>
      <c r="K274" s="678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5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678" t="s">
        <v>31</v>
      </c>
      <c r="I275" s="678"/>
      <c r="J275" s="678"/>
      <c r="K275" s="678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5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678" t="s">
        <v>31</v>
      </c>
      <c r="I276" s="678"/>
      <c r="J276" s="678"/>
      <c r="K276" s="678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5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678" t="s">
        <v>31</v>
      </c>
      <c r="I277" s="678"/>
      <c r="J277" s="678"/>
      <c r="K277" s="678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5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678" t="s">
        <v>31</v>
      </c>
      <c r="I278" s="678"/>
      <c r="J278" s="678"/>
      <c r="K278" s="678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5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678" t="s">
        <v>31</v>
      </c>
      <c r="I279" s="678"/>
      <c r="J279" s="678"/>
      <c r="K279" s="678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5">
      <c r="B280" s="319">
        <f t="shared" si="5"/>
        <v>272</v>
      </c>
      <c r="C280" s="260" t="s">
        <v>211</v>
      </c>
      <c r="D280" s="497" t="s">
        <v>205</v>
      </c>
      <c r="E280" s="319" t="s">
        <v>30</v>
      </c>
      <c r="F280" s="257">
        <v>45801</v>
      </c>
      <c r="G280" s="319">
        <v>19.143999999999998</v>
      </c>
      <c r="H280" s="678" t="s">
        <v>31</v>
      </c>
      <c r="I280" s="678"/>
      <c r="J280" s="678"/>
      <c r="K280" s="678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5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678" t="s">
        <v>31</v>
      </c>
      <c r="I281" s="678"/>
      <c r="J281" s="678"/>
      <c r="K281" s="678"/>
      <c r="L281" s="257">
        <v>45814</v>
      </c>
      <c r="M281" s="319" t="s">
        <v>727</v>
      </c>
      <c r="N281" s="319"/>
      <c r="O281" s="319">
        <v>15</v>
      </c>
      <c r="P281" s="319" t="s">
        <v>753</v>
      </c>
    </row>
    <row r="282" spans="2:16" s="341" customFormat="1" ht="15" customHeight="1" x14ac:dyDescent="0.35">
      <c r="B282" s="319">
        <f t="shared" si="5"/>
        <v>274</v>
      </c>
      <c r="C282" s="260" t="s">
        <v>342</v>
      </c>
      <c r="D282" s="409" t="s">
        <v>47</v>
      </c>
      <c r="E282" s="319" t="s">
        <v>765</v>
      </c>
      <c r="F282" s="257">
        <v>45796</v>
      </c>
      <c r="G282" s="319">
        <v>48.328000000000003</v>
      </c>
      <c r="H282" s="678" t="s">
        <v>31</v>
      </c>
      <c r="I282" s="678"/>
      <c r="J282" s="678"/>
      <c r="K282" s="678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5">
      <c r="B283" s="319">
        <f t="shared" si="5"/>
        <v>275</v>
      </c>
      <c r="C283" s="260" t="s">
        <v>752</v>
      </c>
      <c r="D283" s="497" t="s">
        <v>206</v>
      </c>
      <c r="E283" s="319" t="s">
        <v>30</v>
      </c>
      <c r="F283" s="257">
        <v>45809</v>
      </c>
      <c r="G283" s="319">
        <v>18.591999999999999</v>
      </c>
      <c r="H283" s="678" t="s">
        <v>31</v>
      </c>
      <c r="I283" s="678"/>
      <c r="J283" s="678"/>
      <c r="K283" s="678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5">
      <c r="B284" s="319">
        <f t="shared" si="5"/>
        <v>276</v>
      </c>
      <c r="C284" s="260" t="s">
        <v>428</v>
      </c>
      <c r="D284" s="497" t="s">
        <v>285</v>
      </c>
      <c r="E284" s="319" t="s">
        <v>30</v>
      </c>
      <c r="F284" s="257">
        <v>45811</v>
      </c>
      <c r="G284" s="319">
        <v>25.577999999999999</v>
      </c>
      <c r="H284" s="678" t="s">
        <v>31</v>
      </c>
      <c r="I284" s="678"/>
      <c r="J284" s="678"/>
      <c r="K284" s="678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5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678" t="s">
        <v>31</v>
      </c>
      <c r="I285" s="678"/>
      <c r="J285" s="678"/>
      <c r="K285" s="678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5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678" t="s">
        <v>31</v>
      </c>
      <c r="I286" s="678"/>
      <c r="J286" s="678"/>
      <c r="K286" s="678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5">
      <c r="B287" s="319">
        <f t="shared" si="5"/>
        <v>279</v>
      </c>
      <c r="C287" s="260" t="s">
        <v>622</v>
      </c>
      <c r="D287" s="497" t="s">
        <v>205</v>
      </c>
      <c r="E287" s="319" t="s">
        <v>30</v>
      </c>
      <c r="F287" s="257">
        <v>45809</v>
      </c>
      <c r="G287" s="319">
        <v>19.143999999999998</v>
      </c>
      <c r="H287" s="678" t="s">
        <v>31</v>
      </c>
      <c r="I287" s="678"/>
      <c r="J287" s="678"/>
      <c r="K287" s="678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5">
      <c r="B288" s="319">
        <f t="shared" si="5"/>
        <v>280</v>
      </c>
      <c r="C288" s="260" t="s">
        <v>200</v>
      </c>
      <c r="D288" s="497" t="s">
        <v>205</v>
      </c>
      <c r="E288" s="319" t="s">
        <v>30</v>
      </c>
      <c r="F288" s="257">
        <v>45808</v>
      </c>
      <c r="G288" s="319">
        <v>19.143999999999998</v>
      </c>
      <c r="H288" s="678" t="s">
        <v>31</v>
      </c>
      <c r="I288" s="678"/>
      <c r="J288" s="678"/>
      <c r="K288" s="678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5">
      <c r="B289" s="319">
        <f t="shared" si="5"/>
        <v>281</v>
      </c>
      <c r="C289" s="260" t="s">
        <v>196</v>
      </c>
      <c r="D289" s="497" t="s">
        <v>615</v>
      </c>
      <c r="E289" s="319" t="s">
        <v>30</v>
      </c>
      <c r="F289" s="257">
        <v>45808</v>
      </c>
      <c r="G289" s="319">
        <v>19.143999999999998</v>
      </c>
      <c r="H289" s="678" t="s">
        <v>31</v>
      </c>
      <c r="I289" s="678"/>
      <c r="J289" s="678"/>
      <c r="K289" s="678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5">
      <c r="B290" s="319">
        <f t="shared" si="5"/>
        <v>282</v>
      </c>
      <c r="C290" s="260" t="s">
        <v>620</v>
      </c>
      <c r="D290" s="497" t="s">
        <v>731</v>
      </c>
      <c r="E290" s="319" t="s">
        <v>30</v>
      </c>
      <c r="F290" s="257">
        <v>45809</v>
      </c>
      <c r="G290" s="319">
        <v>42.95</v>
      </c>
      <c r="H290" s="678" t="s">
        <v>31</v>
      </c>
      <c r="I290" s="678"/>
      <c r="J290" s="678"/>
      <c r="K290" s="678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5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678" t="s">
        <v>31</v>
      </c>
      <c r="I291" s="678"/>
      <c r="J291" s="678"/>
      <c r="K291" s="678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5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678" t="s">
        <v>31</v>
      </c>
      <c r="I292" s="678"/>
      <c r="J292" s="678"/>
      <c r="K292" s="678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5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678" t="s">
        <v>31</v>
      </c>
      <c r="I293" s="678"/>
      <c r="J293" s="678"/>
      <c r="K293" s="678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5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678" t="s">
        <v>31</v>
      </c>
      <c r="I294" s="678"/>
      <c r="J294" s="678"/>
      <c r="K294" s="678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5">
      <c r="B295" s="319">
        <f t="shared" si="5"/>
        <v>287</v>
      </c>
      <c r="C295" s="260" t="s">
        <v>190</v>
      </c>
      <c r="D295" s="497" t="s">
        <v>206</v>
      </c>
      <c r="E295" s="319" t="s">
        <v>30</v>
      </c>
      <c r="F295" s="257">
        <v>45810</v>
      </c>
      <c r="G295" s="319">
        <v>18.591999999999999</v>
      </c>
      <c r="H295" s="678" t="s">
        <v>31</v>
      </c>
      <c r="I295" s="678"/>
      <c r="J295" s="678"/>
      <c r="K295" s="678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5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678" t="s">
        <v>31</v>
      </c>
      <c r="I296" s="678"/>
      <c r="J296" s="678"/>
      <c r="K296" s="678"/>
      <c r="L296" s="257">
        <v>45832</v>
      </c>
      <c r="M296" s="319" t="s">
        <v>515</v>
      </c>
      <c r="N296" s="319" t="s">
        <v>172</v>
      </c>
      <c r="O296" s="310">
        <v>16</v>
      </c>
      <c r="P296" s="319"/>
    </row>
    <row r="297" spans="2:16" s="341" customFormat="1" ht="15" customHeight="1" x14ac:dyDescent="0.35">
      <c r="B297" s="319">
        <f t="shared" si="5"/>
        <v>289</v>
      </c>
      <c r="C297" s="260" t="s">
        <v>237</v>
      </c>
      <c r="D297" s="344" t="s">
        <v>759</v>
      </c>
      <c r="E297" s="319" t="s">
        <v>30</v>
      </c>
      <c r="F297" s="257">
        <v>45828</v>
      </c>
      <c r="G297" s="319">
        <v>39.130000000000003</v>
      </c>
      <c r="H297" s="678" t="s">
        <v>31</v>
      </c>
      <c r="I297" s="678"/>
      <c r="J297" s="678"/>
      <c r="K297" s="678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5">
      <c r="B298" s="319">
        <f t="shared" si="5"/>
        <v>290</v>
      </c>
      <c r="C298" s="260" t="s">
        <v>624</v>
      </c>
      <c r="D298" s="285" t="s">
        <v>761</v>
      </c>
      <c r="E298" s="319" t="s">
        <v>30</v>
      </c>
      <c r="F298" s="257">
        <v>45832</v>
      </c>
      <c r="G298" s="319">
        <v>39.130000000000003</v>
      </c>
      <c r="H298" s="678" t="s">
        <v>31</v>
      </c>
      <c r="I298" s="678"/>
      <c r="J298" s="678"/>
      <c r="K298" s="678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5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678" t="s">
        <v>31</v>
      </c>
      <c r="I299" s="678"/>
      <c r="J299" s="678"/>
      <c r="K299" s="678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5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678" t="s">
        <v>31</v>
      </c>
      <c r="I300" s="678"/>
      <c r="J300" s="678"/>
      <c r="K300" s="678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5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678" t="s">
        <v>31</v>
      </c>
      <c r="I301" s="678"/>
      <c r="J301" s="678"/>
      <c r="K301" s="678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5">
      <c r="B302" s="319">
        <f t="shared" si="5"/>
        <v>294</v>
      </c>
      <c r="C302" s="260" t="s">
        <v>239</v>
      </c>
      <c r="D302" s="285" t="s">
        <v>759</v>
      </c>
      <c r="E302" s="319" t="s">
        <v>30</v>
      </c>
      <c r="F302" s="257">
        <v>45840</v>
      </c>
      <c r="G302" s="319">
        <v>39.130000000000003</v>
      </c>
      <c r="H302" s="678" t="s">
        <v>31</v>
      </c>
      <c r="I302" s="678"/>
      <c r="J302" s="678"/>
      <c r="K302" s="678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5">
      <c r="B303" s="319">
        <f t="shared" si="5"/>
        <v>295</v>
      </c>
      <c r="C303" s="260" t="s">
        <v>187</v>
      </c>
      <c r="D303" s="285" t="s">
        <v>760</v>
      </c>
      <c r="E303" s="319" t="s">
        <v>30</v>
      </c>
      <c r="F303" s="257">
        <v>45832</v>
      </c>
      <c r="G303" s="319">
        <v>25.4</v>
      </c>
      <c r="H303" s="678" t="s">
        <v>31</v>
      </c>
      <c r="I303" s="678"/>
      <c r="J303" s="678"/>
      <c r="K303" s="678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5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678" t="s">
        <v>31</v>
      </c>
      <c r="I304" s="678"/>
      <c r="J304" s="678"/>
      <c r="K304" s="678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5">
      <c r="B305" s="319">
        <f t="shared" si="5"/>
        <v>297</v>
      </c>
      <c r="C305" s="260" t="s">
        <v>226</v>
      </c>
      <c r="D305" s="285" t="s">
        <v>770</v>
      </c>
      <c r="E305" s="319" t="s">
        <v>30</v>
      </c>
      <c r="F305" s="257">
        <v>45846</v>
      </c>
      <c r="G305" s="319">
        <v>57.746000000000002</v>
      </c>
      <c r="H305" s="678" t="s">
        <v>31</v>
      </c>
      <c r="I305" s="678"/>
      <c r="J305" s="678"/>
      <c r="K305" s="678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5">
      <c r="B306" s="319">
        <f t="shared" si="5"/>
        <v>298</v>
      </c>
      <c r="C306" s="260" t="s">
        <v>431</v>
      </c>
      <c r="D306" s="285" t="s">
        <v>773</v>
      </c>
      <c r="E306" s="319" t="s">
        <v>30</v>
      </c>
      <c r="F306" s="257">
        <v>45837</v>
      </c>
      <c r="G306" s="319">
        <v>37.5</v>
      </c>
      <c r="H306" s="678" t="s">
        <v>31</v>
      </c>
      <c r="I306" s="678"/>
      <c r="J306" s="678"/>
      <c r="K306" s="678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5">
      <c r="B307" s="319">
        <f t="shared" si="5"/>
        <v>299</v>
      </c>
      <c r="C307" s="260" t="s">
        <v>225</v>
      </c>
      <c r="D307" s="285" t="s">
        <v>770</v>
      </c>
      <c r="E307" s="319" t="s">
        <v>30</v>
      </c>
      <c r="F307" s="257">
        <v>45839</v>
      </c>
      <c r="G307" s="319">
        <v>57.746000000000002</v>
      </c>
      <c r="H307" s="678" t="s">
        <v>31</v>
      </c>
      <c r="I307" s="678"/>
      <c r="J307" s="678"/>
      <c r="K307" s="678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5">
      <c r="B308" s="319">
        <f t="shared" si="5"/>
        <v>300</v>
      </c>
      <c r="C308" s="260" t="s">
        <v>238</v>
      </c>
      <c r="D308" s="497" t="s">
        <v>761</v>
      </c>
      <c r="E308" s="319" t="s">
        <v>30</v>
      </c>
      <c r="F308" s="257">
        <v>45851</v>
      </c>
      <c r="G308" s="319">
        <v>39.130000000000003</v>
      </c>
      <c r="H308" s="678" t="s">
        <v>31</v>
      </c>
      <c r="I308" s="678"/>
      <c r="J308" s="678"/>
      <c r="K308" s="678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5">
      <c r="B309" s="319">
        <f t="shared" si="5"/>
        <v>301</v>
      </c>
      <c r="C309" s="289" t="s">
        <v>776</v>
      </c>
      <c r="D309" s="285" t="s">
        <v>775</v>
      </c>
      <c r="E309" s="319" t="s">
        <v>30</v>
      </c>
      <c r="F309" s="257">
        <v>45845</v>
      </c>
      <c r="G309" s="319">
        <v>47.610999999999997</v>
      </c>
      <c r="H309" s="678" t="s">
        <v>31</v>
      </c>
      <c r="I309" s="678"/>
      <c r="J309" s="678"/>
      <c r="K309" s="678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5">
      <c r="B310" s="319">
        <f t="shared" si="5"/>
        <v>302</v>
      </c>
      <c r="C310" s="260" t="s">
        <v>236</v>
      </c>
      <c r="D310" s="497" t="s">
        <v>843</v>
      </c>
      <c r="E310" s="319" t="s">
        <v>337</v>
      </c>
      <c r="F310" s="257">
        <v>45857</v>
      </c>
      <c r="G310" s="319">
        <v>39.130000000000003</v>
      </c>
      <c r="H310" s="678" t="s">
        <v>31</v>
      </c>
      <c r="I310" s="678"/>
      <c r="J310" s="678"/>
      <c r="K310" s="678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5">
      <c r="B311" s="319">
        <f t="shared" si="5"/>
        <v>303</v>
      </c>
      <c r="C311" s="260" t="s">
        <v>223</v>
      </c>
      <c r="D311" s="497" t="s">
        <v>778</v>
      </c>
      <c r="E311" s="319" t="s">
        <v>30</v>
      </c>
      <c r="F311" s="257">
        <v>45847</v>
      </c>
      <c r="G311" s="319">
        <v>21.518000000000001</v>
      </c>
      <c r="H311" s="678" t="s">
        <v>31</v>
      </c>
      <c r="I311" s="678"/>
      <c r="J311" s="678"/>
      <c r="K311" s="678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5">
      <c r="B312" s="319">
        <f t="shared" si="5"/>
        <v>304</v>
      </c>
      <c r="C312" s="289" t="s">
        <v>835</v>
      </c>
      <c r="D312" s="497" t="s">
        <v>352</v>
      </c>
      <c r="E312" s="319" t="s">
        <v>30</v>
      </c>
      <c r="F312" s="257">
        <v>45854</v>
      </c>
      <c r="G312" s="319">
        <v>47.610999999999997</v>
      </c>
      <c r="H312" s="678" t="s">
        <v>31</v>
      </c>
      <c r="I312" s="678"/>
      <c r="J312" s="678"/>
      <c r="K312" s="678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5">
      <c r="B313" s="319">
        <f t="shared" si="5"/>
        <v>305</v>
      </c>
      <c r="C313" s="260" t="s">
        <v>709</v>
      </c>
      <c r="D313" s="497" t="s">
        <v>834</v>
      </c>
      <c r="E313" s="319" t="s">
        <v>30</v>
      </c>
      <c r="F313" s="257">
        <v>45860</v>
      </c>
      <c r="G313" s="319">
        <v>102.566</v>
      </c>
      <c r="H313" s="678" t="s">
        <v>31</v>
      </c>
      <c r="I313" s="678"/>
      <c r="J313" s="678"/>
      <c r="K313" s="678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5">
      <c r="B314" s="319">
        <f t="shared" si="5"/>
        <v>306</v>
      </c>
      <c r="C314" s="260" t="s">
        <v>831</v>
      </c>
      <c r="D314" s="497" t="s">
        <v>240</v>
      </c>
      <c r="E314" s="319" t="s">
        <v>337</v>
      </c>
      <c r="F314" s="257">
        <v>45880</v>
      </c>
      <c r="G314" s="319">
        <v>107.12</v>
      </c>
      <c r="H314" s="678" t="s">
        <v>31</v>
      </c>
      <c r="I314" s="678"/>
      <c r="J314" s="678"/>
      <c r="K314" s="678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5">
      <c r="B315" s="319">
        <f t="shared" si="5"/>
        <v>307</v>
      </c>
      <c r="C315" s="318" t="s">
        <v>840</v>
      </c>
      <c r="D315" s="530" t="s">
        <v>612</v>
      </c>
      <c r="E315" s="280" t="s">
        <v>30</v>
      </c>
      <c r="F315" s="308">
        <v>45854</v>
      </c>
      <c r="G315" s="280">
        <v>80.164000000000001</v>
      </c>
      <c r="H315" s="734" t="s">
        <v>940</v>
      </c>
      <c r="I315" s="734"/>
      <c r="J315" s="734"/>
      <c r="K315" s="734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5">
      <c r="B316" s="319">
        <f t="shared" si="5"/>
        <v>308</v>
      </c>
      <c r="C316" s="318" t="s">
        <v>235</v>
      </c>
      <c r="D316" s="530" t="s">
        <v>240</v>
      </c>
      <c r="E316" s="280" t="s">
        <v>337</v>
      </c>
      <c r="F316" s="308">
        <v>45860</v>
      </c>
      <c r="G316" s="280">
        <v>107.12</v>
      </c>
      <c r="H316" s="715" t="s">
        <v>915</v>
      </c>
      <c r="I316" s="716"/>
      <c r="J316" s="716"/>
      <c r="K316" s="717"/>
      <c r="L316" s="308"/>
      <c r="M316" s="319"/>
      <c r="N316" s="319"/>
      <c r="O316" s="319"/>
      <c r="P316" s="319"/>
    </row>
    <row r="317" spans="2:16" s="341" customFormat="1" ht="12.75" customHeight="1" x14ac:dyDescent="0.35">
      <c r="B317" s="417"/>
      <c r="C317" s="488"/>
      <c r="D317" s="621"/>
      <c r="E317" s="220"/>
      <c r="F317" s="216"/>
      <c r="G317" s="220"/>
      <c r="H317" s="569"/>
      <c r="I317" s="569"/>
      <c r="J317" s="569"/>
      <c r="K317" s="569"/>
      <c r="L317" s="216"/>
      <c r="M317" s="220"/>
      <c r="N317" s="220"/>
      <c r="O317" s="319"/>
      <c r="P317" s="220"/>
    </row>
    <row r="318" spans="2:16" ht="15" customHeight="1" x14ac:dyDescent="0.3">
      <c r="B318" s="735" t="s">
        <v>184</v>
      </c>
      <c r="C318" s="736"/>
      <c r="D318" s="736"/>
      <c r="E318" s="736"/>
      <c r="F318" s="736"/>
      <c r="G318" s="736"/>
      <c r="H318" s="736"/>
      <c r="I318" s="736"/>
      <c r="J318" s="736"/>
      <c r="K318" s="736"/>
      <c r="L318" s="736"/>
      <c r="M318" s="736"/>
      <c r="N318" s="736"/>
      <c r="O318" s="220"/>
    </row>
    <row r="319" spans="2:16" x14ac:dyDescent="0.3">
      <c r="B319" s="521" t="s">
        <v>68</v>
      </c>
      <c r="C319" s="458" t="s">
        <v>18</v>
      </c>
      <c r="D319" s="458" t="s">
        <v>19</v>
      </c>
      <c r="E319" s="458" t="s">
        <v>20</v>
      </c>
      <c r="F319" s="458" t="s">
        <v>21</v>
      </c>
      <c r="G319" s="732" t="s">
        <v>23</v>
      </c>
      <c r="H319" s="732"/>
      <c r="I319" s="732"/>
      <c r="J319" s="732"/>
      <c r="K319" s="458" t="s">
        <v>24</v>
      </c>
      <c r="L319" s="458" t="s">
        <v>25</v>
      </c>
      <c r="M319" s="459" t="s">
        <v>27</v>
      </c>
      <c r="N319" s="460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683" t="s">
        <v>31</v>
      </c>
      <c r="H320" s="733"/>
      <c r="I320" s="733"/>
      <c r="J320" s="733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683" t="s">
        <v>31</v>
      </c>
      <c r="H321" s="733"/>
      <c r="I321" s="733"/>
      <c r="J321" s="733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683" t="s">
        <v>31</v>
      </c>
      <c r="H322" s="733"/>
      <c r="I322" s="733"/>
      <c r="J322" s="733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683" t="s">
        <v>31</v>
      </c>
      <c r="H323" s="733"/>
      <c r="I323" s="733"/>
      <c r="J323" s="733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683" t="s">
        <v>31</v>
      </c>
      <c r="H324" s="733"/>
      <c r="I324" s="733"/>
      <c r="J324" s="733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683" t="s">
        <v>31</v>
      </c>
      <c r="H325" s="733"/>
      <c r="I325" s="733"/>
      <c r="J325" s="733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683" t="s">
        <v>31</v>
      </c>
      <c r="H326" s="733"/>
      <c r="I326" s="733"/>
      <c r="J326" s="733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683" t="s">
        <v>31</v>
      </c>
      <c r="H327" s="733"/>
      <c r="I327" s="733"/>
      <c r="J327" s="733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683" t="s">
        <v>31</v>
      </c>
      <c r="H328" s="733"/>
      <c r="I328" s="733"/>
      <c r="J328" s="733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683" t="s">
        <v>31</v>
      </c>
      <c r="H329" s="733"/>
      <c r="I329" s="733"/>
      <c r="J329" s="733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683" t="s">
        <v>31</v>
      </c>
      <c r="H330" s="733"/>
      <c r="I330" s="733"/>
      <c r="J330" s="733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683" t="s">
        <v>31</v>
      </c>
      <c r="H331" s="733"/>
      <c r="I331" s="733"/>
      <c r="J331" s="733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683" t="s">
        <v>31</v>
      </c>
      <c r="H332" s="733"/>
      <c r="I332" s="733"/>
      <c r="J332" s="733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683" t="s">
        <v>31</v>
      </c>
      <c r="H333" s="733"/>
      <c r="I333" s="733"/>
      <c r="J333" s="733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683" t="s">
        <v>31</v>
      </c>
      <c r="H334" s="733"/>
      <c r="I334" s="733"/>
      <c r="J334" s="733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683" t="s">
        <v>31</v>
      </c>
      <c r="H335" s="733"/>
      <c r="I335" s="733"/>
      <c r="J335" s="733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683" t="s">
        <v>31</v>
      </c>
      <c r="H336" s="733"/>
      <c r="I336" s="733"/>
      <c r="J336" s="733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683" t="s">
        <v>31</v>
      </c>
      <c r="H337" s="733"/>
      <c r="I337" s="733"/>
      <c r="J337" s="733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683" t="s">
        <v>31</v>
      </c>
      <c r="H338" s="733"/>
      <c r="I338" s="733"/>
      <c r="J338" s="733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683" t="s">
        <v>31</v>
      </c>
      <c r="H339" s="733"/>
      <c r="I339" s="733"/>
      <c r="J339" s="733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683" t="s">
        <v>31</v>
      </c>
      <c r="H340" s="733"/>
      <c r="I340" s="733"/>
      <c r="J340" s="733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683" t="s">
        <v>31</v>
      </c>
      <c r="H341" s="733"/>
      <c r="I341" s="733"/>
      <c r="J341" s="733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683" t="s">
        <v>31</v>
      </c>
      <c r="H342" s="733"/>
      <c r="I342" s="733"/>
      <c r="J342" s="733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683" t="s">
        <v>31</v>
      </c>
      <c r="H343" s="733"/>
      <c r="I343" s="733"/>
      <c r="J343" s="733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683" t="s">
        <v>31</v>
      </c>
      <c r="H344" s="733"/>
      <c r="I344" s="733"/>
      <c r="J344" s="733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683" t="s">
        <v>31</v>
      </c>
      <c r="H345" s="733"/>
      <c r="I345" s="733"/>
      <c r="J345" s="733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683" t="s">
        <v>31</v>
      </c>
      <c r="H346" s="733"/>
      <c r="I346" s="733"/>
      <c r="J346" s="733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678" t="s">
        <v>31</v>
      </c>
      <c r="H347" s="678"/>
      <c r="I347" s="678"/>
      <c r="J347" s="678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683" t="s">
        <v>31</v>
      </c>
      <c r="H348" s="733"/>
      <c r="I348" s="733"/>
      <c r="J348" s="733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683" t="s">
        <v>31</v>
      </c>
      <c r="H349" s="733"/>
      <c r="I349" s="733"/>
      <c r="J349" s="733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683" t="s">
        <v>31</v>
      </c>
      <c r="H350" s="733"/>
      <c r="I350" s="733"/>
      <c r="J350" s="733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683" t="s">
        <v>31</v>
      </c>
      <c r="H351" s="733"/>
      <c r="I351" s="733"/>
      <c r="J351" s="733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683" t="s">
        <v>31</v>
      </c>
      <c r="H352" s="733"/>
      <c r="I352" s="733"/>
      <c r="J352" s="733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683" t="s">
        <v>31</v>
      </c>
      <c r="H353" s="733"/>
      <c r="I353" s="733"/>
      <c r="J353" s="733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683" t="s">
        <v>31</v>
      </c>
      <c r="H354" s="733"/>
      <c r="I354" s="733"/>
      <c r="J354" s="733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683" t="s">
        <v>31</v>
      </c>
      <c r="H355" s="733"/>
      <c r="I355" s="733"/>
      <c r="J355" s="733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683" t="s">
        <v>31</v>
      </c>
      <c r="H356" s="733"/>
      <c r="I356" s="733"/>
      <c r="J356" s="733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678" t="s">
        <v>31</v>
      </c>
      <c r="H357" s="725"/>
      <c r="I357" s="725"/>
      <c r="J357" s="725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683" t="s">
        <v>31</v>
      </c>
      <c r="H358" s="733"/>
      <c r="I358" s="733"/>
      <c r="J358" s="733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683" t="s">
        <v>31</v>
      </c>
      <c r="H359" s="733"/>
      <c r="I359" s="733"/>
      <c r="J359" s="733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683" t="s">
        <v>31</v>
      </c>
      <c r="H360" s="733"/>
      <c r="I360" s="733"/>
      <c r="J360" s="733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683" t="s">
        <v>31</v>
      </c>
      <c r="H361" s="733"/>
      <c r="I361" s="733"/>
      <c r="J361" s="733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683" t="s">
        <v>31</v>
      </c>
      <c r="H362" s="733"/>
      <c r="I362" s="733"/>
      <c r="J362" s="733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683" t="s">
        <v>31</v>
      </c>
      <c r="H363" s="733"/>
      <c r="I363" s="733"/>
      <c r="J363" s="733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683" t="s">
        <v>31</v>
      </c>
      <c r="H364" s="733"/>
      <c r="I364" s="733"/>
      <c r="J364" s="733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683" t="s">
        <v>31</v>
      </c>
      <c r="H365" s="733"/>
      <c r="I365" s="733"/>
      <c r="J365" s="733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683" t="s">
        <v>31</v>
      </c>
      <c r="H366" s="733"/>
      <c r="I366" s="733"/>
      <c r="J366" s="733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683" t="s">
        <v>31</v>
      </c>
      <c r="H367" s="733"/>
      <c r="I367" s="733"/>
      <c r="J367" s="733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683" t="s">
        <v>31</v>
      </c>
      <c r="H368" s="733"/>
      <c r="I368" s="733"/>
      <c r="J368" s="733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683" t="s">
        <v>31</v>
      </c>
      <c r="H369" s="733"/>
      <c r="I369" s="733"/>
      <c r="J369" s="733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683" t="s">
        <v>31</v>
      </c>
      <c r="H370" s="733"/>
      <c r="I370" s="733"/>
      <c r="J370" s="733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683" t="s">
        <v>31</v>
      </c>
      <c r="H371" s="733"/>
      <c r="I371" s="733"/>
      <c r="J371" s="733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683" t="s">
        <v>31</v>
      </c>
      <c r="H372" s="733"/>
      <c r="I372" s="733"/>
      <c r="J372" s="733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683" t="s">
        <v>31</v>
      </c>
      <c r="H373" s="733"/>
      <c r="I373" s="733"/>
      <c r="J373" s="733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683" t="s">
        <v>31</v>
      </c>
      <c r="H374" s="733"/>
      <c r="I374" s="733"/>
      <c r="J374" s="733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683" t="s">
        <v>31</v>
      </c>
      <c r="H375" s="733"/>
      <c r="I375" s="733"/>
      <c r="J375" s="733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683" t="s">
        <v>31</v>
      </c>
      <c r="H376" s="733"/>
      <c r="I376" s="733"/>
      <c r="J376" s="733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683" t="s">
        <v>31</v>
      </c>
      <c r="H377" s="733"/>
      <c r="I377" s="733"/>
      <c r="J377" s="733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683" t="s">
        <v>31</v>
      </c>
      <c r="H378" s="733"/>
      <c r="I378" s="733"/>
      <c r="J378" s="733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37" t="s">
        <v>31</v>
      </c>
      <c r="H379" s="738"/>
      <c r="I379" s="738"/>
      <c r="J379" s="739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683" t="s">
        <v>31</v>
      </c>
      <c r="H380" s="733"/>
      <c r="I380" s="733"/>
      <c r="J380" s="733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683" t="s">
        <v>31</v>
      </c>
      <c r="H381" s="733"/>
      <c r="I381" s="733"/>
      <c r="J381" s="733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678" t="s">
        <v>31</v>
      </c>
      <c r="H382" s="725"/>
      <c r="I382" s="725"/>
      <c r="J382" s="725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678" t="s">
        <v>31</v>
      </c>
      <c r="H383" s="725"/>
      <c r="I383" s="725"/>
      <c r="J383" s="725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678" t="s">
        <v>31</v>
      </c>
      <c r="H384" s="725"/>
      <c r="I384" s="725"/>
      <c r="J384" s="725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678" t="s">
        <v>31</v>
      </c>
      <c r="H385" s="725"/>
      <c r="I385" s="725"/>
      <c r="J385" s="725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678" t="s">
        <v>31</v>
      </c>
      <c r="H386" s="725"/>
      <c r="I386" s="725"/>
      <c r="J386" s="725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678" t="s">
        <v>31</v>
      </c>
      <c r="H387" s="725"/>
      <c r="I387" s="725"/>
      <c r="J387" s="725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678" t="s">
        <v>31</v>
      </c>
      <c r="H388" s="725"/>
      <c r="I388" s="725"/>
      <c r="J388" s="725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678" t="s">
        <v>31</v>
      </c>
      <c r="H389" s="725"/>
      <c r="I389" s="725"/>
      <c r="J389" s="725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678" t="s">
        <v>31</v>
      </c>
      <c r="H390" s="725"/>
      <c r="I390" s="725"/>
      <c r="J390" s="725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678" t="s">
        <v>31</v>
      </c>
      <c r="H391" s="725"/>
      <c r="I391" s="725"/>
      <c r="J391" s="725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678" t="s">
        <v>31</v>
      </c>
      <c r="H392" s="725"/>
      <c r="I392" s="725"/>
      <c r="J392" s="725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678" t="s">
        <v>31</v>
      </c>
      <c r="H393" s="725"/>
      <c r="I393" s="725"/>
      <c r="J393" s="725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678" t="s">
        <v>31</v>
      </c>
      <c r="H394" s="725"/>
      <c r="I394" s="725"/>
      <c r="J394" s="725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678" t="s">
        <v>31</v>
      </c>
      <c r="H395" s="725"/>
      <c r="I395" s="725"/>
      <c r="J395" s="725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678" t="s">
        <v>31</v>
      </c>
      <c r="H396" s="725"/>
      <c r="I396" s="725"/>
      <c r="J396" s="725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678" t="s">
        <v>31</v>
      </c>
      <c r="H397" s="725"/>
      <c r="I397" s="725"/>
      <c r="J397" s="725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678" t="s">
        <v>31</v>
      </c>
      <c r="H398" s="725"/>
      <c r="I398" s="725"/>
      <c r="J398" s="725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678" t="s">
        <v>31</v>
      </c>
      <c r="H399" s="725"/>
      <c r="I399" s="725"/>
      <c r="J399" s="725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678" t="s">
        <v>31</v>
      </c>
      <c r="H400" s="725"/>
      <c r="I400" s="725"/>
      <c r="J400" s="725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678" t="s">
        <v>31</v>
      </c>
      <c r="H401" s="725"/>
      <c r="I401" s="725"/>
      <c r="J401" s="725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678" t="s">
        <v>31</v>
      </c>
      <c r="H402" s="725"/>
      <c r="I402" s="725"/>
      <c r="J402" s="725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678" t="s">
        <v>31</v>
      </c>
      <c r="H403" s="725"/>
      <c r="I403" s="725"/>
      <c r="J403" s="725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678" t="s">
        <v>31</v>
      </c>
      <c r="H404" s="725"/>
      <c r="I404" s="725"/>
      <c r="J404" s="725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678" t="s">
        <v>31</v>
      </c>
      <c r="H405" s="725"/>
      <c r="I405" s="725"/>
      <c r="J405" s="725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678" t="s">
        <v>31</v>
      </c>
      <c r="H406" s="725"/>
      <c r="I406" s="725"/>
      <c r="J406" s="725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678" t="s">
        <v>31</v>
      </c>
      <c r="H407" s="678"/>
      <c r="I407" s="678"/>
      <c r="J407" s="678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678" t="s">
        <v>31</v>
      </c>
      <c r="H408" s="678"/>
      <c r="I408" s="678"/>
      <c r="J408" s="678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678" t="s">
        <v>31</v>
      </c>
      <c r="H409" s="678"/>
      <c r="I409" s="678"/>
      <c r="J409" s="678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678" t="s">
        <v>31</v>
      </c>
      <c r="H410" s="678"/>
      <c r="I410" s="678"/>
      <c r="J410" s="678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678" t="s">
        <v>31</v>
      </c>
      <c r="H411" s="678"/>
      <c r="I411" s="678"/>
      <c r="J411" s="678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678" t="s">
        <v>31</v>
      </c>
      <c r="H412" s="678"/>
      <c r="I412" s="678"/>
      <c r="J412" s="678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678" t="s">
        <v>31</v>
      </c>
      <c r="H413" s="678"/>
      <c r="I413" s="678"/>
      <c r="J413" s="678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678" t="s">
        <v>31</v>
      </c>
      <c r="H414" s="678"/>
      <c r="I414" s="678"/>
      <c r="J414" s="678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678" t="s">
        <v>31</v>
      </c>
      <c r="H415" s="678"/>
      <c r="I415" s="678"/>
      <c r="J415" s="678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678" t="s">
        <v>31</v>
      </c>
      <c r="H416" s="678"/>
      <c r="I416" s="678"/>
      <c r="J416" s="678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678" t="s">
        <v>31</v>
      </c>
      <c r="H417" s="678"/>
      <c r="I417" s="678"/>
      <c r="J417" s="678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678" t="s">
        <v>31</v>
      </c>
      <c r="H418" s="678"/>
      <c r="I418" s="678"/>
      <c r="J418" s="678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678" t="s">
        <v>31</v>
      </c>
      <c r="H419" s="678"/>
      <c r="I419" s="678"/>
      <c r="J419" s="678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678" t="s">
        <v>31</v>
      </c>
      <c r="H420" s="678"/>
      <c r="I420" s="678"/>
      <c r="J420" s="678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678" t="s">
        <v>31</v>
      </c>
      <c r="H421" s="678"/>
      <c r="I421" s="678"/>
      <c r="J421" s="678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678" t="s">
        <v>31</v>
      </c>
      <c r="H422" s="678"/>
      <c r="I422" s="678"/>
      <c r="J422" s="678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678" t="s">
        <v>31</v>
      </c>
      <c r="H423" s="678"/>
      <c r="I423" s="678"/>
      <c r="J423" s="678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678" t="s">
        <v>31</v>
      </c>
      <c r="H424" s="678"/>
      <c r="I424" s="678"/>
      <c r="J424" s="678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678" t="s">
        <v>31</v>
      </c>
      <c r="H425" s="678"/>
      <c r="I425" s="678"/>
      <c r="J425" s="678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678" t="s">
        <v>31</v>
      </c>
      <c r="H426" s="678"/>
      <c r="I426" s="678"/>
      <c r="J426" s="678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678" t="s">
        <v>31</v>
      </c>
      <c r="H427" s="678"/>
      <c r="I427" s="678"/>
      <c r="J427" s="678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678" t="s">
        <v>31</v>
      </c>
      <c r="H428" s="678"/>
      <c r="I428" s="678"/>
      <c r="J428" s="678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678" t="s">
        <v>31</v>
      </c>
      <c r="H429" s="678"/>
      <c r="I429" s="678"/>
      <c r="J429" s="678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678" t="s">
        <v>31</v>
      </c>
      <c r="H430" s="678"/>
      <c r="I430" s="678"/>
      <c r="J430" s="678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40" t="s">
        <v>31</v>
      </c>
      <c r="H431" s="740"/>
      <c r="I431" s="740"/>
      <c r="J431" s="740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678" t="s">
        <v>31</v>
      </c>
      <c r="H432" s="678"/>
      <c r="I432" s="678"/>
      <c r="J432" s="678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678" t="s">
        <v>31</v>
      </c>
      <c r="H433" s="678"/>
      <c r="I433" s="678"/>
      <c r="J433" s="678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678" t="s">
        <v>31</v>
      </c>
      <c r="H434" s="678"/>
      <c r="I434" s="678"/>
      <c r="J434" s="678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678" t="s">
        <v>31</v>
      </c>
      <c r="H435" s="678"/>
      <c r="I435" s="678"/>
      <c r="J435" s="678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678" t="s">
        <v>31</v>
      </c>
      <c r="H436" s="678"/>
      <c r="I436" s="678"/>
      <c r="J436" s="678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678" t="s">
        <v>31</v>
      </c>
      <c r="H437" s="678"/>
      <c r="I437" s="678"/>
      <c r="J437" s="678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678" t="s">
        <v>31</v>
      </c>
      <c r="H438" s="678"/>
      <c r="I438" s="678"/>
      <c r="J438" s="678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678" t="s">
        <v>31</v>
      </c>
      <c r="H439" s="678"/>
      <c r="I439" s="678"/>
      <c r="J439" s="678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678" t="s">
        <v>31</v>
      </c>
      <c r="H440" s="678"/>
      <c r="I440" s="678"/>
      <c r="J440" s="678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678" t="s">
        <v>31</v>
      </c>
      <c r="H441" s="678"/>
      <c r="I441" s="678"/>
      <c r="J441" s="678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679" t="s">
        <v>31</v>
      </c>
      <c r="H442" s="680"/>
      <c r="I442" s="680"/>
      <c r="J442" s="681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679" t="s">
        <v>31</v>
      </c>
      <c r="H443" s="680"/>
      <c r="I443" s="680"/>
      <c r="J443" s="681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679" t="s">
        <v>31</v>
      </c>
      <c r="H444" s="680"/>
      <c r="I444" s="680"/>
      <c r="J444" s="681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679" t="s">
        <v>31</v>
      </c>
      <c r="H445" s="680"/>
      <c r="I445" s="680"/>
      <c r="J445" s="681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679" t="s">
        <v>31</v>
      </c>
      <c r="H446" s="680"/>
      <c r="I446" s="680"/>
      <c r="J446" s="681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679" t="s">
        <v>31</v>
      </c>
      <c r="H447" s="680"/>
      <c r="I447" s="680"/>
      <c r="J447" s="681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22" t="s">
        <v>31</v>
      </c>
      <c r="H448" s="723"/>
      <c r="I448" s="723"/>
      <c r="J448" s="724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22" t="s">
        <v>31</v>
      </c>
      <c r="H449" s="723"/>
      <c r="I449" s="723"/>
      <c r="J449" s="724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22" t="s">
        <v>31</v>
      </c>
      <c r="H450" s="723"/>
      <c r="I450" s="723"/>
      <c r="J450" s="724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679" t="s">
        <v>31</v>
      </c>
      <c r="H451" s="680"/>
      <c r="I451" s="680"/>
      <c r="J451" s="681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18" t="s">
        <v>31</v>
      </c>
      <c r="H452" s="719"/>
      <c r="I452" s="719"/>
      <c r="J452" s="720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679" t="s">
        <v>31</v>
      </c>
      <c r="H453" s="680"/>
      <c r="I453" s="680"/>
      <c r="J453" s="681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679" t="s">
        <v>31</v>
      </c>
      <c r="H454" s="680"/>
      <c r="I454" s="680"/>
      <c r="J454" s="681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679" t="s">
        <v>31</v>
      </c>
      <c r="H455" s="680"/>
      <c r="I455" s="680"/>
      <c r="J455" s="681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679" t="s">
        <v>31</v>
      </c>
      <c r="H456" s="680"/>
      <c r="I456" s="680"/>
      <c r="J456" s="681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679" t="s">
        <v>31</v>
      </c>
      <c r="H457" s="680"/>
      <c r="I457" s="680"/>
      <c r="J457" s="681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679" t="s">
        <v>31</v>
      </c>
      <c r="H458" s="680"/>
      <c r="I458" s="680"/>
      <c r="J458" s="681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679" t="s">
        <v>31</v>
      </c>
      <c r="H459" s="680"/>
      <c r="I459" s="680"/>
      <c r="J459" s="681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679" t="s">
        <v>31</v>
      </c>
      <c r="H460" s="680"/>
      <c r="I460" s="680"/>
      <c r="J460" s="681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679" t="s">
        <v>31</v>
      </c>
      <c r="H461" s="680"/>
      <c r="I461" s="680"/>
      <c r="J461" s="681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679" t="s">
        <v>31</v>
      </c>
      <c r="H462" s="680"/>
      <c r="I462" s="680"/>
      <c r="J462" s="681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679" t="s">
        <v>31</v>
      </c>
      <c r="H463" s="680"/>
      <c r="I463" s="680"/>
      <c r="J463" s="681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679" t="s">
        <v>31</v>
      </c>
      <c r="H464" s="680"/>
      <c r="I464" s="680"/>
      <c r="J464" s="681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679" t="s">
        <v>31</v>
      </c>
      <c r="H465" s="680"/>
      <c r="I465" s="680"/>
      <c r="J465" s="681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679" t="s">
        <v>31</v>
      </c>
      <c r="H466" s="680"/>
      <c r="I466" s="680"/>
      <c r="J466" s="681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679" t="s">
        <v>31</v>
      </c>
      <c r="H467" s="680"/>
      <c r="I467" s="680"/>
      <c r="J467" s="681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679" t="s">
        <v>31</v>
      </c>
      <c r="H468" s="680"/>
      <c r="I468" s="680"/>
      <c r="J468" s="681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18" t="s">
        <v>31</v>
      </c>
      <c r="H469" s="719"/>
      <c r="I469" s="719"/>
      <c r="J469" s="720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679" t="s">
        <v>31</v>
      </c>
      <c r="H470" s="680"/>
      <c r="I470" s="680"/>
      <c r="J470" s="681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679" t="s">
        <v>31</v>
      </c>
      <c r="H471" s="680"/>
      <c r="I471" s="680"/>
      <c r="J471" s="681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679" t="s">
        <v>31</v>
      </c>
      <c r="H472" s="680"/>
      <c r="I472" s="680"/>
      <c r="J472" s="681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679" t="s">
        <v>31</v>
      </c>
      <c r="H473" s="680"/>
      <c r="I473" s="680"/>
      <c r="J473" s="681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679" t="s">
        <v>31</v>
      </c>
      <c r="H474" s="680"/>
      <c r="I474" s="680"/>
      <c r="J474" s="681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679" t="s">
        <v>31</v>
      </c>
      <c r="H475" s="680"/>
      <c r="I475" s="680"/>
      <c r="J475" s="681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679" t="s">
        <v>31</v>
      </c>
      <c r="H476" s="680"/>
      <c r="I476" s="680"/>
      <c r="J476" s="681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22" t="s">
        <v>31</v>
      </c>
      <c r="H477" s="723"/>
      <c r="I477" s="723"/>
      <c r="J477" s="724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22" t="s">
        <v>31</v>
      </c>
      <c r="H478" s="723"/>
      <c r="I478" s="723"/>
      <c r="J478" s="724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22" t="s">
        <v>31</v>
      </c>
      <c r="H479" s="723"/>
      <c r="I479" s="723"/>
      <c r="J479" s="724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22" t="s">
        <v>31</v>
      </c>
      <c r="H480" s="723"/>
      <c r="I480" s="723"/>
      <c r="J480" s="724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679" t="s">
        <v>31</v>
      </c>
      <c r="H481" s="680"/>
      <c r="I481" s="680"/>
      <c r="J481" s="681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679" t="s">
        <v>31</v>
      </c>
      <c r="H482" s="680"/>
      <c r="I482" s="680"/>
      <c r="J482" s="681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679" t="s">
        <v>31</v>
      </c>
      <c r="H483" s="680"/>
      <c r="I483" s="680"/>
      <c r="J483" s="681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679" t="s">
        <v>31</v>
      </c>
      <c r="H484" s="680"/>
      <c r="I484" s="680"/>
      <c r="J484" s="681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679" t="s">
        <v>31</v>
      </c>
      <c r="H485" s="680"/>
      <c r="I485" s="680"/>
      <c r="J485" s="681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679" t="s">
        <v>31</v>
      </c>
      <c r="H486" s="680"/>
      <c r="I486" s="680"/>
      <c r="J486" s="681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679" t="s">
        <v>31</v>
      </c>
      <c r="H487" s="680"/>
      <c r="I487" s="680"/>
      <c r="J487" s="681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679" t="s">
        <v>31</v>
      </c>
      <c r="H488" s="680"/>
      <c r="I488" s="680"/>
      <c r="J488" s="681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679" t="s">
        <v>31</v>
      </c>
      <c r="H489" s="680"/>
      <c r="I489" s="680"/>
      <c r="J489" s="681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679" t="s">
        <v>31</v>
      </c>
      <c r="H490" s="680"/>
      <c r="I490" s="680"/>
      <c r="J490" s="681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679" t="s">
        <v>31</v>
      </c>
      <c r="H491" s="680"/>
      <c r="I491" s="680"/>
      <c r="J491" s="681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679" t="s">
        <v>31</v>
      </c>
      <c r="H492" s="680"/>
      <c r="I492" s="680"/>
      <c r="J492" s="681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679" t="s">
        <v>31</v>
      </c>
      <c r="H493" s="680"/>
      <c r="I493" s="680"/>
      <c r="J493" s="681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679" t="s">
        <v>31</v>
      </c>
      <c r="H494" s="680"/>
      <c r="I494" s="680"/>
      <c r="J494" s="681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679" t="s">
        <v>31</v>
      </c>
      <c r="H495" s="680"/>
      <c r="I495" s="680"/>
      <c r="J495" s="681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679" t="s">
        <v>31</v>
      </c>
      <c r="H496" s="680"/>
      <c r="I496" s="680"/>
      <c r="J496" s="681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679" t="s">
        <v>31</v>
      </c>
      <c r="H497" s="680"/>
      <c r="I497" s="680"/>
      <c r="J497" s="681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679" t="s">
        <v>31</v>
      </c>
      <c r="H498" s="680"/>
      <c r="I498" s="680"/>
      <c r="J498" s="681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679" t="s">
        <v>31</v>
      </c>
      <c r="H499" s="680"/>
      <c r="I499" s="680"/>
      <c r="J499" s="681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22" t="s">
        <v>31</v>
      </c>
      <c r="H500" s="723"/>
      <c r="I500" s="723"/>
      <c r="J500" s="724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22" t="s">
        <v>31</v>
      </c>
      <c r="H501" s="723"/>
      <c r="I501" s="723"/>
      <c r="J501" s="724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22" t="s">
        <v>31</v>
      </c>
      <c r="H502" s="723"/>
      <c r="I502" s="723"/>
      <c r="J502" s="724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22" t="s">
        <v>31</v>
      </c>
      <c r="H503" s="723"/>
      <c r="I503" s="723"/>
      <c r="J503" s="724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19" t="s">
        <v>365</v>
      </c>
      <c r="D504" s="520" t="str">
        <f>VLOOKUP(C504,$C$9:$E$304,2,FALSE)</f>
        <v xml:space="preserve">3DC1+0 </v>
      </c>
      <c r="E504" s="520" t="str">
        <f>VLOOKUP(C504,$C$9:$E$304,3,FALSE)</f>
        <v>DFR</v>
      </c>
      <c r="F504" s="514">
        <v>45731</v>
      </c>
      <c r="G504" s="745" t="s">
        <v>31</v>
      </c>
      <c r="H504" s="746"/>
      <c r="I504" s="746"/>
      <c r="J504" s="746"/>
      <c r="K504" s="514">
        <f>F504</f>
        <v>45731</v>
      </c>
      <c r="L504" s="513" t="s">
        <v>764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679" t="s">
        <v>31</v>
      </c>
      <c r="H505" s="680"/>
      <c r="I505" s="680"/>
      <c r="J505" s="681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679" t="s">
        <v>31</v>
      </c>
      <c r="H506" s="680"/>
      <c r="I506" s="680"/>
      <c r="J506" s="681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679" t="s">
        <v>31</v>
      </c>
      <c r="H507" s="680"/>
      <c r="I507" s="680"/>
      <c r="J507" s="681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679" t="s">
        <v>31</v>
      </c>
      <c r="H508" s="680"/>
      <c r="I508" s="680"/>
      <c r="J508" s="681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679" t="s">
        <v>31</v>
      </c>
      <c r="H509" s="680"/>
      <c r="I509" s="680"/>
      <c r="J509" s="681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679" t="s">
        <v>31</v>
      </c>
      <c r="H510" s="680"/>
      <c r="I510" s="680"/>
      <c r="J510" s="681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679" t="s">
        <v>31</v>
      </c>
      <c r="H511" s="680"/>
      <c r="I511" s="680"/>
      <c r="J511" s="681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679" t="s">
        <v>31</v>
      </c>
      <c r="H512" s="680"/>
      <c r="I512" s="680"/>
      <c r="J512" s="681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679" t="s">
        <v>31</v>
      </c>
      <c r="H513" s="680"/>
      <c r="I513" s="680"/>
      <c r="J513" s="681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679" t="s">
        <v>31</v>
      </c>
      <c r="H514" s="680"/>
      <c r="I514" s="680"/>
      <c r="J514" s="681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679" t="s">
        <v>31</v>
      </c>
      <c r="H515" s="680"/>
      <c r="I515" s="680"/>
      <c r="J515" s="681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679" t="s">
        <v>31</v>
      </c>
      <c r="H516" s="680"/>
      <c r="I516" s="680"/>
      <c r="J516" s="681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679" t="s">
        <v>31</v>
      </c>
      <c r="H517" s="680"/>
      <c r="I517" s="680"/>
      <c r="J517" s="681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679" t="s">
        <v>31</v>
      </c>
      <c r="H518" s="680"/>
      <c r="I518" s="680"/>
      <c r="J518" s="681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679" t="s">
        <v>31</v>
      </c>
      <c r="H519" s="680"/>
      <c r="I519" s="680"/>
      <c r="J519" s="681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679" t="s">
        <v>31</v>
      </c>
      <c r="H520" s="680"/>
      <c r="I520" s="680"/>
      <c r="J520" s="681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679" t="s">
        <v>31</v>
      </c>
      <c r="H521" s="680"/>
      <c r="I521" s="680"/>
      <c r="J521" s="681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679" t="s">
        <v>31</v>
      </c>
      <c r="H522" s="680"/>
      <c r="I522" s="680"/>
      <c r="J522" s="681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18" t="s">
        <v>31</v>
      </c>
      <c r="H523" s="719"/>
      <c r="I523" s="719"/>
      <c r="J523" s="720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679" t="s">
        <v>31</v>
      </c>
      <c r="H524" s="680"/>
      <c r="I524" s="680"/>
      <c r="J524" s="681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5" t="s">
        <v>282</v>
      </c>
      <c r="D525" s="516" t="str">
        <f t="shared" si="6"/>
        <v>3DA+0</v>
      </c>
      <c r="E525" s="516" t="str">
        <f t="shared" si="7"/>
        <v xml:space="preserve">WET </v>
      </c>
      <c r="F525" s="517">
        <v>45762</v>
      </c>
      <c r="G525" s="741" t="s">
        <v>31</v>
      </c>
      <c r="H525" s="742"/>
      <c r="I525" s="742"/>
      <c r="J525" s="743"/>
      <c r="K525" s="552">
        <f>F525</f>
        <v>45762</v>
      </c>
      <c r="L525" s="553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679" t="s">
        <v>31</v>
      </c>
      <c r="H526" s="680"/>
      <c r="I526" s="680"/>
      <c r="J526" s="681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678" t="s">
        <v>31</v>
      </c>
      <c r="H527" s="678"/>
      <c r="I527" s="678"/>
      <c r="J527" s="678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679" t="s">
        <v>31</v>
      </c>
      <c r="H528" s="680"/>
      <c r="I528" s="680"/>
      <c r="J528" s="681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679" t="s">
        <v>31</v>
      </c>
      <c r="H529" s="680"/>
      <c r="I529" s="680"/>
      <c r="J529" s="681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22" t="s">
        <v>31</v>
      </c>
      <c r="H530" s="723"/>
      <c r="I530" s="723"/>
      <c r="J530" s="724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679" t="s">
        <v>31</v>
      </c>
      <c r="H531" s="680"/>
      <c r="I531" s="680"/>
      <c r="J531" s="681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679" t="s">
        <v>31</v>
      </c>
      <c r="H532" s="680"/>
      <c r="I532" s="680"/>
      <c r="J532" s="681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679" t="s">
        <v>31</v>
      </c>
      <c r="H533" s="680"/>
      <c r="I533" s="680"/>
      <c r="J533" s="681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679" t="s">
        <v>31</v>
      </c>
      <c r="H534" s="680"/>
      <c r="I534" s="680"/>
      <c r="J534" s="681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679" t="s">
        <v>31</v>
      </c>
      <c r="H535" s="680"/>
      <c r="I535" s="680"/>
      <c r="J535" s="681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21" t="s">
        <v>31</v>
      </c>
      <c r="H536" s="721"/>
      <c r="I536" s="721"/>
      <c r="J536" s="721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678" t="s">
        <v>31</v>
      </c>
      <c r="H537" s="678"/>
      <c r="I537" s="678"/>
      <c r="J537" s="678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678" t="s">
        <v>31</v>
      </c>
      <c r="H538" s="678"/>
      <c r="I538" s="678"/>
      <c r="J538" s="678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678" t="s">
        <v>31</v>
      </c>
      <c r="H539" s="678"/>
      <c r="I539" s="678"/>
      <c r="J539" s="678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678" t="s">
        <v>31</v>
      </c>
      <c r="H540" s="678"/>
      <c r="I540" s="678"/>
      <c r="J540" s="678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678" t="s">
        <v>31</v>
      </c>
      <c r="H541" s="678"/>
      <c r="I541" s="678"/>
      <c r="J541" s="678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678" t="s">
        <v>31</v>
      </c>
      <c r="H542" s="678"/>
      <c r="I542" s="678"/>
      <c r="J542" s="678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678" t="s">
        <v>31</v>
      </c>
      <c r="H543" s="678"/>
      <c r="I543" s="678"/>
      <c r="J543" s="678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678" t="s">
        <v>31</v>
      </c>
      <c r="H544" s="678"/>
      <c r="I544" s="678"/>
      <c r="J544" s="678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678" t="s">
        <v>31</v>
      </c>
      <c r="H545" s="678"/>
      <c r="I545" s="678"/>
      <c r="J545" s="678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681" t="s">
        <v>31</v>
      </c>
      <c r="H546" s="678"/>
      <c r="I546" s="678"/>
      <c r="J546" s="678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681" t="s">
        <v>31</v>
      </c>
      <c r="H547" s="678"/>
      <c r="I547" s="678"/>
      <c r="J547" s="678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681" t="s">
        <v>31</v>
      </c>
      <c r="H548" s="678"/>
      <c r="I548" s="678"/>
      <c r="J548" s="678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681" t="s">
        <v>31</v>
      </c>
      <c r="H549" s="678"/>
      <c r="I549" s="678"/>
      <c r="J549" s="678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681" t="s">
        <v>31</v>
      </c>
      <c r="H550" s="678"/>
      <c r="I550" s="678"/>
      <c r="J550" s="678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681" t="s">
        <v>31</v>
      </c>
      <c r="H551" s="678"/>
      <c r="I551" s="678"/>
      <c r="J551" s="678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681" t="s">
        <v>31</v>
      </c>
      <c r="H552" s="678"/>
      <c r="I552" s="678"/>
      <c r="J552" s="678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681" t="s">
        <v>31</v>
      </c>
      <c r="H553" s="678"/>
      <c r="I553" s="678"/>
      <c r="J553" s="678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681" t="s">
        <v>31</v>
      </c>
      <c r="H554" s="678"/>
      <c r="I554" s="678"/>
      <c r="J554" s="678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681" t="s">
        <v>31</v>
      </c>
      <c r="H555" s="678"/>
      <c r="I555" s="678"/>
      <c r="J555" s="678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681" t="s">
        <v>31</v>
      </c>
      <c r="H556" s="678"/>
      <c r="I556" s="678"/>
      <c r="J556" s="678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681" t="s">
        <v>31</v>
      </c>
      <c r="H557" s="678"/>
      <c r="I557" s="678"/>
      <c r="J557" s="678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681" t="s">
        <v>31</v>
      </c>
      <c r="H558" s="678"/>
      <c r="I558" s="678"/>
      <c r="J558" s="678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681" t="s">
        <v>31</v>
      </c>
      <c r="H559" s="678"/>
      <c r="I559" s="678"/>
      <c r="J559" s="678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681" t="s">
        <v>31</v>
      </c>
      <c r="H560" s="678"/>
      <c r="I560" s="678"/>
      <c r="J560" s="678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681" t="s">
        <v>31</v>
      </c>
      <c r="H561" s="678"/>
      <c r="I561" s="678"/>
      <c r="J561" s="678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681" t="s">
        <v>31</v>
      </c>
      <c r="H562" s="678"/>
      <c r="I562" s="678"/>
      <c r="J562" s="678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681" t="s">
        <v>31</v>
      </c>
      <c r="H563" s="678"/>
      <c r="I563" s="678"/>
      <c r="J563" s="678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681" t="s">
        <v>31</v>
      </c>
      <c r="H564" s="678"/>
      <c r="I564" s="678"/>
      <c r="J564" s="678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681" t="s">
        <v>31</v>
      </c>
      <c r="H565" s="678"/>
      <c r="I565" s="678"/>
      <c r="J565" s="678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681" t="s">
        <v>31</v>
      </c>
      <c r="H566" s="678"/>
      <c r="I566" s="678"/>
      <c r="J566" s="678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681" t="s">
        <v>31</v>
      </c>
      <c r="H567" s="678"/>
      <c r="I567" s="678"/>
      <c r="J567" s="678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681" t="s">
        <v>31</v>
      </c>
      <c r="H568" s="678"/>
      <c r="I568" s="678"/>
      <c r="J568" s="678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681" t="s">
        <v>31</v>
      </c>
      <c r="H569" s="678"/>
      <c r="I569" s="678"/>
      <c r="J569" s="678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681" t="s">
        <v>31</v>
      </c>
      <c r="H570" s="678"/>
      <c r="I570" s="678"/>
      <c r="J570" s="678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681" t="s">
        <v>31</v>
      </c>
      <c r="H571" s="678"/>
      <c r="I571" s="678"/>
      <c r="J571" s="678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681" t="s">
        <v>31</v>
      </c>
      <c r="H572" s="678"/>
      <c r="I572" s="678"/>
      <c r="J572" s="678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681" t="s">
        <v>31</v>
      </c>
      <c r="H573" s="678"/>
      <c r="I573" s="678"/>
      <c r="J573" s="678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681" t="s">
        <v>31</v>
      </c>
      <c r="H574" s="678"/>
      <c r="I574" s="678"/>
      <c r="J574" s="678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681" t="s">
        <v>31</v>
      </c>
      <c r="H575" s="678"/>
      <c r="I575" s="678"/>
      <c r="J575" s="678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681" t="s">
        <v>31</v>
      </c>
      <c r="H576" s="678"/>
      <c r="I576" s="678"/>
      <c r="J576" s="678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681" t="s">
        <v>31</v>
      </c>
      <c r="H577" s="678"/>
      <c r="I577" s="678"/>
      <c r="J577" s="678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681" t="s">
        <v>31</v>
      </c>
      <c r="H578" s="678"/>
      <c r="I578" s="678"/>
      <c r="J578" s="678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681" t="s">
        <v>31</v>
      </c>
      <c r="H579" s="678"/>
      <c r="I579" s="678"/>
      <c r="J579" s="678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681" t="s">
        <v>31</v>
      </c>
      <c r="H580" s="678"/>
      <c r="I580" s="678"/>
      <c r="J580" s="678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681" t="s">
        <v>31</v>
      </c>
      <c r="H581" s="678"/>
      <c r="I581" s="678"/>
      <c r="J581" s="678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681" t="s">
        <v>31</v>
      </c>
      <c r="H582" s="678"/>
      <c r="I582" s="678"/>
      <c r="J582" s="678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681" t="s">
        <v>31</v>
      </c>
      <c r="H583" s="678"/>
      <c r="I583" s="678"/>
      <c r="J583" s="678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681" t="s">
        <v>31</v>
      </c>
      <c r="H584" s="678"/>
      <c r="I584" s="678"/>
      <c r="J584" s="678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681" t="s">
        <v>31</v>
      </c>
      <c r="H585" s="678"/>
      <c r="I585" s="678"/>
      <c r="J585" s="678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681" t="s">
        <v>31</v>
      </c>
      <c r="H586" s="678"/>
      <c r="I586" s="678"/>
      <c r="J586" s="678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681" t="s">
        <v>31</v>
      </c>
      <c r="H587" s="678"/>
      <c r="I587" s="678"/>
      <c r="J587" s="678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681" t="s">
        <v>31</v>
      </c>
      <c r="H588" s="678"/>
      <c r="I588" s="678"/>
      <c r="J588" s="678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678" t="s">
        <v>31</v>
      </c>
      <c r="H589" s="678"/>
      <c r="I589" s="678"/>
      <c r="J589" s="678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678" t="s">
        <v>31</v>
      </c>
      <c r="H590" s="678"/>
      <c r="I590" s="678"/>
      <c r="J590" s="678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678" t="s">
        <v>31</v>
      </c>
      <c r="H591" s="678"/>
      <c r="I591" s="678"/>
      <c r="J591" s="678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678" t="s">
        <v>31</v>
      </c>
      <c r="H592" s="678"/>
      <c r="I592" s="678"/>
      <c r="J592" s="678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678" t="s">
        <v>31</v>
      </c>
      <c r="H593" s="678"/>
      <c r="I593" s="678"/>
      <c r="J593" s="678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678" t="s">
        <v>31</v>
      </c>
      <c r="H594" s="678"/>
      <c r="I594" s="678"/>
      <c r="J594" s="678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678" t="s">
        <v>31</v>
      </c>
      <c r="H595" s="678"/>
      <c r="I595" s="678"/>
      <c r="J595" s="678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678" t="s">
        <v>31</v>
      </c>
      <c r="H596" s="678"/>
      <c r="I596" s="678"/>
      <c r="J596" s="678"/>
      <c r="K596" s="254">
        <f t="shared" si="9"/>
        <v>45850</v>
      </c>
      <c r="L596" s="319" t="s">
        <v>788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678" t="s">
        <v>31</v>
      </c>
      <c r="H597" s="678"/>
      <c r="I597" s="678"/>
      <c r="J597" s="678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678" t="s">
        <v>31</v>
      </c>
      <c r="H598" s="678"/>
      <c r="I598" s="678"/>
      <c r="J598" s="678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678" t="s">
        <v>31</v>
      </c>
      <c r="H599" s="678"/>
      <c r="I599" s="678"/>
      <c r="J599" s="678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678" t="s">
        <v>31</v>
      </c>
      <c r="H600" s="678"/>
      <c r="I600" s="678"/>
      <c r="J600" s="678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678" t="s">
        <v>31</v>
      </c>
      <c r="H601" s="678"/>
      <c r="I601" s="678"/>
      <c r="J601" s="678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678" t="s">
        <v>31</v>
      </c>
      <c r="H602" s="678"/>
      <c r="I602" s="678"/>
      <c r="J602" s="678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678" t="s">
        <v>31</v>
      </c>
      <c r="H603" s="678"/>
      <c r="I603" s="678"/>
      <c r="J603" s="678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678" t="s">
        <v>31</v>
      </c>
      <c r="H604" s="678"/>
      <c r="I604" s="678"/>
      <c r="J604" s="678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678" t="s">
        <v>31</v>
      </c>
      <c r="H605" s="678"/>
      <c r="I605" s="678"/>
      <c r="J605" s="678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831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678" t="s">
        <v>31</v>
      </c>
      <c r="H606" s="678"/>
      <c r="I606" s="678"/>
      <c r="J606" s="678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47" t="s">
        <v>70</v>
      </c>
      <c r="C607" s="748"/>
      <c r="D607" s="748"/>
      <c r="E607" s="748"/>
      <c r="F607" s="748"/>
      <c r="G607" s="748"/>
      <c r="H607" s="748"/>
      <c r="I607" s="748"/>
      <c r="J607" s="748"/>
      <c r="K607" s="748"/>
      <c r="L607" s="748"/>
      <c r="M607" s="748"/>
      <c r="N607" s="748"/>
    </row>
    <row r="608" spans="2:14" x14ac:dyDescent="0.3">
      <c r="B608" s="461" t="s">
        <v>17</v>
      </c>
      <c r="C608" s="461" t="s">
        <v>71</v>
      </c>
      <c r="D608" s="461" t="s">
        <v>72</v>
      </c>
      <c r="E608" s="744" t="s">
        <v>23</v>
      </c>
      <c r="F608" s="744"/>
      <c r="G608" s="744"/>
      <c r="H608" s="744"/>
      <c r="I608" s="461" t="s">
        <v>25</v>
      </c>
      <c r="J608" s="461" t="s">
        <v>26</v>
      </c>
      <c r="K608" s="461" t="s">
        <v>627</v>
      </c>
      <c r="L608" s="462" t="s">
        <v>628</v>
      </c>
      <c r="M608" s="462" t="s">
        <v>630</v>
      </c>
      <c r="N608" s="462" t="s">
        <v>646</v>
      </c>
    </row>
    <row r="609" spans="2:15" x14ac:dyDescent="0.3">
      <c r="B609" s="577">
        <v>1</v>
      </c>
      <c r="C609" s="424" t="s">
        <v>609</v>
      </c>
      <c r="D609" s="256">
        <v>1.8260000000000001</v>
      </c>
      <c r="E609" s="683" t="s">
        <v>730</v>
      </c>
      <c r="F609" s="683"/>
      <c r="G609" s="683"/>
      <c r="H609" s="683"/>
      <c r="I609" s="228" t="s">
        <v>657</v>
      </c>
      <c r="J609" s="228">
        <v>35</v>
      </c>
      <c r="K609" s="319" t="s">
        <v>610</v>
      </c>
      <c r="L609" s="254" t="s">
        <v>632</v>
      </c>
      <c r="M609" s="578" t="s">
        <v>640</v>
      </c>
      <c r="N609" s="258"/>
    </row>
    <row r="610" spans="2:15" ht="15" customHeight="1" x14ac:dyDescent="0.3">
      <c r="B610" s="577">
        <v>2</v>
      </c>
      <c r="C610" s="424" t="s">
        <v>611</v>
      </c>
      <c r="D610" s="256">
        <v>3.4060000000000001</v>
      </c>
      <c r="E610" s="683" t="s">
        <v>730</v>
      </c>
      <c r="F610" s="683"/>
      <c r="G610" s="683"/>
      <c r="H610" s="683"/>
      <c r="I610" s="228" t="s">
        <v>657</v>
      </c>
      <c r="J610" s="228">
        <v>35</v>
      </c>
      <c r="K610" s="319" t="s">
        <v>631</v>
      </c>
      <c r="L610" s="258" t="s">
        <v>638</v>
      </c>
      <c r="M610" s="578" t="s">
        <v>639</v>
      </c>
      <c r="N610" s="258"/>
    </row>
    <row r="611" spans="2:15" ht="15" customHeight="1" x14ac:dyDescent="0.3">
      <c r="B611" s="577">
        <v>3</v>
      </c>
      <c r="C611" s="424" t="s">
        <v>629</v>
      </c>
      <c r="D611" s="256">
        <v>2.2789999999999999</v>
      </c>
      <c r="E611" s="683" t="s">
        <v>730</v>
      </c>
      <c r="F611" s="683"/>
      <c r="G611" s="683"/>
      <c r="H611" s="683"/>
      <c r="I611" s="228" t="s">
        <v>657</v>
      </c>
      <c r="J611" s="228">
        <v>35</v>
      </c>
      <c r="K611" s="257" t="s">
        <v>634</v>
      </c>
      <c r="L611" s="258" t="s">
        <v>655</v>
      </c>
      <c r="M611" s="579" t="s">
        <v>656</v>
      </c>
      <c r="N611" s="258"/>
    </row>
    <row r="612" spans="2:15" ht="12.75" customHeight="1" x14ac:dyDescent="0.3">
      <c r="B612" s="580">
        <v>4</v>
      </c>
      <c r="C612" s="422" t="s">
        <v>647</v>
      </c>
      <c r="D612" s="423">
        <v>1.9139999999999999</v>
      </c>
      <c r="E612" s="683" t="s">
        <v>730</v>
      </c>
      <c r="F612" s="683"/>
      <c r="G612" s="683"/>
      <c r="H612" s="683"/>
      <c r="I612" s="422" t="s">
        <v>657</v>
      </c>
      <c r="J612" s="422">
        <v>35</v>
      </c>
      <c r="K612" s="316" t="s">
        <v>650</v>
      </c>
      <c r="L612" s="418" t="s">
        <v>663</v>
      </c>
      <c r="M612" s="581" t="s">
        <v>651</v>
      </c>
      <c r="N612" s="258"/>
    </row>
    <row r="613" spans="2:15" ht="12.75" customHeight="1" x14ac:dyDescent="0.3">
      <c r="B613" s="577">
        <v>5</v>
      </c>
      <c r="C613" s="424" t="s">
        <v>661</v>
      </c>
      <c r="D613" s="256">
        <v>2.3380000000000001</v>
      </c>
      <c r="E613" s="683" t="s">
        <v>730</v>
      </c>
      <c r="F613" s="683"/>
      <c r="G613" s="683"/>
      <c r="H613" s="683"/>
      <c r="I613" s="228" t="s">
        <v>657</v>
      </c>
      <c r="J613" s="228">
        <v>35</v>
      </c>
      <c r="K613" s="257" t="s">
        <v>666</v>
      </c>
      <c r="L613" s="258" t="s">
        <v>665</v>
      </c>
      <c r="M613" s="579" t="s">
        <v>664</v>
      </c>
      <c r="N613" s="258"/>
    </row>
    <row r="614" spans="2:15" s="221" customFormat="1" ht="12.75" customHeight="1" x14ac:dyDescent="0.3">
      <c r="B614" s="577">
        <v>6</v>
      </c>
      <c r="C614" s="290" t="s">
        <v>705</v>
      </c>
      <c r="D614" s="536">
        <v>3.5550000000000002</v>
      </c>
      <c r="E614" s="683" t="s">
        <v>730</v>
      </c>
      <c r="F614" s="683"/>
      <c r="G614" s="683"/>
      <c r="H614" s="683"/>
      <c r="I614" s="319" t="s">
        <v>657</v>
      </c>
      <c r="J614" s="319">
        <v>35</v>
      </c>
      <c r="K614" s="257" t="s">
        <v>719</v>
      </c>
      <c r="L614" s="281" t="s">
        <v>784</v>
      </c>
      <c r="M614" s="582" t="s">
        <v>783</v>
      </c>
      <c r="N614" s="281"/>
      <c r="O614" s="222"/>
    </row>
    <row r="615" spans="2:15" ht="12.75" customHeight="1" x14ac:dyDescent="0.3">
      <c r="B615" s="577">
        <v>7</v>
      </c>
      <c r="C615" s="428" t="s">
        <v>723</v>
      </c>
      <c r="D615" s="427">
        <v>1.6579999999999999</v>
      </c>
      <c r="E615" s="683" t="s">
        <v>730</v>
      </c>
      <c r="F615" s="683"/>
      <c r="G615" s="683"/>
      <c r="H615" s="683"/>
      <c r="I615" s="228" t="s">
        <v>657</v>
      </c>
      <c r="J615" s="228">
        <v>35</v>
      </c>
      <c r="K615" s="257" t="s">
        <v>728</v>
      </c>
      <c r="L615" s="258" t="s">
        <v>729</v>
      </c>
      <c r="M615" s="578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683" t="s">
        <v>730</v>
      </c>
      <c r="F616" s="683"/>
      <c r="G616" s="683"/>
      <c r="H616" s="683"/>
      <c r="I616" s="228" t="s">
        <v>657</v>
      </c>
      <c r="J616" s="228">
        <v>35</v>
      </c>
      <c r="K616" s="257" t="s">
        <v>756</v>
      </c>
      <c r="L616" s="257" t="s">
        <v>757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758</v>
      </c>
      <c r="D617" s="256">
        <v>2.383</v>
      </c>
      <c r="E617" s="683" t="s">
        <v>730</v>
      </c>
      <c r="F617" s="683"/>
      <c r="G617" s="683"/>
      <c r="H617" s="683"/>
      <c r="I617" s="228" t="s">
        <v>657</v>
      </c>
      <c r="J617" s="228">
        <v>45</v>
      </c>
      <c r="K617" s="257" t="s">
        <v>766</v>
      </c>
      <c r="L617" s="257" t="s">
        <v>767</v>
      </c>
      <c r="M617" s="254" t="s">
        <v>768</v>
      </c>
      <c r="N617" s="258"/>
    </row>
    <row r="618" spans="2:15" s="221" customFormat="1" ht="12.75" customHeight="1" x14ac:dyDescent="0.3">
      <c r="B618" s="319">
        <v>10</v>
      </c>
      <c r="C618" s="319" t="s">
        <v>769</v>
      </c>
      <c r="D618" s="536">
        <v>0.50800000000000001</v>
      </c>
      <c r="E618" s="683" t="s">
        <v>730</v>
      </c>
      <c r="F618" s="683"/>
      <c r="G618" s="683"/>
      <c r="H618" s="683"/>
      <c r="I618" s="319" t="s">
        <v>657</v>
      </c>
      <c r="J618" s="319">
        <v>45</v>
      </c>
      <c r="K618" s="257" t="s">
        <v>781</v>
      </c>
      <c r="L618" s="281" t="s">
        <v>782</v>
      </c>
      <c r="M618" s="292">
        <v>45850</v>
      </c>
      <c r="N618" s="281"/>
      <c r="O618" s="222"/>
    </row>
    <row r="619" spans="2:15" s="221" customFormat="1" ht="12.75" customHeight="1" x14ac:dyDescent="0.3">
      <c r="B619" s="319">
        <v>11</v>
      </c>
      <c r="C619" s="319" t="s">
        <v>771</v>
      </c>
      <c r="D619" s="536">
        <v>3.867</v>
      </c>
      <c r="E619" s="678" t="s">
        <v>730</v>
      </c>
      <c r="F619" s="678"/>
      <c r="G619" s="678"/>
      <c r="H619" s="678"/>
      <c r="I619" s="319" t="s">
        <v>657</v>
      </c>
      <c r="J619" s="319">
        <v>45</v>
      </c>
      <c r="K619" s="257" t="s">
        <v>850</v>
      </c>
      <c r="L619" s="281" t="s">
        <v>852</v>
      </c>
      <c r="M619" s="645">
        <v>45802</v>
      </c>
      <c r="N619" s="281"/>
      <c r="O619" s="222"/>
    </row>
    <row r="620" spans="2:15" ht="13.5" customHeight="1" x14ac:dyDescent="0.3">
      <c r="B620" s="319">
        <v>12</v>
      </c>
      <c r="C620" s="319" t="s">
        <v>917</v>
      </c>
      <c r="D620" s="536">
        <v>0.17199999999999999</v>
      </c>
      <c r="E620" s="678" t="s">
        <v>730</v>
      </c>
      <c r="F620" s="678"/>
      <c r="G620" s="678"/>
      <c r="H620" s="678"/>
      <c r="I620" s="319" t="s">
        <v>657</v>
      </c>
      <c r="J620" s="319">
        <v>45</v>
      </c>
      <c r="K620" s="257" t="s">
        <v>918</v>
      </c>
      <c r="L620" s="281" t="s">
        <v>919</v>
      </c>
      <c r="M620" s="645">
        <v>45901</v>
      </c>
      <c r="N620" s="281"/>
    </row>
    <row r="621" spans="2:15" ht="12.75" customHeight="1" x14ac:dyDescent="0.3">
      <c r="B621" s="319">
        <v>13</v>
      </c>
      <c r="C621" s="319" t="s">
        <v>916</v>
      </c>
      <c r="D621" s="536">
        <v>0.24099999999999999</v>
      </c>
      <c r="E621" s="678" t="s">
        <v>730</v>
      </c>
      <c r="F621" s="678"/>
      <c r="G621" s="678"/>
      <c r="H621" s="678"/>
      <c r="I621" s="319" t="s">
        <v>657</v>
      </c>
      <c r="J621" s="319">
        <v>45</v>
      </c>
      <c r="K621" s="257" t="s">
        <v>921</v>
      </c>
      <c r="L621" s="281" t="s">
        <v>922</v>
      </c>
      <c r="M621" s="645">
        <v>45901</v>
      </c>
      <c r="N621" s="281"/>
    </row>
    <row r="622" spans="2:15" ht="12.75" customHeight="1" x14ac:dyDescent="0.3">
      <c r="B622" s="319">
        <v>14</v>
      </c>
      <c r="C622" s="319" t="s">
        <v>912</v>
      </c>
      <c r="D622" s="536">
        <v>4.9795299999999996</v>
      </c>
      <c r="E622" s="678" t="s">
        <v>730</v>
      </c>
      <c r="F622" s="678"/>
      <c r="G622" s="678"/>
      <c r="H622" s="678"/>
      <c r="I622" s="319" t="s">
        <v>913</v>
      </c>
      <c r="J622" s="319">
        <v>40</v>
      </c>
      <c r="K622" s="257" t="s">
        <v>928</v>
      </c>
      <c r="L622" s="281" t="s">
        <v>933</v>
      </c>
      <c r="M622" s="645" t="s">
        <v>934</v>
      </c>
      <c r="N622" s="281"/>
    </row>
    <row r="623" spans="2:15" ht="12.75" customHeight="1" x14ac:dyDescent="0.3">
      <c r="B623" s="280">
        <v>15</v>
      </c>
      <c r="C623" s="280" t="s">
        <v>845</v>
      </c>
      <c r="D623" s="528">
        <v>1.63961</v>
      </c>
      <c r="E623" s="715" t="s">
        <v>986</v>
      </c>
      <c r="F623" s="716"/>
      <c r="G623" s="716"/>
      <c r="H623" s="717"/>
      <c r="I623" s="280" t="s">
        <v>657</v>
      </c>
      <c r="J623" s="280">
        <v>45</v>
      </c>
      <c r="K623" s="308" t="s">
        <v>932</v>
      </c>
      <c r="L623" s="529"/>
      <c r="M623" s="646">
        <v>45907</v>
      </c>
      <c r="N623" s="281"/>
    </row>
    <row r="624" spans="2:15" ht="12.75" customHeight="1" x14ac:dyDescent="0.3">
      <c r="B624" s="280">
        <v>16</v>
      </c>
      <c r="C624" s="280" t="s">
        <v>911</v>
      </c>
      <c r="D624" s="528">
        <v>1.5640000000000001</v>
      </c>
      <c r="E624" s="715" t="s">
        <v>986</v>
      </c>
      <c r="F624" s="716"/>
      <c r="G624" s="716"/>
      <c r="H624" s="717"/>
      <c r="I624" s="280" t="s">
        <v>657</v>
      </c>
      <c r="J624" s="280">
        <v>45</v>
      </c>
      <c r="K624" s="308" t="s">
        <v>936</v>
      </c>
      <c r="L624" s="529" t="s">
        <v>536</v>
      </c>
      <c r="M624" s="646"/>
      <c r="N624" s="281"/>
    </row>
    <row r="625" spans="2:17" ht="12.75" customHeight="1" x14ac:dyDescent="0.3">
      <c r="B625" s="280">
        <v>17</v>
      </c>
      <c r="C625" s="280" t="s">
        <v>929</v>
      </c>
      <c r="D625" s="528">
        <v>1.5389999999999999</v>
      </c>
      <c r="E625" s="715" t="s">
        <v>931</v>
      </c>
      <c r="F625" s="716"/>
      <c r="G625" s="716"/>
      <c r="H625" s="717"/>
      <c r="I625" s="280" t="s">
        <v>657</v>
      </c>
      <c r="J625" s="280">
        <v>45</v>
      </c>
      <c r="K625" s="308"/>
      <c r="L625" s="529"/>
      <c r="M625" s="646"/>
      <c r="N625" s="281"/>
    </row>
    <row r="626" spans="2:17" ht="12.75" customHeight="1" x14ac:dyDescent="0.3">
      <c r="B626" s="280">
        <v>18</v>
      </c>
      <c r="C626" s="280" t="s">
        <v>930</v>
      </c>
      <c r="D626" s="528">
        <v>4.1245200000000004</v>
      </c>
      <c r="E626" s="715" t="s">
        <v>984</v>
      </c>
      <c r="F626" s="716"/>
      <c r="G626" s="716"/>
      <c r="H626" s="717"/>
      <c r="I626" s="280" t="s">
        <v>913</v>
      </c>
      <c r="J626" s="280">
        <v>40</v>
      </c>
      <c r="K626" s="308" t="s">
        <v>950</v>
      </c>
      <c r="L626" s="646">
        <v>45938</v>
      </c>
      <c r="M626" s="646">
        <v>45935</v>
      </c>
      <c r="N626" s="281"/>
    </row>
    <row r="627" spans="2:17" ht="12.75" customHeight="1" x14ac:dyDescent="0.3">
      <c r="B627" s="280">
        <v>19</v>
      </c>
      <c r="C627" s="280" t="s">
        <v>952</v>
      </c>
      <c r="D627" s="528">
        <v>4.5979999999999999</v>
      </c>
      <c r="E627" s="715" t="s">
        <v>985</v>
      </c>
      <c r="F627" s="716"/>
      <c r="G627" s="716"/>
      <c r="H627" s="717"/>
      <c r="I627" s="280" t="s">
        <v>913</v>
      </c>
      <c r="J627" s="280">
        <v>40</v>
      </c>
      <c r="K627" s="308"/>
      <c r="L627" s="529"/>
      <c r="M627" s="646"/>
    </row>
    <row r="628" spans="2:17" ht="12.75" customHeight="1" x14ac:dyDescent="0.3">
      <c r="B628" s="526"/>
      <c r="C628" s="450"/>
      <c r="D628" s="451"/>
      <c r="E628" s="527"/>
      <c r="F628" s="527"/>
      <c r="G628" s="527"/>
      <c r="H628" s="527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1" t="s">
        <v>17</v>
      </c>
      <c r="C630" s="461" t="s">
        <v>71</v>
      </c>
      <c r="D630" s="461" t="s">
        <v>72</v>
      </c>
      <c r="E630" s="749" t="s">
        <v>23</v>
      </c>
      <c r="F630" s="750"/>
      <c r="G630" s="750"/>
      <c r="H630" s="751"/>
      <c r="I630" s="461" t="s">
        <v>25</v>
      </c>
      <c r="J630" s="461" t="s">
        <v>26</v>
      </c>
      <c r="K630" s="461" t="s">
        <v>4</v>
      </c>
    </row>
    <row r="631" spans="2:17" ht="12.75" customHeight="1" x14ac:dyDescent="0.3">
      <c r="B631" s="319">
        <v>1</v>
      </c>
      <c r="C631" s="319" t="s">
        <v>841</v>
      </c>
      <c r="D631" s="536">
        <v>5.0720000000000001</v>
      </c>
      <c r="E631" s="679" t="s">
        <v>846</v>
      </c>
      <c r="F631" s="680"/>
      <c r="G631" s="680"/>
      <c r="H631" s="681"/>
      <c r="I631" s="325" t="s">
        <v>842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847</v>
      </c>
      <c r="D632" s="536">
        <v>4.0629999999999997</v>
      </c>
      <c r="E632" s="679" t="s">
        <v>846</v>
      </c>
      <c r="F632" s="680"/>
      <c r="G632" s="680"/>
      <c r="H632" s="681"/>
      <c r="I632" s="325" t="s">
        <v>842</v>
      </c>
      <c r="J632" s="319">
        <v>15</v>
      </c>
      <c r="K632" s="257" t="s">
        <v>848</v>
      </c>
    </row>
    <row r="633" spans="2:17" ht="12.75" customHeight="1" x14ac:dyDescent="0.3">
      <c r="B633" s="319">
        <v>3</v>
      </c>
      <c r="C633" s="319" t="s">
        <v>849</v>
      </c>
      <c r="D633" s="536">
        <v>4.1639999999999997</v>
      </c>
      <c r="E633" s="679" t="s">
        <v>846</v>
      </c>
      <c r="F633" s="680"/>
      <c r="G633" s="680"/>
      <c r="H633" s="681"/>
      <c r="I633" s="325" t="s">
        <v>842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6">
        <v>3.4060000000000001</v>
      </c>
      <c r="E634" s="679" t="s">
        <v>846</v>
      </c>
      <c r="F634" s="680"/>
      <c r="G634" s="680"/>
      <c r="H634" s="681"/>
      <c r="I634" s="325" t="s">
        <v>842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x14ac:dyDescent="0.3">
      <c r="B635" s="319">
        <v>5</v>
      </c>
      <c r="C635" s="574" t="s">
        <v>851</v>
      </c>
      <c r="D635" s="575">
        <v>4.1929999999999996</v>
      </c>
      <c r="E635" s="679" t="s">
        <v>846</v>
      </c>
      <c r="F635" s="680"/>
      <c r="G635" s="680"/>
      <c r="H635" s="681"/>
      <c r="I635" s="325" t="s">
        <v>842</v>
      </c>
      <c r="J635" s="319">
        <v>15</v>
      </c>
      <c r="K635" s="576">
        <v>45875</v>
      </c>
      <c r="L635" s="222"/>
      <c r="M635" s="222"/>
      <c r="N635" s="222"/>
      <c r="O635" s="222"/>
    </row>
    <row r="636" spans="2:17" x14ac:dyDescent="0.3">
      <c r="B636" s="562"/>
      <c r="C636" s="424"/>
      <c r="D636" s="256"/>
      <c r="E636" s="683"/>
      <c r="F636" s="683"/>
      <c r="G636" s="683"/>
      <c r="H636" s="683"/>
      <c r="I636" s="534"/>
      <c r="J636" s="228"/>
      <c r="K636" s="319"/>
    </row>
    <row r="637" spans="2:17" x14ac:dyDescent="0.3">
      <c r="B637" s="444" t="s">
        <v>186</v>
      </c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6"/>
      <c r="P637" s="445"/>
      <c r="Q637" s="445"/>
    </row>
    <row r="638" spans="2:17" x14ac:dyDescent="0.3">
      <c r="B638" s="535" t="s">
        <v>68</v>
      </c>
      <c r="C638" s="535" t="s">
        <v>18</v>
      </c>
      <c r="D638" s="535" t="s">
        <v>19</v>
      </c>
      <c r="E638" s="535" t="s">
        <v>20</v>
      </c>
      <c r="F638" s="535" t="s">
        <v>21</v>
      </c>
      <c r="G638" s="535" t="s">
        <v>69</v>
      </c>
      <c r="H638" s="682" t="s">
        <v>23</v>
      </c>
      <c r="I638" s="682"/>
      <c r="J638" s="682"/>
      <c r="K638" s="682"/>
      <c r="L638" s="535" t="s">
        <v>24</v>
      </c>
      <c r="M638" s="535" t="s">
        <v>25</v>
      </c>
      <c r="N638" s="535" t="s">
        <v>26</v>
      </c>
      <c r="O638" s="535" t="s">
        <v>27</v>
      </c>
      <c r="P638" s="531" t="s">
        <v>779</v>
      </c>
      <c r="Q638" s="531" t="s">
        <v>780</v>
      </c>
    </row>
    <row r="639" spans="2:17" x14ac:dyDescent="0.3">
      <c r="B639" s="319">
        <v>1</v>
      </c>
      <c r="C639" s="334" t="s">
        <v>41</v>
      </c>
      <c r="D639" s="228" t="s">
        <v>29</v>
      </c>
      <c r="E639" s="228" t="s">
        <v>30</v>
      </c>
      <c r="F639" s="334" t="s">
        <v>121</v>
      </c>
      <c r="G639" s="228">
        <v>36.369999999999997</v>
      </c>
      <c r="H639" s="683" t="s">
        <v>172</v>
      </c>
      <c r="I639" s="683"/>
      <c r="J639" s="683"/>
      <c r="K639" s="683"/>
      <c r="L639" s="335">
        <v>45492</v>
      </c>
      <c r="M639" s="228" t="s">
        <v>122</v>
      </c>
      <c r="N639" s="228">
        <v>25</v>
      </c>
      <c r="O639" s="228" t="s">
        <v>173</v>
      </c>
      <c r="P639" s="534" t="s">
        <v>172</v>
      </c>
      <c r="Q639" s="534" t="s">
        <v>172</v>
      </c>
    </row>
    <row r="640" spans="2:17" x14ac:dyDescent="0.3">
      <c r="B640" s="319">
        <v>2</v>
      </c>
      <c r="C640" s="290" t="s">
        <v>56</v>
      </c>
      <c r="D640" s="319" t="s">
        <v>29</v>
      </c>
      <c r="E640" s="319" t="s">
        <v>30</v>
      </c>
      <c r="F640" s="260" t="s">
        <v>132</v>
      </c>
      <c r="G640" s="319">
        <v>36.369999999999997</v>
      </c>
      <c r="H640" s="678" t="s">
        <v>172</v>
      </c>
      <c r="I640" s="678"/>
      <c r="J640" s="678"/>
      <c r="K640" s="678"/>
      <c r="L640" s="257">
        <v>45501</v>
      </c>
      <c r="M640" s="319" t="s">
        <v>122</v>
      </c>
      <c r="N640" s="319">
        <v>25</v>
      </c>
      <c r="O640" s="281"/>
      <c r="P640" s="534" t="s">
        <v>172</v>
      </c>
      <c r="Q640" s="534" t="s">
        <v>172</v>
      </c>
    </row>
    <row r="641" spans="2:17" x14ac:dyDescent="0.3">
      <c r="B641" s="319">
        <v>3</v>
      </c>
      <c r="C641" s="293" t="s">
        <v>116</v>
      </c>
      <c r="D641" s="319" t="s">
        <v>29</v>
      </c>
      <c r="E641" s="319" t="s">
        <v>30</v>
      </c>
      <c r="F641" s="260" t="s">
        <v>157</v>
      </c>
      <c r="G641" s="319">
        <v>36.369999999999997</v>
      </c>
      <c r="H641" s="678" t="s">
        <v>172</v>
      </c>
      <c r="I641" s="678"/>
      <c r="J641" s="678"/>
      <c r="K641" s="678"/>
      <c r="L641" s="257">
        <v>45507</v>
      </c>
      <c r="M641" s="319" t="s">
        <v>122</v>
      </c>
      <c r="N641" s="319">
        <v>25</v>
      </c>
      <c r="O641" s="281"/>
      <c r="P641" s="534" t="s">
        <v>172</v>
      </c>
      <c r="Q641" s="534" t="s">
        <v>172</v>
      </c>
    </row>
    <row r="642" spans="2:17" x14ac:dyDescent="0.3">
      <c r="B642" s="319">
        <v>4</v>
      </c>
      <c r="C642" s="293" t="s">
        <v>45</v>
      </c>
      <c r="D642" s="319" t="s">
        <v>29</v>
      </c>
      <c r="E642" s="319" t="s">
        <v>30</v>
      </c>
      <c r="F642" s="260" t="s">
        <v>163</v>
      </c>
      <c r="G642" s="319">
        <v>36.369999999999997</v>
      </c>
      <c r="H642" s="678" t="s">
        <v>172</v>
      </c>
      <c r="I642" s="678"/>
      <c r="J642" s="678"/>
      <c r="K642" s="678"/>
      <c r="L642" s="257">
        <v>45513</v>
      </c>
      <c r="M642" s="319" t="s">
        <v>122</v>
      </c>
      <c r="N642" s="319">
        <v>25</v>
      </c>
      <c r="O642" s="281"/>
      <c r="P642" s="534" t="s">
        <v>172</v>
      </c>
      <c r="Q642" s="534" t="s">
        <v>172</v>
      </c>
    </row>
    <row r="643" spans="2:17" x14ac:dyDescent="0.3">
      <c r="B643" s="319">
        <v>5</v>
      </c>
      <c r="C643" s="293" t="s">
        <v>62</v>
      </c>
      <c r="D643" s="319" t="s">
        <v>29</v>
      </c>
      <c r="E643" s="319" t="s">
        <v>30</v>
      </c>
      <c r="F643" s="260" t="s">
        <v>174</v>
      </c>
      <c r="G643" s="319">
        <v>36.369999999999997</v>
      </c>
      <c r="H643" s="678" t="s">
        <v>172</v>
      </c>
      <c r="I643" s="678"/>
      <c r="J643" s="678"/>
      <c r="K643" s="678"/>
      <c r="L643" s="257">
        <v>45518</v>
      </c>
      <c r="M643" s="319" t="s">
        <v>122</v>
      </c>
      <c r="N643" s="319">
        <v>25</v>
      </c>
      <c r="O643" s="281"/>
      <c r="P643" s="534" t="s">
        <v>172</v>
      </c>
      <c r="Q643" s="534" t="s">
        <v>172</v>
      </c>
    </row>
    <row r="644" spans="2:17" x14ac:dyDescent="0.3">
      <c r="B644" s="319">
        <v>6</v>
      </c>
      <c r="C644" s="293" t="s">
        <v>66</v>
      </c>
      <c r="D644" s="319" t="s">
        <v>29</v>
      </c>
      <c r="E644" s="319" t="s">
        <v>30</v>
      </c>
      <c r="F644" s="257">
        <v>45520</v>
      </c>
      <c r="G644" s="319">
        <v>36.369999999999997</v>
      </c>
      <c r="H644" s="678" t="s">
        <v>172</v>
      </c>
      <c r="I644" s="678"/>
      <c r="J644" s="678"/>
      <c r="K644" s="678"/>
      <c r="L644" s="257">
        <v>45522</v>
      </c>
      <c r="M644" s="319" t="s">
        <v>122</v>
      </c>
      <c r="N644" s="319">
        <v>25</v>
      </c>
      <c r="O644" s="281"/>
      <c r="P644" s="534" t="s">
        <v>172</v>
      </c>
      <c r="Q644" s="534" t="s">
        <v>172</v>
      </c>
    </row>
    <row r="645" spans="2:17" ht="12.75" customHeight="1" x14ac:dyDescent="0.3">
      <c r="B645" s="319">
        <v>7</v>
      </c>
      <c r="C645" s="293" t="s">
        <v>117</v>
      </c>
      <c r="D645" s="319" t="s">
        <v>29</v>
      </c>
      <c r="E645" s="319" t="s">
        <v>30</v>
      </c>
      <c r="F645" s="257">
        <v>45523</v>
      </c>
      <c r="G645" s="319">
        <v>36.369999999999997</v>
      </c>
      <c r="H645" s="678" t="s">
        <v>172</v>
      </c>
      <c r="I645" s="678"/>
      <c r="J645" s="678"/>
      <c r="K645" s="678"/>
      <c r="L645" s="257">
        <v>45528</v>
      </c>
      <c r="M645" s="319" t="s">
        <v>122</v>
      </c>
      <c r="N645" s="319">
        <v>25</v>
      </c>
      <c r="O645" s="281"/>
      <c r="P645" s="534" t="s">
        <v>172</v>
      </c>
      <c r="Q645" s="534" t="s">
        <v>172</v>
      </c>
    </row>
    <row r="646" spans="2:17" x14ac:dyDescent="0.3">
      <c r="B646" s="319">
        <v>8</v>
      </c>
      <c r="C646" s="293" t="s">
        <v>183</v>
      </c>
      <c r="D646" s="319" t="s">
        <v>29</v>
      </c>
      <c r="E646" s="319" t="s">
        <v>30</v>
      </c>
      <c r="F646" s="257">
        <v>45526</v>
      </c>
      <c r="G646" s="319">
        <v>36.369999999999997</v>
      </c>
      <c r="H646" s="678" t="s">
        <v>172</v>
      </c>
      <c r="I646" s="678"/>
      <c r="J646" s="678"/>
      <c r="K646" s="678"/>
      <c r="L646" s="257">
        <v>45533</v>
      </c>
      <c r="M646" s="319" t="s">
        <v>122</v>
      </c>
      <c r="N646" s="319">
        <v>25</v>
      </c>
      <c r="O646" s="281"/>
      <c r="P646" s="534" t="s">
        <v>172</v>
      </c>
      <c r="Q646" s="534" t="s">
        <v>172</v>
      </c>
    </row>
    <row r="647" spans="2:17" x14ac:dyDescent="0.3">
      <c r="B647" s="319">
        <v>9</v>
      </c>
      <c r="C647" s="293" t="s">
        <v>28</v>
      </c>
      <c r="D647" s="319" t="s">
        <v>29</v>
      </c>
      <c r="E647" s="319" t="s">
        <v>30</v>
      </c>
      <c r="F647" s="257">
        <v>45533</v>
      </c>
      <c r="G647" s="319">
        <v>36.369999999999997</v>
      </c>
      <c r="H647" s="678" t="s">
        <v>172</v>
      </c>
      <c r="I647" s="678"/>
      <c r="J647" s="678"/>
      <c r="K647" s="678"/>
      <c r="L647" s="257">
        <v>45541</v>
      </c>
      <c r="M647" s="319" t="s">
        <v>122</v>
      </c>
      <c r="N647" s="319">
        <v>25</v>
      </c>
      <c r="O647" s="281"/>
      <c r="P647" s="534" t="s">
        <v>172</v>
      </c>
      <c r="Q647" s="534" t="s">
        <v>172</v>
      </c>
    </row>
    <row r="648" spans="2:17" x14ac:dyDescent="0.3">
      <c r="B648" s="319">
        <v>10</v>
      </c>
      <c r="C648" s="293" t="s">
        <v>59</v>
      </c>
      <c r="D648" s="319" t="s">
        <v>29</v>
      </c>
      <c r="E648" s="319" t="s">
        <v>30</v>
      </c>
      <c r="F648" s="257">
        <v>45527</v>
      </c>
      <c r="G648" s="319">
        <v>36.369999999999997</v>
      </c>
      <c r="H648" s="678" t="s">
        <v>172</v>
      </c>
      <c r="I648" s="678"/>
      <c r="J648" s="678"/>
      <c r="K648" s="678"/>
      <c r="L648" s="257">
        <v>45543</v>
      </c>
      <c r="M648" s="319" t="s">
        <v>433</v>
      </c>
      <c r="N648" s="319">
        <v>24</v>
      </c>
      <c r="O648" s="281"/>
      <c r="P648" s="534" t="s">
        <v>172</v>
      </c>
      <c r="Q648" s="534" t="s">
        <v>172</v>
      </c>
    </row>
    <row r="649" spans="2:17" x14ac:dyDescent="0.3">
      <c r="B649" s="319">
        <v>11</v>
      </c>
      <c r="C649" s="257" t="s">
        <v>35</v>
      </c>
      <c r="D649" s="257" t="s">
        <v>29</v>
      </c>
      <c r="E649" s="257" t="s">
        <v>30</v>
      </c>
      <c r="F649" s="257">
        <v>45533</v>
      </c>
      <c r="G649" s="319">
        <v>36.369999999999997</v>
      </c>
      <c r="H649" s="678" t="s">
        <v>172</v>
      </c>
      <c r="I649" s="678"/>
      <c r="J649" s="678"/>
      <c r="K649" s="678"/>
      <c r="L649" s="257">
        <v>45547</v>
      </c>
      <c r="M649" s="257" t="s">
        <v>122</v>
      </c>
      <c r="N649" s="319">
        <v>24</v>
      </c>
      <c r="O649" s="281"/>
      <c r="P649" s="534" t="s">
        <v>172</v>
      </c>
      <c r="Q649" s="534" t="s">
        <v>172</v>
      </c>
    </row>
    <row r="650" spans="2:17" ht="12.75" customHeight="1" x14ac:dyDescent="0.3">
      <c r="B650" s="319">
        <v>12</v>
      </c>
      <c r="C650" s="293" t="s">
        <v>136</v>
      </c>
      <c r="D650" s="319" t="s">
        <v>29</v>
      </c>
      <c r="E650" s="257" t="s">
        <v>30</v>
      </c>
      <c r="F650" s="257">
        <v>45549</v>
      </c>
      <c r="G650" s="319">
        <v>36.369999999999997</v>
      </c>
      <c r="H650" s="678" t="s">
        <v>172</v>
      </c>
      <c r="I650" s="678"/>
      <c r="J650" s="678"/>
      <c r="K650" s="678"/>
      <c r="L650" s="257">
        <v>45554</v>
      </c>
      <c r="M650" s="319" t="s">
        <v>122</v>
      </c>
      <c r="N650" s="319">
        <v>24</v>
      </c>
      <c r="O650" s="281"/>
      <c r="P650" s="534" t="s">
        <v>172</v>
      </c>
      <c r="Q650" s="534" t="s">
        <v>662</v>
      </c>
    </row>
    <row r="651" spans="2:17" x14ac:dyDescent="0.3">
      <c r="B651" s="319">
        <v>13</v>
      </c>
      <c r="C651" s="293" t="s">
        <v>434</v>
      </c>
      <c r="D651" s="319" t="s">
        <v>29</v>
      </c>
      <c r="E651" s="257" t="s">
        <v>30</v>
      </c>
      <c r="F651" s="257">
        <v>45544</v>
      </c>
      <c r="G651" s="319">
        <v>36.369999999999997</v>
      </c>
      <c r="H651" s="678" t="s">
        <v>172</v>
      </c>
      <c r="I651" s="678"/>
      <c r="J651" s="678"/>
      <c r="K651" s="678"/>
      <c r="L651" s="257">
        <v>45556</v>
      </c>
      <c r="M651" s="319" t="s">
        <v>436</v>
      </c>
      <c r="N651" s="319">
        <v>25</v>
      </c>
      <c r="O651" s="281"/>
      <c r="P651" s="534" t="s">
        <v>172</v>
      </c>
      <c r="Q651" s="534" t="s">
        <v>172</v>
      </c>
    </row>
    <row r="652" spans="2:17" ht="12.75" customHeight="1" x14ac:dyDescent="0.3">
      <c r="B652" s="319">
        <v>14</v>
      </c>
      <c r="C652" s="293" t="s">
        <v>119</v>
      </c>
      <c r="D652" s="257" t="s">
        <v>29</v>
      </c>
      <c r="E652" s="257" t="s">
        <v>30</v>
      </c>
      <c r="F652" s="257">
        <v>45554</v>
      </c>
      <c r="G652" s="336">
        <v>36.369999999999997</v>
      </c>
      <c r="H652" s="678" t="s">
        <v>172</v>
      </c>
      <c r="I652" s="678"/>
      <c r="J652" s="678"/>
      <c r="K652" s="678"/>
      <c r="L652" s="257">
        <v>45558</v>
      </c>
      <c r="M652" s="319" t="s">
        <v>122</v>
      </c>
      <c r="N652" s="319">
        <v>24</v>
      </c>
      <c r="O652" s="281"/>
      <c r="P652" s="534" t="s">
        <v>172</v>
      </c>
      <c r="Q652" s="534" t="s">
        <v>172</v>
      </c>
    </row>
    <row r="653" spans="2:17" ht="12.75" customHeight="1" x14ac:dyDescent="0.3">
      <c r="B653" s="319">
        <v>15</v>
      </c>
      <c r="C653" s="293" t="s">
        <v>180</v>
      </c>
      <c r="D653" s="257" t="s">
        <v>29</v>
      </c>
      <c r="E653" s="257" t="s">
        <v>30</v>
      </c>
      <c r="F653" s="257">
        <v>45559</v>
      </c>
      <c r="G653" s="336">
        <v>36.369999999999997</v>
      </c>
      <c r="H653" s="678" t="s">
        <v>172</v>
      </c>
      <c r="I653" s="678"/>
      <c r="J653" s="678"/>
      <c r="K653" s="678"/>
      <c r="L653" s="257">
        <v>45563</v>
      </c>
      <c r="M653" s="319" t="s">
        <v>122</v>
      </c>
      <c r="N653" s="319">
        <v>24</v>
      </c>
      <c r="O653" s="281"/>
      <c r="P653" s="534" t="s">
        <v>172</v>
      </c>
      <c r="Q653" s="534" t="s">
        <v>172</v>
      </c>
    </row>
    <row r="654" spans="2:17" x14ac:dyDescent="0.3">
      <c r="B654" s="319">
        <v>16</v>
      </c>
      <c r="C654" s="293" t="s">
        <v>133</v>
      </c>
      <c r="D654" s="319" t="s">
        <v>29</v>
      </c>
      <c r="E654" s="257" t="s">
        <v>30</v>
      </c>
      <c r="F654" s="257">
        <v>45547</v>
      </c>
      <c r="G654" s="319">
        <v>36.369999999999997</v>
      </c>
      <c r="H654" s="678" t="s">
        <v>172</v>
      </c>
      <c r="I654" s="678"/>
      <c r="J654" s="678"/>
      <c r="K654" s="678"/>
      <c r="L654" s="257">
        <v>45564</v>
      </c>
      <c r="M654" s="319" t="s">
        <v>438</v>
      </c>
      <c r="N654" s="319">
        <v>25</v>
      </c>
      <c r="O654" s="281"/>
      <c r="P654" s="534" t="s">
        <v>172</v>
      </c>
      <c r="Q654" s="534" t="s">
        <v>172</v>
      </c>
    </row>
    <row r="655" spans="2:17" ht="19.5" customHeight="1" x14ac:dyDescent="0.3">
      <c r="B655" s="319">
        <v>17</v>
      </c>
      <c r="C655" s="293" t="s">
        <v>51</v>
      </c>
      <c r="D655" s="319" t="s">
        <v>34</v>
      </c>
      <c r="E655" s="257" t="s">
        <v>30</v>
      </c>
      <c r="F655" s="257">
        <v>45549</v>
      </c>
      <c r="G655" s="336">
        <v>37.931292999999997</v>
      </c>
      <c r="H655" s="678" t="s">
        <v>172</v>
      </c>
      <c r="I655" s="678"/>
      <c r="J655" s="678"/>
      <c r="K655" s="678"/>
      <c r="L655" s="257">
        <v>45565</v>
      </c>
      <c r="M655" s="319" t="s">
        <v>437</v>
      </c>
      <c r="N655" s="319">
        <v>24</v>
      </c>
      <c r="O655" s="281"/>
      <c r="P655" s="534" t="s">
        <v>172</v>
      </c>
      <c r="Q655" s="534" t="s">
        <v>172</v>
      </c>
    </row>
    <row r="656" spans="2:17" ht="12.75" customHeight="1" x14ac:dyDescent="0.3">
      <c r="B656" s="319">
        <v>18</v>
      </c>
      <c r="C656" s="293" t="s">
        <v>120</v>
      </c>
      <c r="D656" s="257" t="s">
        <v>29</v>
      </c>
      <c r="E656" s="257" t="s">
        <v>30</v>
      </c>
      <c r="F656" s="257">
        <v>45564</v>
      </c>
      <c r="G656" s="336">
        <v>36.369999999999997</v>
      </c>
      <c r="H656" s="678" t="s">
        <v>172</v>
      </c>
      <c r="I656" s="678"/>
      <c r="J656" s="678"/>
      <c r="K656" s="678"/>
      <c r="L656" s="257">
        <v>45568</v>
      </c>
      <c r="M656" s="319" t="s">
        <v>122</v>
      </c>
      <c r="N656" s="319">
        <v>24</v>
      </c>
      <c r="O656" s="281"/>
      <c r="P656" s="534" t="s">
        <v>172</v>
      </c>
      <c r="Q656" s="534" t="s">
        <v>172</v>
      </c>
    </row>
    <row r="657" spans="2:17" x14ac:dyDescent="0.3">
      <c r="B657" s="319">
        <v>19</v>
      </c>
      <c r="C657" s="293" t="s">
        <v>53</v>
      </c>
      <c r="D657" s="319" t="s">
        <v>29</v>
      </c>
      <c r="E657" s="257" t="s">
        <v>30</v>
      </c>
      <c r="F657" s="257">
        <v>45561</v>
      </c>
      <c r="G657" s="319">
        <v>36.369999999999997</v>
      </c>
      <c r="H657" s="678" t="s">
        <v>172</v>
      </c>
      <c r="I657" s="678"/>
      <c r="J657" s="678"/>
      <c r="K657" s="678"/>
      <c r="L657" s="257">
        <v>45568</v>
      </c>
      <c r="M657" s="319" t="s">
        <v>436</v>
      </c>
      <c r="N657" s="319">
        <v>25</v>
      </c>
      <c r="O657" s="281"/>
      <c r="P657" s="534" t="s">
        <v>172</v>
      </c>
      <c r="Q657" s="534" t="s">
        <v>172</v>
      </c>
    </row>
    <row r="658" spans="2:17" x14ac:dyDescent="0.3">
      <c r="B658" s="319">
        <v>20</v>
      </c>
      <c r="C658" s="293" t="s">
        <v>170</v>
      </c>
      <c r="D658" s="257" t="s">
        <v>29</v>
      </c>
      <c r="E658" s="257" t="s">
        <v>30</v>
      </c>
      <c r="F658" s="257">
        <v>45556</v>
      </c>
      <c r="G658" s="336">
        <v>36.369999999999997</v>
      </c>
      <c r="H658" s="678" t="s">
        <v>172</v>
      </c>
      <c r="I658" s="678"/>
      <c r="J658" s="678"/>
      <c r="K658" s="678"/>
      <c r="L658" s="257">
        <v>45569</v>
      </c>
      <c r="M658" s="319" t="s">
        <v>648</v>
      </c>
      <c r="N658" s="319">
        <v>25</v>
      </c>
      <c r="O658" s="281"/>
      <c r="P658" s="534" t="s">
        <v>172</v>
      </c>
      <c r="Q658" s="534" t="s">
        <v>172</v>
      </c>
    </row>
    <row r="659" spans="2:17" ht="12.75" customHeight="1" x14ac:dyDescent="0.3">
      <c r="B659" s="319">
        <v>21</v>
      </c>
      <c r="C659" s="293" t="s">
        <v>57</v>
      </c>
      <c r="D659" s="257" t="s">
        <v>29</v>
      </c>
      <c r="E659" s="257" t="s">
        <v>30</v>
      </c>
      <c r="F659" s="257">
        <v>45568</v>
      </c>
      <c r="G659" s="336">
        <v>36.369999999999997</v>
      </c>
      <c r="H659" s="678" t="s">
        <v>172</v>
      </c>
      <c r="I659" s="678"/>
      <c r="J659" s="678"/>
      <c r="K659" s="678"/>
      <c r="L659" s="257">
        <v>45572</v>
      </c>
      <c r="M659" s="319" t="s">
        <v>122</v>
      </c>
      <c r="N659" s="319">
        <v>24</v>
      </c>
      <c r="O659" s="281"/>
      <c r="P659" s="534" t="s">
        <v>172</v>
      </c>
      <c r="Q659" s="534" t="s">
        <v>172</v>
      </c>
    </row>
    <row r="660" spans="2:17" x14ac:dyDescent="0.3">
      <c r="B660" s="319">
        <v>22</v>
      </c>
      <c r="C660" s="293" t="s">
        <v>181</v>
      </c>
      <c r="D660" s="257" t="s">
        <v>34</v>
      </c>
      <c r="E660" s="257" t="s">
        <v>30</v>
      </c>
      <c r="F660" s="257">
        <v>45570</v>
      </c>
      <c r="G660" s="336">
        <v>37.931292999999997</v>
      </c>
      <c r="H660" s="678" t="s">
        <v>172</v>
      </c>
      <c r="I660" s="678"/>
      <c r="J660" s="678"/>
      <c r="K660" s="678"/>
      <c r="L660" s="257">
        <v>45579</v>
      </c>
      <c r="M660" s="319" t="s">
        <v>122</v>
      </c>
      <c r="N660" s="319">
        <v>24</v>
      </c>
      <c r="O660" s="281"/>
      <c r="P660" s="534" t="s">
        <v>172</v>
      </c>
      <c r="Q660" s="534" t="s">
        <v>172</v>
      </c>
    </row>
    <row r="661" spans="2:17" x14ac:dyDescent="0.3">
      <c r="B661" s="319">
        <v>23</v>
      </c>
      <c r="C661" s="293" t="s">
        <v>444</v>
      </c>
      <c r="D661" s="257" t="s">
        <v>29</v>
      </c>
      <c r="E661" s="257" t="s">
        <v>30</v>
      </c>
      <c r="F661" s="257">
        <v>45570</v>
      </c>
      <c r="G661" s="336">
        <v>36.369999999999997</v>
      </c>
      <c r="H661" s="678" t="s">
        <v>172</v>
      </c>
      <c r="I661" s="678"/>
      <c r="J661" s="678"/>
      <c r="K661" s="678"/>
      <c r="L661" s="257">
        <v>45579</v>
      </c>
      <c r="M661" s="319" t="s">
        <v>436</v>
      </c>
      <c r="N661" s="319">
        <v>25</v>
      </c>
      <c r="O661" s="281"/>
      <c r="P661" s="534" t="s">
        <v>172</v>
      </c>
      <c r="Q661" s="534" t="s">
        <v>172</v>
      </c>
    </row>
    <row r="662" spans="2:17" x14ac:dyDescent="0.3">
      <c r="B662" s="319">
        <v>24</v>
      </c>
      <c r="C662" s="293" t="s">
        <v>138</v>
      </c>
      <c r="D662" s="257" t="s">
        <v>29</v>
      </c>
      <c r="E662" s="257" t="s">
        <v>30</v>
      </c>
      <c r="F662" s="257">
        <v>45566</v>
      </c>
      <c r="G662" s="336">
        <v>36.369999999999997</v>
      </c>
      <c r="H662" s="678" t="s">
        <v>172</v>
      </c>
      <c r="I662" s="678"/>
      <c r="J662" s="678"/>
      <c r="K662" s="678"/>
      <c r="L662" s="257">
        <v>45582</v>
      </c>
      <c r="M662" s="319" t="s">
        <v>451</v>
      </c>
      <c r="N662" s="319">
        <v>25</v>
      </c>
      <c r="O662" s="281"/>
      <c r="P662" s="534" t="s">
        <v>172</v>
      </c>
      <c r="Q662" s="534" t="s">
        <v>172</v>
      </c>
    </row>
    <row r="663" spans="2:17" ht="12.75" customHeight="1" x14ac:dyDescent="0.3">
      <c r="B663" s="319">
        <v>25</v>
      </c>
      <c r="C663" s="293" t="s">
        <v>54</v>
      </c>
      <c r="D663" s="257" t="s">
        <v>34</v>
      </c>
      <c r="E663" s="257" t="s">
        <v>30</v>
      </c>
      <c r="F663" s="257">
        <v>45566</v>
      </c>
      <c r="G663" s="336">
        <v>37.931292999999997</v>
      </c>
      <c r="H663" s="678" t="s">
        <v>172</v>
      </c>
      <c r="I663" s="678"/>
      <c r="J663" s="678"/>
      <c r="K663" s="678"/>
      <c r="L663" s="257">
        <v>45584</v>
      </c>
      <c r="M663" s="319" t="s">
        <v>437</v>
      </c>
      <c r="N663" s="319">
        <v>25</v>
      </c>
      <c r="O663" s="281"/>
      <c r="P663" s="534" t="s">
        <v>172</v>
      </c>
      <c r="Q663" s="534" t="s">
        <v>172</v>
      </c>
    </row>
    <row r="664" spans="2:17" x14ac:dyDescent="0.3">
      <c r="B664" s="319">
        <v>26</v>
      </c>
      <c r="C664" s="293" t="s">
        <v>356</v>
      </c>
      <c r="D664" s="257" t="s">
        <v>34</v>
      </c>
      <c r="E664" s="257" t="s">
        <v>432</v>
      </c>
      <c r="F664" s="257">
        <v>45581</v>
      </c>
      <c r="G664" s="336">
        <v>37.931292999999997</v>
      </c>
      <c r="H664" s="678" t="s">
        <v>172</v>
      </c>
      <c r="I664" s="678"/>
      <c r="J664" s="678"/>
      <c r="K664" s="678"/>
      <c r="L664" s="257">
        <v>45586</v>
      </c>
      <c r="M664" s="319" t="s">
        <v>476</v>
      </c>
      <c r="N664" s="319">
        <v>25</v>
      </c>
      <c r="O664" s="281"/>
      <c r="P664" s="534" t="s">
        <v>172</v>
      </c>
      <c r="Q664" s="534" t="s">
        <v>172</v>
      </c>
    </row>
    <row r="665" spans="2:17" x14ac:dyDescent="0.3">
      <c r="B665" s="319">
        <v>27</v>
      </c>
      <c r="C665" s="260" t="s">
        <v>49</v>
      </c>
      <c r="D665" s="319" t="s">
        <v>34</v>
      </c>
      <c r="E665" s="319" t="s">
        <v>30</v>
      </c>
      <c r="F665" s="257">
        <v>45586</v>
      </c>
      <c r="G665" s="336">
        <v>37.931292999999997</v>
      </c>
      <c r="H665" s="678" t="s">
        <v>172</v>
      </c>
      <c r="I665" s="678"/>
      <c r="J665" s="678"/>
      <c r="K665" s="678"/>
      <c r="L665" s="257">
        <v>45591</v>
      </c>
      <c r="M665" s="319" t="s">
        <v>122</v>
      </c>
      <c r="N665" s="319"/>
      <c r="O665" s="281"/>
      <c r="P665" s="534" t="s">
        <v>172</v>
      </c>
      <c r="Q665" s="534" t="s">
        <v>172</v>
      </c>
    </row>
    <row r="666" spans="2:17" ht="12.75" customHeight="1" x14ac:dyDescent="0.3">
      <c r="B666" s="319">
        <v>28</v>
      </c>
      <c r="C666" s="293" t="s">
        <v>125</v>
      </c>
      <c r="D666" s="257" t="s">
        <v>34</v>
      </c>
      <c r="E666" s="257" t="s">
        <v>30</v>
      </c>
      <c r="F666" s="257">
        <v>45566</v>
      </c>
      <c r="G666" s="336">
        <v>37.931292999999997</v>
      </c>
      <c r="H666" s="678" t="s">
        <v>172</v>
      </c>
      <c r="I666" s="678"/>
      <c r="J666" s="678"/>
      <c r="K666" s="678"/>
      <c r="L666" s="257">
        <v>45591</v>
      </c>
      <c r="M666" s="319" t="s">
        <v>443</v>
      </c>
      <c r="N666" s="319">
        <v>25</v>
      </c>
      <c r="O666" s="281"/>
      <c r="P666" s="534" t="s">
        <v>172</v>
      </c>
      <c r="Q666" s="534" t="s">
        <v>172</v>
      </c>
    </row>
    <row r="667" spans="2:17" x14ac:dyDescent="0.3">
      <c r="B667" s="319">
        <v>29</v>
      </c>
      <c r="C667" s="293" t="s">
        <v>50</v>
      </c>
      <c r="D667" s="257" t="s">
        <v>34</v>
      </c>
      <c r="E667" s="257" t="s">
        <v>432</v>
      </c>
      <c r="F667" s="257">
        <v>45582</v>
      </c>
      <c r="G667" s="336">
        <v>37.931292999999997</v>
      </c>
      <c r="H667" s="678" t="s">
        <v>172</v>
      </c>
      <c r="I667" s="678"/>
      <c r="J667" s="678"/>
      <c r="K667" s="678"/>
      <c r="L667" s="257">
        <v>45592</v>
      </c>
      <c r="M667" s="319" t="s">
        <v>453</v>
      </c>
      <c r="N667" s="319">
        <v>26</v>
      </c>
      <c r="O667" s="281"/>
      <c r="P667" s="534" t="s">
        <v>172</v>
      </c>
      <c r="Q667" s="534" t="s">
        <v>172</v>
      </c>
    </row>
    <row r="668" spans="2:17" x14ac:dyDescent="0.3">
      <c r="B668" s="319">
        <v>30</v>
      </c>
      <c r="C668" s="293" t="s">
        <v>113</v>
      </c>
      <c r="D668" s="257" t="s">
        <v>29</v>
      </c>
      <c r="E668" s="257" t="s">
        <v>432</v>
      </c>
      <c r="F668" s="257">
        <v>45583</v>
      </c>
      <c r="G668" s="336">
        <v>36.369999999999997</v>
      </c>
      <c r="H668" s="678" t="s">
        <v>172</v>
      </c>
      <c r="I668" s="678"/>
      <c r="J668" s="678"/>
      <c r="K668" s="678"/>
      <c r="L668" s="257">
        <v>45592</v>
      </c>
      <c r="M668" s="319" t="s">
        <v>451</v>
      </c>
      <c r="N668" s="319">
        <v>25</v>
      </c>
      <c r="O668" s="281"/>
      <c r="P668" s="534" t="s">
        <v>172</v>
      </c>
      <c r="Q668" s="534" t="s">
        <v>172</v>
      </c>
    </row>
    <row r="669" spans="2:17" ht="12.75" customHeight="1" x14ac:dyDescent="0.3">
      <c r="B669" s="319">
        <v>31</v>
      </c>
      <c r="C669" s="293" t="s">
        <v>55</v>
      </c>
      <c r="D669" s="257" t="s">
        <v>34</v>
      </c>
      <c r="E669" s="257" t="s">
        <v>30</v>
      </c>
      <c r="F669" s="257">
        <v>45584</v>
      </c>
      <c r="G669" s="336">
        <v>36.369999999999997</v>
      </c>
      <c r="H669" s="678" t="s">
        <v>172</v>
      </c>
      <c r="I669" s="678"/>
      <c r="J669" s="678"/>
      <c r="K669" s="678"/>
      <c r="L669" s="257">
        <v>45595</v>
      </c>
      <c r="M669" s="319" t="s">
        <v>437</v>
      </c>
      <c r="N669" s="319">
        <v>25</v>
      </c>
      <c r="O669" s="281"/>
      <c r="P669" s="534" t="s">
        <v>172</v>
      </c>
      <c r="Q669" s="534" t="s">
        <v>172</v>
      </c>
    </row>
    <row r="670" spans="2:17" x14ac:dyDescent="0.3">
      <c r="B670" s="319">
        <v>32</v>
      </c>
      <c r="C670" s="304" t="s">
        <v>38</v>
      </c>
      <c r="D670" s="257" t="s">
        <v>29</v>
      </c>
      <c r="E670" s="257" t="s">
        <v>30</v>
      </c>
      <c r="F670" s="257">
        <v>45592</v>
      </c>
      <c r="G670" s="336">
        <v>36.369999999999997</v>
      </c>
      <c r="H670" s="678" t="s">
        <v>172</v>
      </c>
      <c r="I670" s="678"/>
      <c r="J670" s="678"/>
      <c r="K670" s="678"/>
      <c r="L670" s="257">
        <v>45597</v>
      </c>
      <c r="M670" s="319" t="s">
        <v>458</v>
      </c>
      <c r="N670" s="319">
        <v>24</v>
      </c>
      <c r="O670" s="281"/>
      <c r="P670" s="534" t="s">
        <v>172</v>
      </c>
      <c r="Q670" s="534" t="s">
        <v>172</v>
      </c>
    </row>
    <row r="671" spans="2:17" x14ac:dyDescent="0.3">
      <c r="B671" s="319">
        <v>33</v>
      </c>
      <c r="C671" s="257" t="s">
        <v>44</v>
      </c>
      <c r="D671" s="257" t="s">
        <v>29</v>
      </c>
      <c r="E671" s="257" t="s">
        <v>30</v>
      </c>
      <c r="F671" s="257">
        <v>45581</v>
      </c>
      <c r="G671" s="336">
        <v>36.369999999999997</v>
      </c>
      <c r="H671" s="678" t="s">
        <v>172</v>
      </c>
      <c r="I671" s="678"/>
      <c r="J671" s="678"/>
      <c r="K671" s="678"/>
      <c r="L671" s="257">
        <v>45597</v>
      </c>
      <c r="M671" s="319" t="s">
        <v>453</v>
      </c>
      <c r="N671" s="319">
        <v>24</v>
      </c>
      <c r="O671" s="281"/>
      <c r="P671" s="534" t="s">
        <v>172</v>
      </c>
      <c r="Q671" s="534" t="s">
        <v>172</v>
      </c>
    </row>
    <row r="672" spans="2:17" x14ac:dyDescent="0.3">
      <c r="B672" s="319">
        <v>34</v>
      </c>
      <c r="C672" s="293" t="s">
        <v>114</v>
      </c>
      <c r="D672" s="257" t="s">
        <v>29</v>
      </c>
      <c r="E672" s="257" t="s">
        <v>30</v>
      </c>
      <c r="F672" s="257">
        <v>45594</v>
      </c>
      <c r="G672" s="336">
        <v>36.369999999999997</v>
      </c>
      <c r="H672" s="678" t="s">
        <v>172</v>
      </c>
      <c r="I672" s="678"/>
      <c r="J672" s="678"/>
      <c r="K672" s="678"/>
      <c r="L672" s="257">
        <v>45601</v>
      </c>
      <c r="M672" s="319" t="s">
        <v>459</v>
      </c>
      <c r="N672" s="319">
        <v>25</v>
      </c>
      <c r="O672" s="281"/>
      <c r="P672" s="534" t="s">
        <v>172</v>
      </c>
      <c r="Q672" s="534" t="s">
        <v>172</v>
      </c>
    </row>
    <row r="673" spans="2:17" ht="12.75" customHeight="1" x14ac:dyDescent="0.3">
      <c r="B673" s="319">
        <v>35</v>
      </c>
      <c r="C673" s="293" t="s">
        <v>126</v>
      </c>
      <c r="D673" s="257" t="s">
        <v>29</v>
      </c>
      <c r="E673" s="257" t="s">
        <v>30</v>
      </c>
      <c r="F673" s="257">
        <v>45597</v>
      </c>
      <c r="G673" s="336">
        <v>36.369999999999997</v>
      </c>
      <c r="H673" s="678" t="s">
        <v>172</v>
      </c>
      <c r="I673" s="678"/>
      <c r="J673" s="678"/>
      <c r="K673" s="678"/>
      <c r="L673" s="257">
        <v>45603</v>
      </c>
      <c r="M673" s="319" t="s">
        <v>437</v>
      </c>
      <c r="N673" s="319">
        <v>24</v>
      </c>
      <c r="O673" s="281"/>
      <c r="P673" s="534" t="s">
        <v>172</v>
      </c>
      <c r="Q673" s="534" t="s">
        <v>172</v>
      </c>
    </row>
    <row r="674" spans="2:17" x14ac:dyDescent="0.3">
      <c r="B674" s="319">
        <v>36</v>
      </c>
      <c r="C674" s="293" t="s">
        <v>158</v>
      </c>
      <c r="D674" s="337" t="s">
        <v>135</v>
      </c>
      <c r="E674" s="257" t="s">
        <v>30</v>
      </c>
      <c r="F674" s="257">
        <v>45598</v>
      </c>
      <c r="G674" s="336">
        <v>54.655000000000001</v>
      </c>
      <c r="H674" s="678" t="s">
        <v>172</v>
      </c>
      <c r="I674" s="678"/>
      <c r="J674" s="678"/>
      <c r="K674" s="678"/>
      <c r="L674" s="257">
        <v>45603</v>
      </c>
      <c r="M674" s="319" t="s">
        <v>453</v>
      </c>
      <c r="N674" s="319">
        <v>24</v>
      </c>
      <c r="O674" s="281"/>
      <c r="P674" s="534" t="s">
        <v>172</v>
      </c>
      <c r="Q674" s="534" t="s">
        <v>172</v>
      </c>
    </row>
    <row r="675" spans="2:17" x14ac:dyDescent="0.3">
      <c r="B675" s="319">
        <v>37</v>
      </c>
      <c r="C675" s="293" t="s">
        <v>130</v>
      </c>
      <c r="D675" s="337" t="s">
        <v>131</v>
      </c>
      <c r="E675" s="257" t="s">
        <v>30</v>
      </c>
      <c r="F675" s="257">
        <v>45598</v>
      </c>
      <c r="G675" s="336">
        <v>54.66</v>
      </c>
      <c r="H675" s="678" t="s">
        <v>172</v>
      </c>
      <c r="I675" s="678"/>
      <c r="J675" s="678"/>
      <c r="K675" s="678"/>
      <c r="L675" s="257">
        <v>45603</v>
      </c>
      <c r="M675" s="319" t="s">
        <v>458</v>
      </c>
      <c r="N675" s="319">
        <v>25</v>
      </c>
      <c r="O675" s="281"/>
      <c r="P675" s="534" t="s">
        <v>172</v>
      </c>
      <c r="Q675" s="534" t="s">
        <v>172</v>
      </c>
    </row>
    <row r="676" spans="2:17" ht="12.75" customHeight="1" x14ac:dyDescent="0.3">
      <c r="B676" s="319">
        <v>38</v>
      </c>
      <c r="C676" s="293" t="s">
        <v>287</v>
      </c>
      <c r="D676" s="257" t="s">
        <v>29</v>
      </c>
      <c r="E676" s="257" t="s">
        <v>30</v>
      </c>
      <c r="F676" s="257">
        <v>45592</v>
      </c>
      <c r="G676" s="336">
        <v>36.369999999999997</v>
      </c>
      <c r="H676" s="678" t="s">
        <v>172</v>
      </c>
      <c r="I676" s="678"/>
      <c r="J676" s="678"/>
      <c r="K676" s="678"/>
      <c r="L676" s="257">
        <v>45608</v>
      </c>
      <c r="M676" s="319" t="s">
        <v>443</v>
      </c>
      <c r="N676" s="319">
        <v>25</v>
      </c>
      <c r="O676" s="281"/>
      <c r="P676" s="534" t="s">
        <v>172</v>
      </c>
      <c r="Q676" s="534" t="s">
        <v>172</v>
      </c>
    </row>
    <row r="677" spans="2:17" x14ac:dyDescent="0.3">
      <c r="B677" s="319">
        <v>39</v>
      </c>
      <c r="C677" s="293" t="s">
        <v>338</v>
      </c>
      <c r="D677" s="257" t="s">
        <v>29</v>
      </c>
      <c r="E677" s="257" t="s">
        <v>336</v>
      </c>
      <c r="F677" s="257">
        <v>45604</v>
      </c>
      <c r="G677" s="336">
        <v>36.369999999999997</v>
      </c>
      <c r="H677" s="678" t="s">
        <v>172</v>
      </c>
      <c r="I677" s="678"/>
      <c r="J677" s="678"/>
      <c r="K677" s="678"/>
      <c r="L677" s="257">
        <v>45609</v>
      </c>
      <c r="M677" s="319" t="s">
        <v>471</v>
      </c>
      <c r="N677" s="319">
        <v>24</v>
      </c>
      <c r="O677" s="281"/>
      <c r="P677" s="534" t="s">
        <v>172</v>
      </c>
      <c r="Q677" s="534" t="s">
        <v>172</v>
      </c>
    </row>
    <row r="678" spans="2:17" ht="12.75" customHeight="1" x14ac:dyDescent="0.3">
      <c r="B678" s="319">
        <v>40</v>
      </c>
      <c r="C678" s="293" t="s">
        <v>115</v>
      </c>
      <c r="D678" s="257" t="s">
        <v>29</v>
      </c>
      <c r="E678" s="257" t="s">
        <v>337</v>
      </c>
      <c r="F678" s="257">
        <v>45603</v>
      </c>
      <c r="G678" s="336">
        <v>36.369999999999997</v>
      </c>
      <c r="H678" s="678" t="s">
        <v>172</v>
      </c>
      <c r="I678" s="678"/>
      <c r="J678" s="678"/>
      <c r="K678" s="678"/>
      <c r="L678" s="257">
        <v>45610</v>
      </c>
      <c r="M678" s="319" t="s">
        <v>437</v>
      </c>
      <c r="N678" s="319">
        <v>24</v>
      </c>
      <c r="O678" s="281"/>
      <c r="P678" s="534" t="s">
        <v>172</v>
      </c>
      <c r="Q678" s="534" t="s">
        <v>172</v>
      </c>
    </row>
    <row r="679" spans="2:17" x14ac:dyDescent="0.3">
      <c r="B679" s="319">
        <v>41</v>
      </c>
      <c r="C679" s="293" t="s">
        <v>63</v>
      </c>
      <c r="D679" s="257" t="s">
        <v>43</v>
      </c>
      <c r="E679" s="257" t="s">
        <v>336</v>
      </c>
      <c r="F679" s="257">
        <v>45605</v>
      </c>
      <c r="G679" s="336">
        <v>43.08</v>
      </c>
      <c r="H679" s="678" t="s">
        <v>172</v>
      </c>
      <c r="I679" s="678"/>
      <c r="J679" s="678"/>
      <c r="K679" s="678"/>
      <c r="L679" s="257">
        <v>45610</v>
      </c>
      <c r="M679" s="319" t="s">
        <v>453</v>
      </c>
      <c r="N679" s="319">
        <v>25</v>
      </c>
      <c r="O679" s="281"/>
      <c r="P679" s="534" t="s">
        <v>172</v>
      </c>
      <c r="Q679" s="534" t="s">
        <v>172</v>
      </c>
    </row>
    <row r="680" spans="2:17" x14ac:dyDescent="0.3">
      <c r="B680" s="319">
        <v>42</v>
      </c>
      <c r="C680" s="293" t="s">
        <v>177</v>
      </c>
      <c r="D680" s="337" t="s">
        <v>135</v>
      </c>
      <c r="E680" s="257" t="s">
        <v>30</v>
      </c>
      <c r="F680" s="257">
        <v>45601</v>
      </c>
      <c r="G680" s="336">
        <v>54.66</v>
      </c>
      <c r="H680" s="678" t="s">
        <v>172</v>
      </c>
      <c r="I680" s="678"/>
      <c r="J680" s="678"/>
      <c r="K680" s="678"/>
      <c r="L680" s="257">
        <v>45611</v>
      </c>
      <c r="M680" s="319" t="s">
        <v>451</v>
      </c>
      <c r="N680" s="319">
        <v>25</v>
      </c>
      <c r="O680" s="281"/>
      <c r="P680" s="534" t="s">
        <v>172</v>
      </c>
      <c r="Q680" s="534" t="s">
        <v>172</v>
      </c>
    </row>
    <row r="681" spans="2:17" x14ac:dyDescent="0.3">
      <c r="B681" s="319">
        <v>43</v>
      </c>
      <c r="C681" s="293" t="s">
        <v>37</v>
      </c>
      <c r="D681" s="257" t="s">
        <v>29</v>
      </c>
      <c r="E681" s="257" t="s">
        <v>337</v>
      </c>
      <c r="F681" s="257">
        <v>45609</v>
      </c>
      <c r="G681" s="336">
        <v>36.369999999999997</v>
      </c>
      <c r="H681" s="678" t="s">
        <v>172</v>
      </c>
      <c r="I681" s="678"/>
      <c r="J681" s="678"/>
      <c r="K681" s="678"/>
      <c r="L681" s="257">
        <v>45614</v>
      </c>
      <c r="M681" s="319" t="s">
        <v>471</v>
      </c>
      <c r="N681" s="319">
        <v>22</v>
      </c>
      <c r="O681" s="281"/>
      <c r="P681" s="534" t="s">
        <v>172</v>
      </c>
      <c r="Q681" s="534" t="s">
        <v>172</v>
      </c>
    </row>
    <row r="682" spans="2:17" x14ac:dyDescent="0.3">
      <c r="B682" s="319">
        <v>44</v>
      </c>
      <c r="C682" s="293" t="s">
        <v>118</v>
      </c>
      <c r="D682" s="257" t="s">
        <v>43</v>
      </c>
      <c r="E682" s="257" t="s">
        <v>337</v>
      </c>
      <c r="F682" s="257">
        <v>45611</v>
      </c>
      <c r="G682" s="336">
        <v>43.08</v>
      </c>
      <c r="H682" s="678" t="s">
        <v>172</v>
      </c>
      <c r="I682" s="678"/>
      <c r="J682" s="678"/>
      <c r="K682" s="678"/>
      <c r="L682" s="257">
        <v>45616</v>
      </c>
      <c r="M682" s="319" t="s">
        <v>453</v>
      </c>
      <c r="N682" s="319">
        <v>25</v>
      </c>
      <c r="O682" s="281"/>
      <c r="P682" s="534" t="s">
        <v>172</v>
      </c>
      <c r="Q682" s="534" t="s">
        <v>172</v>
      </c>
    </row>
    <row r="683" spans="2:17" ht="12.75" customHeight="1" x14ac:dyDescent="0.3">
      <c r="B683" s="319">
        <v>45</v>
      </c>
      <c r="C683" s="293" t="s">
        <v>64</v>
      </c>
      <c r="D683" s="257" t="s">
        <v>29</v>
      </c>
      <c r="E683" s="257" t="s">
        <v>337</v>
      </c>
      <c r="F683" s="257">
        <v>45610</v>
      </c>
      <c r="G683" s="336">
        <v>36.369999999999997</v>
      </c>
      <c r="H683" s="678" t="s">
        <v>172</v>
      </c>
      <c r="I683" s="678"/>
      <c r="J683" s="678"/>
      <c r="K683" s="678"/>
      <c r="L683" s="257">
        <v>45617</v>
      </c>
      <c r="M683" s="319" t="s">
        <v>437</v>
      </c>
      <c r="N683" s="319">
        <v>23</v>
      </c>
      <c r="O683" s="281"/>
      <c r="P683" s="534" t="s">
        <v>172</v>
      </c>
      <c r="Q683" s="534" t="s">
        <v>172</v>
      </c>
    </row>
    <row r="684" spans="2:17" x14ac:dyDescent="0.3">
      <c r="B684" s="319">
        <v>46</v>
      </c>
      <c r="C684" s="293" t="s">
        <v>137</v>
      </c>
      <c r="D684" s="257" t="s">
        <v>131</v>
      </c>
      <c r="E684" s="257" t="s">
        <v>337</v>
      </c>
      <c r="F684" s="257">
        <v>45615</v>
      </c>
      <c r="G684" s="336">
        <v>54.66</v>
      </c>
      <c r="H684" s="678" t="s">
        <v>172</v>
      </c>
      <c r="I684" s="678"/>
      <c r="J684" s="678"/>
      <c r="K684" s="678"/>
      <c r="L684" s="257">
        <v>45620</v>
      </c>
      <c r="M684" s="319" t="s">
        <v>476</v>
      </c>
      <c r="N684" s="319">
        <v>22</v>
      </c>
      <c r="O684" s="281"/>
      <c r="P684" s="534" t="s">
        <v>172</v>
      </c>
      <c r="Q684" s="534" t="s">
        <v>172</v>
      </c>
    </row>
    <row r="685" spans="2:17" x14ac:dyDescent="0.3">
      <c r="B685" s="319">
        <v>47</v>
      </c>
      <c r="C685" s="293" t="s">
        <v>166</v>
      </c>
      <c r="D685" s="257" t="s">
        <v>167</v>
      </c>
      <c r="E685" s="257" t="s">
        <v>432</v>
      </c>
      <c r="F685" s="257">
        <v>45612</v>
      </c>
      <c r="G685" s="336">
        <v>37.93</v>
      </c>
      <c r="H685" s="678" t="s">
        <v>172</v>
      </c>
      <c r="I685" s="678"/>
      <c r="J685" s="678"/>
      <c r="K685" s="678"/>
      <c r="L685" s="257">
        <v>45621</v>
      </c>
      <c r="M685" s="319" t="s">
        <v>475</v>
      </c>
      <c r="N685" s="319">
        <v>25</v>
      </c>
      <c r="O685" s="281"/>
      <c r="P685" s="325"/>
      <c r="Q685" s="534" t="s">
        <v>172</v>
      </c>
    </row>
    <row r="686" spans="2:17" x14ac:dyDescent="0.3">
      <c r="B686" s="319">
        <v>48</v>
      </c>
      <c r="C686" s="293" t="s">
        <v>160</v>
      </c>
      <c r="D686" s="257" t="s">
        <v>131</v>
      </c>
      <c r="E686" s="257" t="s">
        <v>337</v>
      </c>
      <c r="F686" s="257">
        <v>45617</v>
      </c>
      <c r="G686" s="336">
        <v>54.66</v>
      </c>
      <c r="H686" s="678" t="s">
        <v>172</v>
      </c>
      <c r="I686" s="678"/>
      <c r="J686" s="678"/>
      <c r="K686" s="678"/>
      <c r="L686" s="257">
        <v>45622</v>
      </c>
      <c r="M686" s="319" t="s">
        <v>453</v>
      </c>
      <c r="N686" s="319">
        <v>25</v>
      </c>
      <c r="O686" s="281"/>
      <c r="P686" s="534" t="s">
        <v>172</v>
      </c>
      <c r="Q686" s="534" t="s">
        <v>172</v>
      </c>
    </row>
    <row r="687" spans="2:17" ht="12.75" customHeight="1" x14ac:dyDescent="0.3">
      <c r="B687" s="319">
        <v>49</v>
      </c>
      <c r="C687" s="293" t="s">
        <v>178</v>
      </c>
      <c r="D687" s="257" t="s">
        <v>131</v>
      </c>
      <c r="E687" s="257" t="s">
        <v>337</v>
      </c>
      <c r="F687" s="257">
        <v>45618</v>
      </c>
      <c r="G687" s="336">
        <v>54.66</v>
      </c>
      <c r="H687" s="678" t="s">
        <v>172</v>
      </c>
      <c r="I687" s="678"/>
      <c r="J687" s="678"/>
      <c r="K687" s="678"/>
      <c r="L687" s="257">
        <v>45626</v>
      </c>
      <c r="M687" s="319" t="s">
        <v>437</v>
      </c>
      <c r="N687" s="319">
        <v>23</v>
      </c>
      <c r="O687" s="281"/>
      <c r="P687" s="325"/>
      <c r="Q687" s="534" t="s">
        <v>172</v>
      </c>
    </row>
    <row r="688" spans="2:17" x14ac:dyDescent="0.3">
      <c r="B688" s="319">
        <v>50</v>
      </c>
      <c r="C688" s="293" t="s">
        <v>134</v>
      </c>
      <c r="D688" s="257" t="s">
        <v>135</v>
      </c>
      <c r="E688" s="257" t="s">
        <v>337</v>
      </c>
      <c r="F688" s="257">
        <v>45620</v>
      </c>
      <c r="G688" s="336">
        <v>54.66</v>
      </c>
      <c r="H688" s="678" t="s">
        <v>172</v>
      </c>
      <c r="I688" s="678"/>
      <c r="J688" s="678"/>
      <c r="K688" s="678"/>
      <c r="L688" s="257">
        <v>45626</v>
      </c>
      <c r="M688" s="319" t="s">
        <v>476</v>
      </c>
      <c r="N688" s="319">
        <v>22</v>
      </c>
      <c r="O688" s="281"/>
      <c r="P688" s="534" t="s">
        <v>172</v>
      </c>
      <c r="Q688" s="534" t="s">
        <v>172</v>
      </c>
    </row>
    <row r="689" spans="2:17" x14ac:dyDescent="0.3">
      <c r="B689" s="319">
        <v>51</v>
      </c>
      <c r="C689" s="293" t="s">
        <v>171</v>
      </c>
      <c r="D689" s="257" t="s">
        <v>29</v>
      </c>
      <c r="E689" s="257" t="s">
        <v>336</v>
      </c>
      <c r="F689" s="257">
        <v>45622</v>
      </c>
      <c r="G689" s="336">
        <v>36.369999999999997</v>
      </c>
      <c r="H689" s="678" t="s">
        <v>172</v>
      </c>
      <c r="I689" s="678"/>
      <c r="J689" s="678"/>
      <c r="K689" s="678"/>
      <c r="L689" s="254">
        <v>45628</v>
      </c>
      <c r="M689" s="319" t="s">
        <v>453</v>
      </c>
      <c r="N689" s="319">
        <v>25</v>
      </c>
      <c r="O689" s="281"/>
      <c r="P689" s="534" t="s">
        <v>172</v>
      </c>
      <c r="Q689" s="534" t="s">
        <v>172</v>
      </c>
    </row>
    <row r="690" spans="2:17" ht="12.75" customHeight="1" x14ac:dyDescent="0.3">
      <c r="B690" s="319">
        <v>52</v>
      </c>
      <c r="C690" s="293" t="s">
        <v>112</v>
      </c>
      <c r="D690" s="257" t="s">
        <v>34</v>
      </c>
      <c r="E690" s="257" t="s">
        <v>337</v>
      </c>
      <c r="F690" s="257">
        <v>45608</v>
      </c>
      <c r="G690" s="336">
        <v>37.93</v>
      </c>
      <c r="H690" s="678" t="s">
        <v>172</v>
      </c>
      <c r="I690" s="678"/>
      <c r="J690" s="678"/>
      <c r="K690" s="678"/>
      <c r="L690" s="254">
        <v>45631</v>
      </c>
      <c r="M690" s="319" t="s">
        <v>443</v>
      </c>
      <c r="N690" s="319">
        <v>23</v>
      </c>
      <c r="O690" s="281"/>
      <c r="P690" s="534" t="s">
        <v>172</v>
      </c>
      <c r="Q690" s="534" t="s">
        <v>172</v>
      </c>
    </row>
    <row r="691" spans="2:17" x14ac:dyDescent="0.3">
      <c r="B691" s="319">
        <v>53</v>
      </c>
      <c r="C691" s="293" t="s">
        <v>129</v>
      </c>
      <c r="D691" s="257" t="s">
        <v>29</v>
      </c>
      <c r="E691" s="257" t="s">
        <v>337</v>
      </c>
      <c r="F691" s="254">
        <v>45629</v>
      </c>
      <c r="G691" s="258">
        <v>36.369999999999997</v>
      </c>
      <c r="H691" s="678" t="s">
        <v>172</v>
      </c>
      <c r="I691" s="678"/>
      <c r="J691" s="678"/>
      <c r="K691" s="678"/>
      <c r="L691" s="254">
        <v>45632</v>
      </c>
      <c r="M691" s="319" t="s">
        <v>453</v>
      </c>
      <c r="N691" s="319">
        <v>25</v>
      </c>
      <c r="O691" s="281"/>
      <c r="P691" s="534" t="s">
        <v>172</v>
      </c>
      <c r="Q691" s="534" t="s">
        <v>172</v>
      </c>
    </row>
    <row r="692" spans="2:17" ht="12.75" customHeight="1" x14ac:dyDescent="0.3">
      <c r="B692" s="319">
        <v>54</v>
      </c>
      <c r="C692" s="293" t="s">
        <v>58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678" t="s">
        <v>172</v>
      </c>
      <c r="I692" s="678"/>
      <c r="J692" s="678"/>
      <c r="K692" s="678"/>
      <c r="L692" s="254">
        <v>45634</v>
      </c>
      <c r="M692" s="319" t="s">
        <v>476</v>
      </c>
      <c r="N692" s="319">
        <v>22</v>
      </c>
      <c r="O692" s="281"/>
      <c r="P692" s="534" t="s">
        <v>172</v>
      </c>
      <c r="Q692" s="534" t="s">
        <v>172</v>
      </c>
    </row>
    <row r="693" spans="2:17" x14ac:dyDescent="0.3">
      <c r="B693" s="319">
        <v>55</v>
      </c>
      <c r="C693" s="293" t="s">
        <v>33</v>
      </c>
      <c r="D693" s="257" t="s">
        <v>34</v>
      </c>
      <c r="E693" s="257" t="s">
        <v>337</v>
      </c>
      <c r="F693" s="254">
        <v>45629</v>
      </c>
      <c r="G693" s="258">
        <v>37.93</v>
      </c>
      <c r="H693" s="678" t="s">
        <v>172</v>
      </c>
      <c r="I693" s="678"/>
      <c r="J693" s="678"/>
      <c r="K693" s="678"/>
      <c r="L693" s="254">
        <v>45637</v>
      </c>
      <c r="M693" s="319" t="s">
        <v>453</v>
      </c>
      <c r="N693" s="319">
        <v>25</v>
      </c>
      <c r="O693" s="281"/>
      <c r="P693" s="534" t="s">
        <v>172</v>
      </c>
      <c r="Q693" s="534" t="s">
        <v>172</v>
      </c>
    </row>
    <row r="694" spans="2:17" x14ac:dyDescent="0.3">
      <c r="B694" s="319">
        <v>56</v>
      </c>
      <c r="C694" s="293" t="s">
        <v>345</v>
      </c>
      <c r="D694" s="257" t="s">
        <v>29</v>
      </c>
      <c r="E694" s="257" t="s">
        <v>337</v>
      </c>
      <c r="F694" s="254">
        <v>45635</v>
      </c>
      <c r="G694" s="258">
        <v>36.369999999999997</v>
      </c>
      <c r="H694" s="678" t="s">
        <v>172</v>
      </c>
      <c r="I694" s="678"/>
      <c r="J694" s="678"/>
      <c r="K694" s="678"/>
      <c r="L694" s="254">
        <v>45639</v>
      </c>
      <c r="M694" s="319" t="s">
        <v>476</v>
      </c>
      <c r="N694" s="319">
        <v>22</v>
      </c>
      <c r="O694" s="281"/>
      <c r="P694" s="534" t="s">
        <v>172</v>
      </c>
      <c r="Q694" s="534" t="s">
        <v>172</v>
      </c>
    </row>
    <row r="695" spans="2:17" x14ac:dyDescent="0.3">
      <c r="B695" s="319">
        <v>57</v>
      </c>
      <c r="C695" s="293" t="s">
        <v>330</v>
      </c>
      <c r="D695" s="257" t="s">
        <v>34</v>
      </c>
      <c r="E695" s="257" t="s">
        <v>337</v>
      </c>
      <c r="F695" s="254">
        <v>45637</v>
      </c>
      <c r="G695" s="258">
        <v>37.93</v>
      </c>
      <c r="H695" s="678" t="s">
        <v>172</v>
      </c>
      <c r="I695" s="678"/>
      <c r="J695" s="678"/>
      <c r="K695" s="678"/>
      <c r="L695" s="254">
        <v>45641</v>
      </c>
      <c r="M695" s="319" t="s">
        <v>453</v>
      </c>
      <c r="N695" s="319">
        <v>25</v>
      </c>
      <c r="O695" s="281"/>
      <c r="P695" s="325" t="s">
        <v>172</v>
      </c>
      <c r="Q695" s="534" t="s">
        <v>172</v>
      </c>
    </row>
    <row r="696" spans="2:17" ht="12.75" customHeight="1" x14ac:dyDescent="0.3">
      <c r="B696" s="319">
        <v>58</v>
      </c>
      <c r="C696" s="293" t="s">
        <v>329</v>
      </c>
      <c r="D696" s="257" t="s">
        <v>29</v>
      </c>
      <c r="E696" s="257" t="s">
        <v>337</v>
      </c>
      <c r="F696" s="254">
        <v>45642</v>
      </c>
      <c r="G696" s="258">
        <v>36.369999999999997</v>
      </c>
      <c r="H696" s="678" t="s">
        <v>172</v>
      </c>
      <c r="I696" s="678"/>
      <c r="J696" s="678"/>
      <c r="K696" s="678"/>
      <c r="L696" s="254">
        <v>45644</v>
      </c>
      <c r="M696" s="319" t="s">
        <v>453</v>
      </c>
      <c r="N696" s="319">
        <v>23</v>
      </c>
      <c r="O696" s="281"/>
      <c r="P696" s="325" t="s">
        <v>172</v>
      </c>
      <c r="Q696" s="534" t="s">
        <v>172</v>
      </c>
    </row>
    <row r="697" spans="2:17" x14ac:dyDescent="0.3">
      <c r="B697" s="319">
        <v>59</v>
      </c>
      <c r="C697" s="293" t="s">
        <v>348</v>
      </c>
      <c r="D697" s="257" t="s">
        <v>29</v>
      </c>
      <c r="E697" s="257" t="s">
        <v>337</v>
      </c>
      <c r="F697" s="254">
        <v>45641</v>
      </c>
      <c r="G697" s="258">
        <v>36.369999999999997</v>
      </c>
      <c r="H697" s="678" t="s">
        <v>172</v>
      </c>
      <c r="I697" s="678"/>
      <c r="J697" s="678"/>
      <c r="K697" s="678"/>
      <c r="L697" s="254">
        <v>45645</v>
      </c>
      <c r="M697" s="319" t="s">
        <v>476</v>
      </c>
      <c r="N697" s="319">
        <v>25</v>
      </c>
      <c r="O697" s="281"/>
      <c r="P697" s="534" t="s">
        <v>172</v>
      </c>
      <c r="Q697" s="534" t="s">
        <v>172</v>
      </c>
    </row>
    <row r="698" spans="2:17" ht="14.25" customHeight="1" x14ac:dyDescent="0.3">
      <c r="B698" s="319">
        <v>60</v>
      </c>
      <c r="C698" s="293" t="s">
        <v>326</v>
      </c>
      <c r="D698" s="257" t="s">
        <v>29</v>
      </c>
      <c r="E698" s="281" t="s">
        <v>455</v>
      </c>
      <c r="F698" s="292">
        <v>45645</v>
      </c>
      <c r="G698" s="281">
        <v>36.369999999999997</v>
      </c>
      <c r="H698" s="678" t="s">
        <v>172</v>
      </c>
      <c r="I698" s="678"/>
      <c r="J698" s="678"/>
      <c r="K698" s="678"/>
      <c r="L698" s="254">
        <v>45648</v>
      </c>
      <c r="M698" s="319" t="s">
        <v>453</v>
      </c>
      <c r="N698" s="319">
        <v>22</v>
      </c>
      <c r="O698" s="281"/>
      <c r="P698" s="534" t="s">
        <v>172</v>
      </c>
      <c r="Q698" s="534" t="s">
        <v>172</v>
      </c>
    </row>
    <row r="699" spans="2:17" ht="12.75" customHeight="1" x14ac:dyDescent="0.3">
      <c r="B699" s="319">
        <v>61</v>
      </c>
      <c r="C699" s="337" t="s">
        <v>325</v>
      </c>
      <c r="D699" s="257" t="s">
        <v>29</v>
      </c>
      <c r="E699" s="257" t="s">
        <v>337</v>
      </c>
      <c r="F699" s="292">
        <v>45649</v>
      </c>
      <c r="G699" s="281">
        <v>36.369999999999997</v>
      </c>
      <c r="H699" s="678" t="s">
        <v>172</v>
      </c>
      <c r="I699" s="678"/>
      <c r="J699" s="678"/>
      <c r="K699" s="678"/>
      <c r="L699" s="254">
        <v>45651</v>
      </c>
      <c r="M699" s="319" t="s">
        <v>453</v>
      </c>
      <c r="N699" s="319">
        <v>25</v>
      </c>
      <c r="O699" s="281"/>
      <c r="P699" s="534" t="s">
        <v>172</v>
      </c>
      <c r="Q699" s="534" t="s">
        <v>172</v>
      </c>
    </row>
    <row r="700" spans="2:17" s="221" customFormat="1" x14ac:dyDescent="0.3">
      <c r="B700" s="319">
        <v>62</v>
      </c>
      <c r="C700" s="293" t="s">
        <v>46</v>
      </c>
      <c r="D700" s="257" t="s">
        <v>47</v>
      </c>
      <c r="E700" s="257" t="s">
        <v>337</v>
      </c>
      <c r="F700" s="292">
        <v>45646</v>
      </c>
      <c r="G700" s="281">
        <v>44.825000000000003</v>
      </c>
      <c r="H700" s="678" t="s">
        <v>172</v>
      </c>
      <c r="I700" s="678"/>
      <c r="J700" s="678"/>
      <c r="K700" s="678"/>
      <c r="L700" s="254">
        <v>45651</v>
      </c>
      <c r="M700" s="281" t="s">
        <v>471</v>
      </c>
      <c r="N700" s="319">
        <v>22</v>
      </c>
      <c r="O700" s="281"/>
      <c r="P700" s="534" t="s">
        <v>172</v>
      </c>
      <c r="Q700" s="534" t="s">
        <v>172</v>
      </c>
    </row>
    <row r="701" spans="2:17" s="221" customFormat="1" ht="12.75" customHeight="1" x14ac:dyDescent="0.3">
      <c r="B701" s="319">
        <v>63</v>
      </c>
      <c r="C701" s="293" t="s">
        <v>182</v>
      </c>
      <c r="D701" s="257" t="s">
        <v>34</v>
      </c>
      <c r="E701" s="257" t="s">
        <v>337</v>
      </c>
      <c r="F701" s="292">
        <v>45638</v>
      </c>
      <c r="G701" s="281">
        <v>37.93</v>
      </c>
      <c r="H701" s="678" t="s">
        <v>172</v>
      </c>
      <c r="I701" s="678"/>
      <c r="J701" s="678"/>
      <c r="K701" s="678"/>
      <c r="L701" s="292">
        <v>45654</v>
      </c>
      <c r="M701" s="281" t="s">
        <v>443</v>
      </c>
      <c r="N701" s="319">
        <v>23</v>
      </c>
      <c r="O701" s="281"/>
      <c r="P701" s="325"/>
      <c r="Q701" s="534"/>
    </row>
    <row r="702" spans="2:17" s="221" customFormat="1" ht="12.75" customHeight="1" x14ac:dyDescent="0.3">
      <c r="B702" s="319">
        <v>64</v>
      </c>
      <c r="C702" s="337" t="s">
        <v>324</v>
      </c>
      <c r="D702" s="257" t="s">
        <v>29</v>
      </c>
      <c r="E702" s="257" t="s">
        <v>337</v>
      </c>
      <c r="F702" s="292">
        <v>45652</v>
      </c>
      <c r="G702" s="281">
        <v>36.369999999999997</v>
      </c>
      <c r="H702" s="678" t="s">
        <v>172</v>
      </c>
      <c r="I702" s="678"/>
      <c r="J702" s="678"/>
      <c r="K702" s="678"/>
      <c r="L702" s="292">
        <v>45654</v>
      </c>
      <c r="M702" s="319" t="s">
        <v>453</v>
      </c>
      <c r="N702" s="319">
        <v>25</v>
      </c>
      <c r="O702" s="281"/>
      <c r="P702" s="534" t="s">
        <v>172</v>
      </c>
      <c r="Q702" s="534" t="s">
        <v>172</v>
      </c>
    </row>
    <row r="703" spans="2:17" s="221" customFormat="1" x14ac:dyDescent="0.3">
      <c r="B703" s="319">
        <v>65</v>
      </c>
      <c r="C703" s="293" t="s">
        <v>355</v>
      </c>
      <c r="D703" s="257" t="s">
        <v>34</v>
      </c>
      <c r="E703" s="257" t="s">
        <v>337</v>
      </c>
      <c r="F703" s="292">
        <v>45652</v>
      </c>
      <c r="G703" s="281">
        <v>37.93</v>
      </c>
      <c r="H703" s="678" t="s">
        <v>172</v>
      </c>
      <c r="I703" s="678"/>
      <c r="J703" s="678"/>
      <c r="K703" s="678"/>
      <c r="L703" s="292">
        <v>45657</v>
      </c>
      <c r="M703" s="281" t="s">
        <v>471</v>
      </c>
      <c r="N703" s="319">
        <v>22</v>
      </c>
      <c r="O703" s="281"/>
      <c r="P703" s="534" t="s">
        <v>172</v>
      </c>
      <c r="Q703" s="534" t="s">
        <v>172</v>
      </c>
    </row>
    <row r="704" spans="2:17" s="221" customFormat="1" ht="12.75" customHeight="1" x14ac:dyDescent="0.3">
      <c r="B704" s="319">
        <v>66</v>
      </c>
      <c r="C704" s="293" t="s">
        <v>323</v>
      </c>
      <c r="D704" s="257" t="s">
        <v>131</v>
      </c>
      <c r="E704" s="257" t="s">
        <v>337</v>
      </c>
      <c r="F704" s="292">
        <v>45653</v>
      </c>
      <c r="G704" s="281">
        <v>54.66</v>
      </c>
      <c r="H704" s="678" t="s">
        <v>172</v>
      </c>
      <c r="I704" s="678"/>
      <c r="J704" s="678"/>
      <c r="K704" s="678"/>
      <c r="L704" s="292">
        <v>45660</v>
      </c>
      <c r="M704" s="281" t="s">
        <v>453</v>
      </c>
      <c r="N704" s="319">
        <v>25</v>
      </c>
      <c r="O704" s="281"/>
      <c r="P704" s="534" t="s">
        <v>172</v>
      </c>
      <c r="Q704" s="534" t="s">
        <v>172</v>
      </c>
    </row>
    <row r="705" spans="2:17" s="221" customFormat="1" x14ac:dyDescent="0.3">
      <c r="B705" s="319">
        <v>67</v>
      </c>
      <c r="C705" s="293" t="s">
        <v>354</v>
      </c>
      <c r="D705" s="257" t="s">
        <v>34</v>
      </c>
      <c r="E705" s="257" t="s">
        <v>336</v>
      </c>
      <c r="F705" s="292">
        <v>45628</v>
      </c>
      <c r="G705" s="281">
        <v>37.93</v>
      </c>
      <c r="H705" s="678" t="s">
        <v>172</v>
      </c>
      <c r="I705" s="678"/>
      <c r="J705" s="678"/>
      <c r="K705" s="678"/>
      <c r="L705" s="292">
        <v>45663</v>
      </c>
      <c r="M705" s="281" t="s">
        <v>471</v>
      </c>
      <c r="N705" s="319">
        <v>26</v>
      </c>
      <c r="O705" s="281"/>
      <c r="P705" s="534" t="s">
        <v>172</v>
      </c>
      <c r="Q705" s="534" t="s">
        <v>172</v>
      </c>
    </row>
    <row r="706" spans="2:17" ht="12.75" customHeight="1" x14ac:dyDescent="0.3">
      <c r="B706" s="319">
        <v>68</v>
      </c>
      <c r="C706" s="293" t="s">
        <v>320</v>
      </c>
      <c r="D706" s="257" t="s">
        <v>34</v>
      </c>
      <c r="E706" s="257" t="s">
        <v>336</v>
      </c>
      <c r="F706" s="292">
        <v>45660</v>
      </c>
      <c r="G706" s="281">
        <v>37.93</v>
      </c>
      <c r="H706" s="678" t="s">
        <v>172</v>
      </c>
      <c r="I706" s="678"/>
      <c r="J706" s="678"/>
      <c r="K706" s="678"/>
      <c r="L706" s="292">
        <v>45665</v>
      </c>
      <c r="M706" s="281" t="s">
        <v>453</v>
      </c>
      <c r="N706" s="319">
        <v>27</v>
      </c>
      <c r="O706" s="281"/>
      <c r="P706" s="325"/>
      <c r="Q706" s="534"/>
    </row>
    <row r="707" spans="2:17" s="221" customFormat="1" x14ac:dyDescent="0.3">
      <c r="B707" s="319">
        <v>69</v>
      </c>
      <c r="C707" s="293" t="s">
        <v>334</v>
      </c>
      <c r="D707" s="319" t="s">
        <v>29</v>
      </c>
      <c r="E707" s="319" t="s">
        <v>30</v>
      </c>
      <c r="F707" s="292">
        <v>45654</v>
      </c>
      <c r="G707" s="281">
        <v>36.369999999999997</v>
      </c>
      <c r="H707" s="678" t="s">
        <v>172</v>
      </c>
      <c r="I707" s="678"/>
      <c r="J707" s="678"/>
      <c r="K707" s="678"/>
      <c r="L707" s="254">
        <v>45670</v>
      </c>
      <c r="M707" s="281" t="s">
        <v>453</v>
      </c>
      <c r="N707" s="319">
        <v>25</v>
      </c>
      <c r="O707" s="281"/>
      <c r="P707" s="534" t="s">
        <v>172</v>
      </c>
      <c r="Q707" s="534" t="s">
        <v>172</v>
      </c>
    </row>
    <row r="708" spans="2:17" s="221" customFormat="1" x14ac:dyDescent="0.3">
      <c r="B708" s="319">
        <v>70</v>
      </c>
      <c r="C708" s="293" t="s">
        <v>351</v>
      </c>
      <c r="D708" s="319" t="s">
        <v>34</v>
      </c>
      <c r="E708" s="319" t="s">
        <v>30</v>
      </c>
      <c r="F708" s="292">
        <v>45661</v>
      </c>
      <c r="G708" s="281">
        <v>37.93</v>
      </c>
      <c r="H708" s="678" t="s">
        <v>172</v>
      </c>
      <c r="I708" s="678"/>
      <c r="J708" s="678"/>
      <c r="K708" s="678"/>
      <c r="L708" s="254">
        <v>45672</v>
      </c>
      <c r="M708" s="281" t="s">
        <v>476</v>
      </c>
      <c r="N708" s="319">
        <v>28</v>
      </c>
      <c r="O708" s="281"/>
      <c r="P708" s="534" t="s">
        <v>172</v>
      </c>
      <c r="Q708" s="534" t="s">
        <v>172</v>
      </c>
    </row>
    <row r="709" spans="2:17" ht="12.75" customHeight="1" x14ac:dyDescent="0.3">
      <c r="B709" s="319">
        <v>71</v>
      </c>
      <c r="C709" s="293" t="s">
        <v>284</v>
      </c>
      <c r="D709" s="319" t="s">
        <v>165</v>
      </c>
      <c r="E709" s="319" t="s">
        <v>455</v>
      </c>
      <c r="F709" s="254">
        <v>45659</v>
      </c>
      <c r="G709" s="281">
        <v>36.369999999999997</v>
      </c>
      <c r="H709" s="678" t="s">
        <v>172</v>
      </c>
      <c r="I709" s="678"/>
      <c r="J709" s="678"/>
      <c r="K709" s="678"/>
      <c r="L709" s="254">
        <v>45672</v>
      </c>
      <c r="M709" s="281" t="s">
        <v>443</v>
      </c>
      <c r="N709" s="258">
        <v>25</v>
      </c>
      <c r="O709" s="281"/>
      <c r="P709" s="325"/>
      <c r="Q709" s="534"/>
    </row>
    <row r="710" spans="2:17" ht="12.75" customHeight="1" x14ac:dyDescent="0.3">
      <c r="B710" s="319">
        <v>72</v>
      </c>
      <c r="C710" s="337" t="s">
        <v>313</v>
      </c>
      <c r="D710" s="257" t="s">
        <v>29</v>
      </c>
      <c r="E710" s="258" t="s">
        <v>463</v>
      </c>
      <c r="F710" s="292">
        <v>45671</v>
      </c>
      <c r="G710" s="281">
        <v>36.369999999999997</v>
      </c>
      <c r="H710" s="678" t="s">
        <v>172</v>
      </c>
      <c r="I710" s="678"/>
      <c r="J710" s="678"/>
      <c r="K710" s="678"/>
      <c r="L710" s="254">
        <v>45675</v>
      </c>
      <c r="M710" s="258" t="s">
        <v>453</v>
      </c>
      <c r="N710" s="258">
        <v>30</v>
      </c>
      <c r="O710" s="281"/>
      <c r="P710" s="325"/>
      <c r="Q710" s="534"/>
    </row>
    <row r="711" spans="2:17" x14ac:dyDescent="0.3">
      <c r="B711" s="319">
        <v>73</v>
      </c>
      <c r="C711" s="286" t="s">
        <v>346</v>
      </c>
      <c r="D711" s="319" t="s">
        <v>29</v>
      </c>
      <c r="E711" s="319" t="s">
        <v>30</v>
      </c>
      <c r="F711" s="292">
        <v>45673</v>
      </c>
      <c r="G711" s="281">
        <v>36.369999999999997</v>
      </c>
      <c r="H711" s="678" t="s">
        <v>172</v>
      </c>
      <c r="I711" s="678"/>
      <c r="J711" s="678"/>
      <c r="K711" s="678"/>
      <c r="L711" s="254">
        <v>45676</v>
      </c>
      <c r="M711" s="281" t="s">
        <v>476</v>
      </c>
      <c r="N711" s="258">
        <v>27</v>
      </c>
      <c r="O711" s="281"/>
      <c r="P711" s="534" t="s">
        <v>172</v>
      </c>
      <c r="Q711" s="534" t="s">
        <v>172</v>
      </c>
    </row>
    <row r="712" spans="2:17" s="221" customFormat="1" ht="12.75" customHeight="1" x14ac:dyDescent="0.3">
      <c r="B712" s="319">
        <v>74</v>
      </c>
      <c r="C712" s="293" t="s">
        <v>315</v>
      </c>
      <c r="D712" s="319" t="s">
        <v>34</v>
      </c>
      <c r="E712" s="319" t="s">
        <v>455</v>
      </c>
      <c r="F712" s="292">
        <v>45675</v>
      </c>
      <c r="G712" s="281">
        <v>37.93</v>
      </c>
      <c r="H712" s="678" t="s">
        <v>172</v>
      </c>
      <c r="I712" s="678"/>
      <c r="J712" s="678"/>
      <c r="K712" s="678"/>
      <c r="L712" s="254">
        <v>45679</v>
      </c>
      <c r="M712" s="281" t="s">
        <v>453</v>
      </c>
      <c r="N712" s="281">
        <v>30</v>
      </c>
      <c r="O712" s="281"/>
      <c r="P712" s="325"/>
      <c r="Q712" s="534"/>
    </row>
    <row r="713" spans="2:17" x14ac:dyDescent="0.3">
      <c r="B713" s="319">
        <v>75</v>
      </c>
      <c r="C713" s="293" t="s">
        <v>344</v>
      </c>
      <c r="D713" s="319" t="s">
        <v>29</v>
      </c>
      <c r="E713" s="281" t="s">
        <v>432</v>
      </c>
      <c r="F713" s="292">
        <v>45676</v>
      </c>
      <c r="G713" s="281">
        <v>36.369999999999997</v>
      </c>
      <c r="H713" s="678" t="s">
        <v>172</v>
      </c>
      <c r="I713" s="678"/>
      <c r="J713" s="678"/>
      <c r="K713" s="678"/>
      <c r="L713" s="254">
        <v>45680</v>
      </c>
      <c r="M713" s="281" t="s">
        <v>476</v>
      </c>
      <c r="N713" s="281">
        <v>27</v>
      </c>
      <c r="O713" s="281"/>
      <c r="P713" s="534" t="s">
        <v>172</v>
      </c>
      <c r="Q713" s="534" t="s">
        <v>172</v>
      </c>
    </row>
    <row r="714" spans="2:17" s="221" customFormat="1" ht="12.75" customHeight="1" x14ac:dyDescent="0.3">
      <c r="B714" s="319">
        <v>76</v>
      </c>
      <c r="C714" s="293" t="s">
        <v>317</v>
      </c>
      <c r="D714" s="319" t="s">
        <v>34</v>
      </c>
      <c r="E714" s="319" t="s">
        <v>456</v>
      </c>
      <c r="F714" s="292">
        <v>45679</v>
      </c>
      <c r="G714" s="281">
        <v>37.93</v>
      </c>
      <c r="H714" s="678" t="s">
        <v>172</v>
      </c>
      <c r="I714" s="678"/>
      <c r="J714" s="678"/>
      <c r="K714" s="678"/>
      <c r="L714" s="292">
        <v>45684</v>
      </c>
      <c r="M714" s="281" t="s">
        <v>453</v>
      </c>
      <c r="N714" s="281">
        <v>30</v>
      </c>
      <c r="O714" s="281"/>
      <c r="P714" s="325"/>
      <c r="Q714" s="534"/>
    </row>
    <row r="715" spans="2:17" x14ac:dyDescent="0.3">
      <c r="B715" s="319">
        <v>77</v>
      </c>
      <c r="C715" s="293" t="s">
        <v>357</v>
      </c>
      <c r="D715" s="319" t="s">
        <v>29</v>
      </c>
      <c r="E715" s="319" t="s">
        <v>30</v>
      </c>
      <c r="F715" s="292">
        <v>45680</v>
      </c>
      <c r="G715" s="281">
        <v>36.369999999999997</v>
      </c>
      <c r="H715" s="678" t="s">
        <v>172</v>
      </c>
      <c r="I715" s="678"/>
      <c r="J715" s="678"/>
      <c r="K715" s="678"/>
      <c r="L715" s="292">
        <v>45685</v>
      </c>
      <c r="M715" s="281" t="s">
        <v>476</v>
      </c>
      <c r="N715" s="281">
        <v>27</v>
      </c>
      <c r="O715" s="281"/>
      <c r="P715" s="534" t="s">
        <v>172</v>
      </c>
      <c r="Q715" s="534" t="s">
        <v>172</v>
      </c>
    </row>
    <row r="716" spans="2:17" ht="12.75" customHeight="1" x14ac:dyDescent="0.3">
      <c r="B716" s="319">
        <v>78</v>
      </c>
      <c r="C716" s="293" t="s">
        <v>280</v>
      </c>
      <c r="D716" s="319" t="s">
        <v>29</v>
      </c>
      <c r="E716" s="319" t="s">
        <v>30</v>
      </c>
      <c r="F716" s="292">
        <v>45673</v>
      </c>
      <c r="G716" s="281">
        <v>36.369999999999997</v>
      </c>
      <c r="H716" s="678" t="s">
        <v>172</v>
      </c>
      <c r="I716" s="678"/>
      <c r="J716" s="678"/>
      <c r="K716" s="678"/>
      <c r="L716" s="292">
        <v>45687</v>
      </c>
      <c r="M716" s="281" t="s">
        <v>443</v>
      </c>
      <c r="N716" s="281">
        <v>25</v>
      </c>
      <c r="O716" s="281"/>
      <c r="P716" s="325"/>
      <c r="Q716" s="534"/>
    </row>
    <row r="717" spans="2:17" ht="12.75" customHeight="1" x14ac:dyDescent="0.3">
      <c r="B717" s="319">
        <v>79</v>
      </c>
      <c r="C717" s="293" t="s">
        <v>316</v>
      </c>
      <c r="D717" s="319" t="s">
        <v>29</v>
      </c>
      <c r="E717" s="319" t="s">
        <v>456</v>
      </c>
      <c r="F717" s="292">
        <v>45679</v>
      </c>
      <c r="G717" s="281">
        <v>36.369999999999997</v>
      </c>
      <c r="H717" s="678" t="s">
        <v>172</v>
      </c>
      <c r="I717" s="678"/>
      <c r="J717" s="678"/>
      <c r="K717" s="678"/>
      <c r="L717" s="292">
        <v>45687</v>
      </c>
      <c r="M717" s="281" t="s">
        <v>453</v>
      </c>
      <c r="N717" s="281">
        <v>30</v>
      </c>
      <c r="O717" s="281"/>
      <c r="P717" s="325"/>
      <c r="Q717" s="534"/>
    </row>
    <row r="718" spans="2:17" x14ac:dyDescent="0.3">
      <c r="B718" s="319">
        <v>80</v>
      </c>
      <c r="C718" s="293" t="s">
        <v>359</v>
      </c>
      <c r="D718" s="319" t="s">
        <v>34</v>
      </c>
      <c r="E718" s="319" t="s">
        <v>30</v>
      </c>
      <c r="F718" s="292">
        <v>45685</v>
      </c>
      <c r="G718" s="281">
        <v>37.93</v>
      </c>
      <c r="H718" s="678" t="s">
        <v>172</v>
      </c>
      <c r="I718" s="678"/>
      <c r="J718" s="678"/>
      <c r="K718" s="678"/>
      <c r="L718" s="292">
        <v>45691</v>
      </c>
      <c r="M718" s="281" t="s">
        <v>476</v>
      </c>
      <c r="N718" s="281">
        <v>27</v>
      </c>
      <c r="O718" s="281"/>
      <c r="P718" s="534" t="s">
        <v>172</v>
      </c>
      <c r="Q718" s="534" t="s">
        <v>172</v>
      </c>
    </row>
    <row r="719" spans="2:17" ht="12.75" customHeight="1" x14ac:dyDescent="0.3">
      <c r="B719" s="319">
        <v>81</v>
      </c>
      <c r="C719" s="293" t="s">
        <v>308</v>
      </c>
      <c r="D719" s="319" t="s">
        <v>29</v>
      </c>
      <c r="E719" s="319" t="s">
        <v>462</v>
      </c>
      <c r="F719" s="292">
        <v>45687</v>
      </c>
      <c r="G719" s="281">
        <v>36.369999999999997</v>
      </c>
      <c r="H719" s="678" t="s">
        <v>172</v>
      </c>
      <c r="I719" s="678"/>
      <c r="J719" s="678"/>
      <c r="K719" s="678"/>
      <c r="L719" s="292">
        <v>45691</v>
      </c>
      <c r="M719" s="281" t="s">
        <v>453</v>
      </c>
      <c r="N719" s="281">
        <v>25</v>
      </c>
      <c r="O719" s="281"/>
      <c r="P719" s="325"/>
      <c r="Q719" s="534"/>
    </row>
    <row r="720" spans="2:17" ht="12.75" customHeight="1" x14ac:dyDescent="0.3">
      <c r="B720" s="319">
        <v>82</v>
      </c>
      <c r="C720" s="293" t="s">
        <v>290</v>
      </c>
      <c r="D720" s="319" t="s">
        <v>29</v>
      </c>
      <c r="E720" s="319" t="s">
        <v>456</v>
      </c>
      <c r="F720" s="292">
        <v>45692</v>
      </c>
      <c r="G720" s="281">
        <v>36.369999999999997</v>
      </c>
      <c r="H720" s="678" t="s">
        <v>172</v>
      </c>
      <c r="I720" s="678"/>
      <c r="J720" s="678"/>
      <c r="K720" s="678"/>
      <c r="L720" s="292">
        <v>45696</v>
      </c>
      <c r="M720" s="281" t="s">
        <v>453</v>
      </c>
      <c r="N720" s="281">
        <v>30</v>
      </c>
      <c r="O720" s="281"/>
      <c r="P720" s="325"/>
      <c r="Q720" s="534"/>
    </row>
    <row r="721" spans="2:17" x14ac:dyDescent="0.3">
      <c r="B721" s="319">
        <v>83</v>
      </c>
      <c r="C721" s="293" t="s">
        <v>362</v>
      </c>
      <c r="D721" s="319" t="s">
        <v>29</v>
      </c>
      <c r="E721" s="319" t="s">
        <v>337</v>
      </c>
      <c r="F721" s="292">
        <v>45692</v>
      </c>
      <c r="G721" s="281">
        <v>36.369999999999997</v>
      </c>
      <c r="H721" s="678" t="s">
        <v>172</v>
      </c>
      <c r="I721" s="678"/>
      <c r="J721" s="678"/>
      <c r="K721" s="678"/>
      <c r="L721" s="292">
        <v>45697</v>
      </c>
      <c r="M721" s="281" t="s">
        <v>476</v>
      </c>
      <c r="N721" s="281">
        <v>25</v>
      </c>
      <c r="O721" s="281"/>
      <c r="P721" s="534" t="s">
        <v>172</v>
      </c>
      <c r="Q721" s="534" t="s">
        <v>172</v>
      </c>
    </row>
    <row r="722" spans="2:17" ht="12.75" customHeight="1" x14ac:dyDescent="0.3">
      <c r="B722" s="319">
        <v>84</v>
      </c>
      <c r="C722" s="293" t="s">
        <v>169</v>
      </c>
      <c r="D722" s="319" t="s">
        <v>29</v>
      </c>
      <c r="E722" s="319" t="s">
        <v>337</v>
      </c>
      <c r="F722" s="292">
        <v>45687</v>
      </c>
      <c r="G722" s="281">
        <v>36.369999999999997</v>
      </c>
      <c r="H722" s="678" t="s">
        <v>172</v>
      </c>
      <c r="I722" s="678"/>
      <c r="J722" s="678"/>
      <c r="K722" s="678"/>
      <c r="L722" s="292">
        <v>45698</v>
      </c>
      <c r="M722" s="281" t="s">
        <v>443</v>
      </c>
      <c r="N722" s="281">
        <v>30</v>
      </c>
      <c r="O722" s="281"/>
      <c r="P722" s="325"/>
      <c r="Q722" s="534"/>
    </row>
    <row r="723" spans="2:17" ht="12.75" customHeight="1" x14ac:dyDescent="0.3">
      <c r="B723" s="319">
        <v>85</v>
      </c>
      <c r="C723" s="293" t="s">
        <v>289</v>
      </c>
      <c r="D723" s="319" t="s">
        <v>34</v>
      </c>
      <c r="E723" s="319" t="s">
        <v>455</v>
      </c>
      <c r="F723" s="254">
        <v>45697</v>
      </c>
      <c r="G723" s="281">
        <v>37.93</v>
      </c>
      <c r="H723" s="678" t="s">
        <v>172</v>
      </c>
      <c r="I723" s="678"/>
      <c r="J723" s="678"/>
      <c r="K723" s="678"/>
      <c r="L723" s="292">
        <v>45700</v>
      </c>
      <c r="M723" s="281" t="s">
        <v>453</v>
      </c>
      <c r="N723" s="281">
        <v>27</v>
      </c>
      <c r="O723" s="281"/>
      <c r="P723" s="325"/>
      <c r="Q723" s="534"/>
    </row>
    <row r="724" spans="2:17" x14ac:dyDescent="0.3">
      <c r="B724" s="319">
        <v>86</v>
      </c>
      <c r="C724" s="286" t="s">
        <v>363</v>
      </c>
      <c r="D724" s="319" t="s">
        <v>29</v>
      </c>
      <c r="E724" s="319" t="s">
        <v>432</v>
      </c>
      <c r="F724" s="254">
        <v>45698</v>
      </c>
      <c r="G724" s="281">
        <v>36.369999999999997</v>
      </c>
      <c r="H724" s="678" t="s">
        <v>172</v>
      </c>
      <c r="I724" s="678"/>
      <c r="J724" s="678"/>
      <c r="K724" s="678"/>
      <c r="L724" s="292">
        <v>45702</v>
      </c>
      <c r="M724" s="281" t="s">
        <v>476</v>
      </c>
      <c r="N724" s="281">
        <v>27</v>
      </c>
      <c r="O724" s="281"/>
      <c r="P724" s="534" t="s">
        <v>172</v>
      </c>
      <c r="Q724" s="534" t="s">
        <v>172</v>
      </c>
    </row>
    <row r="725" spans="2:17" x14ac:dyDescent="0.3">
      <c r="B725" s="319">
        <v>87</v>
      </c>
      <c r="C725" s="286" t="s">
        <v>339</v>
      </c>
      <c r="D725" s="319" t="s">
        <v>29</v>
      </c>
      <c r="E725" s="319" t="s">
        <v>30</v>
      </c>
      <c r="F725" s="254">
        <v>45698</v>
      </c>
      <c r="G725" s="281">
        <v>36.369999999999997</v>
      </c>
      <c r="H725" s="678" t="s">
        <v>172</v>
      </c>
      <c r="I725" s="678"/>
      <c r="J725" s="678"/>
      <c r="K725" s="678"/>
      <c r="L725" s="292">
        <v>45706</v>
      </c>
      <c r="M725" s="258" t="s">
        <v>614</v>
      </c>
      <c r="N725" s="281">
        <v>25</v>
      </c>
      <c r="O725" s="281"/>
      <c r="P725" s="534" t="s">
        <v>172</v>
      </c>
      <c r="Q725" s="534" t="s">
        <v>172</v>
      </c>
    </row>
    <row r="726" spans="2:17" ht="12.75" customHeight="1" x14ac:dyDescent="0.3">
      <c r="B726" s="319">
        <v>88</v>
      </c>
      <c r="C726" s="286" t="s">
        <v>291</v>
      </c>
      <c r="D726" s="319" t="s">
        <v>43</v>
      </c>
      <c r="E726" s="319" t="s">
        <v>456</v>
      </c>
      <c r="F726" s="254">
        <v>45701</v>
      </c>
      <c r="G726" s="258">
        <v>43.08</v>
      </c>
      <c r="H726" s="678" t="s">
        <v>172</v>
      </c>
      <c r="I726" s="678"/>
      <c r="J726" s="678"/>
      <c r="K726" s="678"/>
      <c r="L726" s="292">
        <v>45707</v>
      </c>
      <c r="M726" s="281" t="s">
        <v>453</v>
      </c>
      <c r="N726" s="281">
        <v>30</v>
      </c>
      <c r="O726" s="281"/>
      <c r="P726" s="325"/>
      <c r="Q726" s="534"/>
    </row>
    <row r="727" spans="2:17" x14ac:dyDescent="0.3">
      <c r="B727" s="319">
        <v>89</v>
      </c>
      <c r="C727" s="286" t="s">
        <v>364</v>
      </c>
      <c r="D727" s="319" t="s">
        <v>34</v>
      </c>
      <c r="E727" s="319" t="s">
        <v>30</v>
      </c>
      <c r="F727" s="254">
        <v>45703</v>
      </c>
      <c r="G727" s="258">
        <v>37.93</v>
      </c>
      <c r="H727" s="678" t="s">
        <v>172</v>
      </c>
      <c r="I727" s="678"/>
      <c r="J727" s="678"/>
      <c r="K727" s="678"/>
      <c r="L727" s="292">
        <v>45708</v>
      </c>
      <c r="M727" s="281" t="s">
        <v>476</v>
      </c>
      <c r="N727" s="281">
        <v>27</v>
      </c>
      <c r="O727" s="281"/>
      <c r="P727" s="534" t="s">
        <v>172</v>
      </c>
      <c r="Q727" s="534" t="s">
        <v>172</v>
      </c>
    </row>
    <row r="728" spans="2:17" ht="12.75" customHeight="1" x14ac:dyDescent="0.3">
      <c r="B728" s="319">
        <v>90</v>
      </c>
      <c r="C728" s="286" t="s">
        <v>60</v>
      </c>
      <c r="D728" s="319" t="s">
        <v>43</v>
      </c>
      <c r="E728" s="319" t="s">
        <v>30</v>
      </c>
      <c r="F728" s="254">
        <v>45699</v>
      </c>
      <c r="G728" s="258">
        <v>43.08</v>
      </c>
      <c r="H728" s="678" t="s">
        <v>172</v>
      </c>
      <c r="I728" s="678"/>
      <c r="J728" s="678"/>
      <c r="K728" s="678"/>
      <c r="L728" s="254">
        <v>45709</v>
      </c>
      <c r="M728" s="281" t="s">
        <v>443</v>
      </c>
      <c r="N728" s="281">
        <v>25</v>
      </c>
      <c r="O728" s="281"/>
      <c r="P728" s="534" t="s">
        <v>172</v>
      </c>
      <c r="Q728" s="534" t="s">
        <v>172</v>
      </c>
    </row>
    <row r="729" spans="2:17" ht="12.75" customHeight="1" x14ac:dyDescent="0.3">
      <c r="B729" s="319">
        <v>91</v>
      </c>
      <c r="C729" s="286" t="s">
        <v>292</v>
      </c>
      <c r="D729" s="319" t="s">
        <v>34</v>
      </c>
      <c r="E729" s="319" t="s">
        <v>456</v>
      </c>
      <c r="F729" s="254">
        <v>45707</v>
      </c>
      <c r="G729" s="258">
        <v>37.93</v>
      </c>
      <c r="H729" s="678" t="s">
        <v>172</v>
      </c>
      <c r="I729" s="678"/>
      <c r="J729" s="678"/>
      <c r="K729" s="678"/>
      <c r="L729" s="254">
        <v>45711</v>
      </c>
      <c r="M729" s="258" t="s">
        <v>453</v>
      </c>
      <c r="N729" s="281">
        <v>30</v>
      </c>
      <c r="O729" s="281"/>
      <c r="P729" s="325"/>
      <c r="Q729" s="534"/>
    </row>
    <row r="730" spans="2:17" x14ac:dyDescent="0.3">
      <c r="B730" s="319">
        <v>92</v>
      </c>
      <c r="C730" s="286" t="s">
        <v>42</v>
      </c>
      <c r="D730" s="319" t="s">
        <v>43</v>
      </c>
      <c r="E730" s="319" t="s">
        <v>30</v>
      </c>
      <c r="F730" s="254">
        <v>45707</v>
      </c>
      <c r="G730" s="258">
        <v>43.08</v>
      </c>
      <c r="H730" s="678" t="s">
        <v>172</v>
      </c>
      <c r="I730" s="678"/>
      <c r="J730" s="678"/>
      <c r="K730" s="678"/>
      <c r="L730" s="254">
        <v>45713</v>
      </c>
      <c r="M730" s="258" t="s">
        <v>614</v>
      </c>
      <c r="N730" s="281">
        <v>27</v>
      </c>
      <c r="O730" s="281"/>
      <c r="P730" s="534" t="s">
        <v>172</v>
      </c>
      <c r="Q730" s="534" t="s">
        <v>172</v>
      </c>
    </row>
    <row r="731" spans="2:17" x14ac:dyDescent="0.3">
      <c r="B731" s="319">
        <v>93</v>
      </c>
      <c r="C731" s="286" t="s">
        <v>360</v>
      </c>
      <c r="D731" s="319" t="s">
        <v>29</v>
      </c>
      <c r="E731" s="319" t="s">
        <v>432</v>
      </c>
      <c r="F731" s="254">
        <v>45709</v>
      </c>
      <c r="G731" s="258">
        <v>36.369999999999997</v>
      </c>
      <c r="H731" s="678" t="s">
        <v>172</v>
      </c>
      <c r="I731" s="678"/>
      <c r="J731" s="678"/>
      <c r="K731" s="678"/>
      <c r="L731" s="254">
        <v>45713</v>
      </c>
      <c r="M731" s="281" t="s">
        <v>476</v>
      </c>
      <c r="N731" s="281">
        <v>25</v>
      </c>
      <c r="O731" s="281"/>
      <c r="P731" s="534" t="s">
        <v>172</v>
      </c>
      <c r="Q731" s="534" t="s">
        <v>172</v>
      </c>
    </row>
    <row r="732" spans="2:17" ht="12.75" customHeight="1" x14ac:dyDescent="0.3">
      <c r="B732" s="319">
        <v>94</v>
      </c>
      <c r="C732" s="293" t="s">
        <v>294</v>
      </c>
      <c r="D732" s="281" t="s">
        <v>159</v>
      </c>
      <c r="E732" s="281" t="s">
        <v>463</v>
      </c>
      <c r="F732" s="292">
        <v>45712</v>
      </c>
      <c r="G732" s="281">
        <v>43.08</v>
      </c>
      <c r="H732" s="678" t="s">
        <v>172</v>
      </c>
      <c r="I732" s="678"/>
      <c r="J732" s="678"/>
      <c r="K732" s="678"/>
      <c r="L732" s="292">
        <v>45715</v>
      </c>
      <c r="M732" s="281" t="s">
        <v>453</v>
      </c>
      <c r="N732" s="281">
        <v>27</v>
      </c>
      <c r="O732" s="281"/>
      <c r="P732" s="325"/>
      <c r="Q732" s="534"/>
    </row>
    <row r="733" spans="2:17" s="221" customFormat="1" ht="12.75" customHeight="1" x14ac:dyDescent="0.3">
      <c r="B733" s="319">
        <v>95</v>
      </c>
      <c r="C733" s="293" t="s">
        <v>283</v>
      </c>
      <c r="D733" s="319" t="s">
        <v>29</v>
      </c>
      <c r="E733" s="319" t="s">
        <v>455</v>
      </c>
      <c r="F733" s="292">
        <v>45710</v>
      </c>
      <c r="G733" s="281">
        <v>36.369999999999997</v>
      </c>
      <c r="H733" s="678" t="s">
        <v>172</v>
      </c>
      <c r="I733" s="678"/>
      <c r="J733" s="678"/>
      <c r="K733" s="678"/>
      <c r="L733" s="292">
        <v>45717</v>
      </c>
      <c r="M733" s="281" t="s">
        <v>443</v>
      </c>
      <c r="N733" s="281">
        <v>25</v>
      </c>
      <c r="O733" s="281"/>
      <c r="P733" s="325"/>
      <c r="Q733" s="534"/>
    </row>
    <row r="734" spans="2:17" x14ac:dyDescent="0.3">
      <c r="B734" s="319">
        <v>96</v>
      </c>
      <c r="C734" s="286" t="s">
        <v>347</v>
      </c>
      <c r="D734" s="319" t="s">
        <v>167</v>
      </c>
      <c r="E734" s="319" t="s">
        <v>432</v>
      </c>
      <c r="F734" s="254">
        <v>45714</v>
      </c>
      <c r="G734" s="258">
        <v>37.93</v>
      </c>
      <c r="H734" s="678" t="s">
        <v>172</v>
      </c>
      <c r="I734" s="678"/>
      <c r="J734" s="678"/>
      <c r="K734" s="678"/>
      <c r="L734" s="292">
        <v>45717</v>
      </c>
      <c r="M734" s="281" t="s">
        <v>476</v>
      </c>
      <c r="N734" s="281">
        <v>23</v>
      </c>
      <c r="O734" s="281"/>
      <c r="P734" s="534" t="s">
        <v>172</v>
      </c>
      <c r="Q734" s="534" t="s">
        <v>172</v>
      </c>
    </row>
    <row r="735" spans="2:17" ht="12.75" customHeight="1" x14ac:dyDescent="0.3">
      <c r="B735" s="319">
        <v>97</v>
      </c>
      <c r="C735" s="286" t="s">
        <v>293</v>
      </c>
      <c r="D735" s="319" t="s">
        <v>29</v>
      </c>
      <c r="E735" s="319" t="s">
        <v>462</v>
      </c>
      <c r="F735" s="254">
        <v>45716</v>
      </c>
      <c r="G735" s="281">
        <v>36.369999999999997</v>
      </c>
      <c r="H735" s="678" t="s">
        <v>172</v>
      </c>
      <c r="I735" s="678"/>
      <c r="J735" s="678"/>
      <c r="K735" s="678"/>
      <c r="L735" s="254">
        <v>45718</v>
      </c>
      <c r="M735" s="258" t="s">
        <v>453</v>
      </c>
      <c r="N735" s="281">
        <v>25</v>
      </c>
      <c r="O735" s="281"/>
      <c r="P735" s="325"/>
      <c r="Q735" s="534"/>
    </row>
    <row r="736" spans="2:17" ht="12.75" customHeight="1" x14ac:dyDescent="0.3">
      <c r="B736" s="319">
        <v>98</v>
      </c>
      <c r="C736" s="286" t="s">
        <v>396</v>
      </c>
      <c r="D736" s="319" t="s">
        <v>29</v>
      </c>
      <c r="E736" s="319" t="s">
        <v>432</v>
      </c>
      <c r="F736" s="254">
        <v>45714</v>
      </c>
      <c r="G736" s="281">
        <v>36.369999999999997</v>
      </c>
      <c r="H736" s="678" t="s">
        <v>172</v>
      </c>
      <c r="I736" s="678"/>
      <c r="J736" s="678"/>
      <c r="K736" s="678"/>
      <c r="L736" s="254">
        <v>45718</v>
      </c>
      <c r="M736" s="258" t="s">
        <v>614</v>
      </c>
      <c r="N736" s="281">
        <v>27</v>
      </c>
      <c r="O736" s="281"/>
      <c r="P736" s="325"/>
      <c r="Q736" s="534"/>
    </row>
    <row r="737" spans="2:17" ht="12.75" customHeight="1" x14ac:dyDescent="0.3">
      <c r="B737" s="319">
        <v>99</v>
      </c>
      <c r="C737" s="293" t="s">
        <v>295</v>
      </c>
      <c r="D737" s="281" t="s">
        <v>43</v>
      </c>
      <c r="E737" s="281" t="s">
        <v>462</v>
      </c>
      <c r="F737" s="292">
        <v>45719</v>
      </c>
      <c r="G737" s="281">
        <v>43.08</v>
      </c>
      <c r="H737" s="678" t="s">
        <v>172</v>
      </c>
      <c r="I737" s="678"/>
      <c r="J737" s="678"/>
      <c r="K737" s="678"/>
      <c r="L737" s="254">
        <v>45723</v>
      </c>
      <c r="M737" s="281" t="s">
        <v>453</v>
      </c>
      <c r="N737" s="281">
        <v>25</v>
      </c>
      <c r="O737" s="281"/>
      <c r="P737" s="325"/>
      <c r="Q737" s="534"/>
    </row>
    <row r="738" spans="2:17" x14ac:dyDescent="0.3">
      <c r="B738" s="319">
        <v>100</v>
      </c>
      <c r="C738" s="293" t="s">
        <v>358</v>
      </c>
      <c r="D738" s="281" t="s">
        <v>131</v>
      </c>
      <c r="E738" s="281" t="s">
        <v>336</v>
      </c>
      <c r="F738" s="292">
        <v>45718</v>
      </c>
      <c r="G738" s="281">
        <v>54.66</v>
      </c>
      <c r="H738" s="678" t="s">
        <v>172</v>
      </c>
      <c r="I738" s="678"/>
      <c r="J738" s="678"/>
      <c r="K738" s="678"/>
      <c r="L738" s="254">
        <v>45723</v>
      </c>
      <c r="M738" s="281" t="s">
        <v>476</v>
      </c>
      <c r="N738" s="281">
        <v>27</v>
      </c>
      <c r="O738" s="281"/>
      <c r="P738" s="534" t="s">
        <v>172</v>
      </c>
      <c r="Q738" s="534" t="s">
        <v>172</v>
      </c>
    </row>
    <row r="739" spans="2:17" ht="12.75" customHeight="1" x14ac:dyDescent="0.3">
      <c r="B739" s="319">
        <v>101</v>
      </c>
      <c r="C739" s="293" t="s">
        <v>398</v>
      </c>
      <c r="D739" s="319" t="s">
        <v>34</v>
      </c>
      <c r="E739" s="319" t="s">
        <v>462</v>
      </c>
      <c r="F739" s="292">
        <v>45719</v>
      </c>
      <c r="G739" s="281">
        <v>37.93</v>
      </c>
      <c r="H739" s="678" t="s">
        <v>172</v>
      </c>
      <c r="I739" s="678"/>
      <c r="J739" s="678"/>
      <c r="K739" s="678"/>
      <c r="L739" s="292">
        <v>45725</v>
      </c>
      <c r="M739" s="281" t="s">
        <v>614</v>
      </c>
      <c r="N739" s="281">
        <v>30</v>
      </c>
      <c r="O739" s="281"/>
      <c r="P739" s="325"/>
      <c r="Q739" s="534"/>
    </row>
    <row r="740" spans="2:17" s="221" customFormat="1" ht="12.75" customHeight="1" x14ac:dyDescent="0.3">
      <c r="B740" s="319">
        <v>102</v>
      </c>
      <c r="C740" s="293" t="s">
        <v>288</v>
      </c>
      <c r="D740" s="281" t="s">
        <v>135</v>
      </c>
      <c r="E740" s="281" t="s">
        <v>30</v>
      </c>
      <c r="F740" s="292">
        <v>45724</v>
      </c>
      <c r="G740" s="281">
        <v>54.66</v>
      </c>
      <c r="H740" s="678" t="s">
        <v>172</v>
      </c>
      <c r="I740" s="678"/>
      <c r="J740" s="678"/>
      <c r="K740" s="678"/>
      <c r="L740" s="292">
        <v>45727</v>
      </c>
      <c r="M740" s="281" t="s">
        <v>453</v>
      </c>
      <c r="N740" s="281">
        <v>27</v>
      </c>
      <c r="O740" s="281"/>
      <c r="P740" s="325"/>
      <c r="Q740" s="534" t="s">
        <v>172</v>
      </c>
    </row>
    <row r="741" spans="2:17" x14ac:dyDescent="0.3">
      <c r="B741" s="319">
        <v>103</v>
      </c>
      <c r="C741" s="293" t="s">
        <v>65</v>
      </c>
      <c r="D741" s="281" t="s">
        <v>43</v>
      </c>
      <c r="E741" s="281" t="s">
        <v>30</v>
      </c>
      <c r="F741" s="292">
        <v>45719</v>
      </c>
      <c r="G741" s="281">
        <v>43.08</v>
      </c>
      <c r="H741" s="678" t="s">
        <v>172</v>
      </c>
      <c r="I741" s="678"/>
      <c r="J741" s="678"/>
      <c r="K741" s="678"/>
      <c r="L741" s="292">
        <v>45728</v>
      </c>
      <c r="M741" s="281" t="s">
        <v>443</v>
      </c>
      <c r="N741" s="281">
        <v>25</v>
      </c>
      <c r="O741" s="281"/>
      <c r="P741" s="534" t="s">
        <v>172</v>
      </c>
      <c r="Q741" s="534" t="s">
        <v>172</v>
      </c>
    </row>
    <row r="742" spans="2:17" x14ac:dyDescent="0.3">
      <c r="B742" s="319">
        <v>104</v>
      </c>
      <c r="C742" s="293" t="s">
        <v>366</v>
      </c>
      <c r="D742" s="319" t="s">
        <v>29</v>
      </c>
      <c r="E742" s="319" t="s">
        <v>432</v>
      </c>
      <c r="F742" s="292">
        <v>45724</v>
      </c>
      <c r="G742" s="281">
        <v>36.369999999999997</v>
      </c>
      <c r="H742" s="678" t="s">
        <v>172</v>
      </c>
      <c r="I742" s="678"/>
      <c r="J742" s="678"/>
      <c r="K742" s="678"/>
      <c r="L742" s="292">
        <v>45728</v>
      </c>
      <c r="M742" s="281" t="s">
        <v>476</v>
      </c>
      <c r="N742" s="281">
        <v>23</v>
      </c>
      <c r="O742" s="281"/>
      <c r="P742" s="534" t="s">
        <v>172</v>
      </c>
      <c r="Q742" s="534" t="s">
        <v>172</v>
      </c>
    </row>
    <row r="743" spans="2:17" ht="12.75" customHeight="1" x14ac:dyDescent="0.3">
      <c r="B743" s="319">
        <v>105</v>
      </c>
      <c r="C743" s="293" t="s">
        <v>399</v>
      </c>
      <c r="D743" s="281" t="s">
        <v>29</v>
      </c>
      <c r="E743" s="281" t="s">
        <v>30</v>
      </c>
      <c r="F743" s="292">
        <v>45726</v>
      </c>
      <c r="G743" s="281">
        <v>36.369999999999997</v>
      </c>
      <c r="H743" s="678" t="s">
        <v>172</v>
      </c>
      <c r="I743" s="678"/>
      <c r="J743" s="678"/>
      <c r="K743" s="678"/>
      <c r="L743" s="292">
        <v>45729</v>
      </c>
      <c r="M743" s="281" t="s">
        <v>614</v>
      </c>
      <c r="N743" s="281">
        <v>25</v>
      </c>
      <c r="O743" s="281"/>
      <c r="P743" s="325"/>
      <c r="Q743" s="534"/>
    </row>
    <row r="744" spans="2:17" ht="12.75" customHeight="1" x14ac:dyDescent="0.3">
      <c r="B744" s="319">
        <v>106</v>
      </c>
      <c r="C744" s="293" t="s">
        <v>296</v>
      </c>
      <c r="D744" s="319" t="s">
        <v>29</v>
      </c>
      <c r="E744" s="319" t="s">
        <v>455</v>
      </c>
      <c r="F744" s="292">
        <v>45728</v>
      </c>
      <c r="G744" s="281">
        <v>36.369999999999997</v>
      </c>
      <c r="H744" s="678" t="s">
        <v>172</v>
      </c>
      <c r="I744" s="678"/>
      <c r="J744" s="678"/>
      <c r="K744" s="678"/>
      <c r="L744" s="292">
        <v>45732</v>
      </c>
      <c r="M744" s="281" t="s">
        <v>453</v>
      </c>
      <c r="N744" s="281">
        <v>25</v>
      </c>
      <c r="O744" s="281"/>
      <c r="P744" s="325"/>
      <c r="Q744" s="534"/>
    </row>
    <row r="745" spans="2:17" ht="12.75" customHeight="1" x14ac:dyDescent="0.3">
      <c r="B745" s="281">
        <v>107</v>
      </c>
      <c r="C745" s="293" t="s">
        <v>370</v>
      </c>
      <c r="D745" s="319" t="s">
        <v>29</v>
      </c>
      <c r="E745" s="319" t="s">
        <v>30</v>
      </c>
      <c r="F745" s="292">
        <v>45729</v>
      </c>
      <c r="G745" s="281">
        <v>36.369999999999997</v>
      </c>
      <c r="H745" s="678" t="s">
        <v>172</v>
      </c>
      <c r="I745" s="678"/>
      <c r="J745" s="678"/>
      <c r="K745" s="678"/>
      <c r="L745" s="292">
        <v>45733</v>
      </c>
      <c r="M745" s="281" t="s">
        <v>476</v>
      </c>
      <c r="N745" s="281">
        <v>27</v>
      </c>
      <c r="O745" s="281"/>
      <c r="P745" s="325"/>
      <c r="Q745" s="534"/>
    </row>
    <row r="746" spans="2:17" ht="12.75" customHeight="1" x14ac:dyDescent="0.3">
      <c r="B746" s="281">
        <v>108</v>
      </c>
      <c r="C746" s="293" t="s">
        <v>297</v>
      </c>
      <c r="D746" s="319" t="s">
        <v>34</v>
      </c>
      <c r="E746" s="319" t="s">
        <v>456</v>
      </c>
      <c r="F746" s="292">
        <v>45732</v>
      </c>
      <c r="G746" s="281">
        <v>37.93</v>
      </c>
      <c r="H746" s="678" t="s">
        <v>172</v>
      </c>
      <c r="I746" s="678"/>
      <c r="J746" s="678"/>
      <c r="K746" s="678"/>
      <c r="L746" s="292">
        <v>45735</v>
      </c>
      <c r="M746" s="281" t="s">
        <v>453</v>
      </c>
      <c r="N746" s="281">
        <v>25</v>
      </c>
      <c r="O746" s="281"/>
      <c r="P746" s="325"/>
      <c r="Q746" s="534"/>
    </row>
    <row r="747" spans="2:17" ht="12.75" customHeight="1" x14ac:dyDescent="0.3">
      <c r="B747" s="281">
        <v>109</v>
      </c>
      <c r="C747" s="293" t="s">
        <v>400</v>
      </c>
      <c r="D747" s="319" t="s">
        <v>29</v>
      </c>
      <c r="E747" s="319" t="s">
        <v>462</v>
      </c>
      <c r="F747" s="292">
        <v>45731</v>
      </c>
      <c r="G747" s="281">
        <v>36.369999999999997</v>
      </c>
      <c r="H747" s="678" t="s">
        <v>172</v>
      </c>
      <c r="I747" s="678"/>
      <c r="J747" s="678"/>
      <c r="K747" s="678"/>
      <c r="L747" s="292">
        <v>45735</v>
      </c>
      <c r="M747" s="281" t="s">
        <v>614</v>
      </c>
      <c r="N747" s="281">
        <v>25</v>
      </c>
      <c r="O747" s="281"/>
      <c r="P747" s="325"/>
      <c r="Q747" s="534"/>
    </row>
    <row r="748" spans="2:17" s="221" customFormat="1" ht="12.75" customHeight="1" x14ac:dyDescent="0.3">
      <c r="B748" s="281">
        <v>110</v>
      </c>
      <c r="C748" s="293" t="s">
        <v>298</v>
      </c>
      <c r="D748" s="319" t="str">
        <f t="shared" ref="D748:D776" si="15">VLOOKUP(C748,$C$9:$D$222,2,FALSE)</f>
        <v>3DA+0</v>
      </c>
      <c r="E748" s="319" t="s">
        <v>456</v>
      </c>
      <c r="F748" s="292">
        <v>45736</v>
      </c>
      <c r="G748" s="281">
        <v>36.369999999999997</v>
      </c>
      <c r="H748" s="678" t="s">
        <v>172</v>
      </c>
      <c r="I748" s="678"/>
      <c r="J748" s="678"/>
      <c r="K748" s="678"/>
      <c r="L748" s="292">
        <v>45738</v>
      </c>
      <c r="M748" s="281" t="s">
        <v>453</v>
      </c>
      <c r="N748" s="281">
        <v>25</v>
      </c>
      <c r="O748" s="281"/>
      <c r="P748" s="325" t="s">
        <v>172</v>
      </c>
      <c r="Q748" s="534" t="s">
        <v>172</v>
      </c>
    </row>
    <row r="749" spans="2:17" s="221" customFormat="1" ht="12.75" customHeight="1" x14ac:dyDescent="0.3">
      <c r="B749" s="281">
        <v>111</v>
      </c>
      <c r="C749" s="293" t="s">
        <v>401</v>
      </c>
      <c r="D749" s="319" t="str">
        <f t="shared" si="15"/>
        <v>3DA+0</v>
      </c>
      <c r="E749" s="319" t="s">
        <v>456</v>
      </c>
      <c r="F749" s="292">
        <v>45736</v>
      </c>
      <c r="G749" s="281">
        <v>36.369999999999997</v>
      </c>
      <c r="H749" s="678" t="s">
        <v>172</v>
      </c>
      <c r="I749" s="678"/>
      <c r="J749" s="678"/>
      <c r="K749" s="678"/>
      <c r="L749" s="292">
        <v>45739</v>
      </c>
      <c r="M749" s="281" t="s">
        <v>614</v>
      </c>
      <c r="N749" s="281">
        <v>27</v>
      </c>
      <c r="O749" s="281"/>
      <c r="P749" s="325"/>
      <c r="Q749" s="534"/>
    </row>
    <row r="750" spans="2:17" s="221" customFormat="1" ht="14.25" customHeight="1" x14ac:dyDescent="0.3">
      <c r="B750" s="281">
        <v>112</v>
      </c>
      <c r="C750" s="293" t="s">
        <v>365</v>
      </c>
      <c r="D750" s="319" t="str">
        <f t="shared" si="15"/>
        <v xml:space="preserve">3DC1+0 </v>
      </c>
      <c r="E750" s="319" t="s">
        <v>30</v>
      </c>
      <c r="F750" s="292">
        <v>45733</v>
      </c>
      <c r="G750" s="307">
        <v>62.535277999999998</v>
      </c>
      <c r="H750" s="678" t="s">
        <v>172</v>
      </c>
      <c r="I750" s="678"/>
      <c r="J750" s="678"/>
      <c r="K750" s="678"/>
      <c r="L750" s="292">
        <v>45739</v>
      </c>
      <c r="M750" s="281" t="s">
        <v>476</v>
      </c>
      <c r="N750" s="281">
        <v>27</v>
      </c>
      <c r="O750" s="281"/>
      <c r="P750" s="534" t="s">
        <v>172</v>
      </c>
      <c r="Q750" s="534" t="s">
        <v>172</v>
      </c>
    </row>
    <row r="751" spans="2:17" ht="12.75" customHeight="1" x14ac:dyDescent="0.3">
      <c r="B751" s="281">
        <v>113</v>
      </c>
      <c r="C751" s="293" t="s">
        <v>302</v>
      </c>
      <c r="D751" s="319" t="str">
        <f t="shared" si="15"/>
        <v>3DA+0</v>
      </c>
      <c r="E751" s="319" t="str">
        <f>VLOOKUP(C751,$C$9:$E$273,3,FALSE)</f>
        <v xml:space="preserve">WBC </v>
      </c>
      <c r="F751" s="292">
        <v>45739</v>
      </c>
      <c r="G751" s="281">
        <v>36.369999999999997</v>
      </c>
      <c r="H751" s="678" t="s">
        <v>172</v>
      </c>
      <c r="I751" s="678"/>
      <c r="J751" s="678"/>
      <c r="K751" s="678"/>
      <c r="L751" s="292">
        <v>45742</v>
      </c>
      <c r="M751" s="281" t="s">
        <v>453</v>
      </c>
      <c r="N751" s="281">
        <v>27</v>
      </c>
      <c r="O751" s="281"/>
      <c r="P751" s="325"/>
      <c r="Q751" s="534"/>
    </row>
    <row r="752" spans="2:17" x14ac:dyDescent="0.3">
      <c r="B752" s="281">
        <v>114</v>
      </c>
      <c r="C752" s="293" t="s">
        <v>128</v>
      </c>
      <c r="D752" s="319" t="str">
        <f t="shared" si="15"/>
        <v>3DA+6</v>
      </c>
      <c r="E752" s="319" t="str">
        <f>VLOOKUP(C752,$C$9:$E$273,3,FALSE)</f>
        <v xml:space="preserve">WBC </v>
      </c>
      <c r="F752" s="292">
        <v>45729</v>
      </c>
      <c r="G752" s="281">
        <v>43.08</v>
      </c>
      <c r="H752" s="678" t="s">
        <v>172</v>
      </c>
      <c r="I752" s="678"/>
      <c r="J752" s="678"/>
      <c r="K752" s="678"/>
      <c r="L752" s="292">
        <v>45743</v>
      </c>
      <c r="M752" s="281" t="s">
        <v>443</v>
      </c>
      <c r="N752" s="281">
        <v>25</v>
      </c>
      <c r="O752" s="281"/>
      <c r="P752" s="534" t="s">
        <v>172</v>
      </c>
      <c r="Q752" s="534" t="s">
        <v>172</v>
      </c>
    </row>
    <row r="753" spans="2:17" ht="12" customHeight="1" x14ac:dyDescent="0.3">
      <c r="B753" s="281">
        <v>115</v>
      </c>
      <c r="C753" s="293" t="s">
        <v>367</v>
      </c>
      <c r="D753" s="319" t="str">
        <f t="shared" si="15"/>
        <v>3DA+3</v>
      </c>
      <c r="E753" s="319" t="str">
        <f>VLOOKUP(C753,$C$9:$E$273,3,FALSE)</f>
        <v>DFR</v>
      </c>
      <c r="F753" s="292">
        <v>45739</v>
      </c>
      <c r="G753" s="281">
        <v>37.93</v>
      </c>
      <c r="H753" s="678" t="s">
        <v>172</v>
      </c>
      <c r="I753" s="678"/>
      <c r="J753" s="678"/>
      <c r="K753" s="678"/>
      <c r="L753" s="292">
        <v>45743</v>
      </c>
      <c r="M753" s="281" t="s">
        <v>476</v>
      </c>
      <c r="N753" s="281">
        <v>25</v>
      </c>
      <c r="O753" s="281"/>
      <c r="P753" s="534" t="s">
        <v>172</v>
      </c>
      <c r="Q753" s="534" t="s">
        <v>172</v>
      </c>
    </row>
    <row r="754" spans="2:17" ht="12.75" customHeight="1" x14ac:dyDescent="0.3">
      <c r="B754" s="281">
        <v>116</v>
      </c>
      <c r="C754" s="293" t="s">
        <v>303</v>
      </c>
      <c r="D754" s="319" t="str">
        <f>VLOOKUP(C754,$C$9:$D$222,2,FALSE)</f>
        <v>3DA+3</v>
      </c>
      <c r="E754" s="319" t="str">
        <f>VLOOKUP(C754,$C$9:$E$273,3,FALSE)</f>
        <v xml:space="preserve">WET </v>
      </c>
      <c r="F754" s="292">
        <v>45743</v>
      </c>
      <c r="G754" s="281">
        <v>37.93</v>
      </c>
      <c r="H754" s="678" t="s">
        <v>172</v>
      </c>
      <c r="I754" s="678"/>
      <c r="J754" s="678"/>
      <c r="K754" s="678"/>
      <c r="L754" s="292">
        <v>45745</v>
      </c>
      <c r="M754" s="281" t="s">
        <v>453</v>
      </c>
      <c r="N754" s="281">
        <v>27</v>
      </c>
      <c r="O754" s="281"/>
      <c r="P754" s="325"/>
      <c r="Q754" s="534"/>
    </row>
    <row r="755" spans="2:17" ht="12.75" customHeight="1" x14ac:dyDescent="0.3">
      <c r="B755" s="281">
        <v>117</v>
      </c>
      <c r="C755" s="293" t="s">
        <v>496</v>
      </c>
      <c r="D755" s="319" t="str">
        <f>VLOOKUP(C755,$C$9:$D$222,2,FALSE)</f>
        <v>3DA+0</v>
      </c>
      <c r="E755" s="319" t="str">
        <f>VLOOKUP(C755,$C$9:$E$273,3,FALSE)</f>
        <v>WFR</v>
      </c>
      <c r="F755" s="292">
        <v>45740</v>
      </c>
      <c r="G755" s="281">
        <v>36.369999999999997</v>
      </c>
      <c r="H755" s="678" t="s">
        <v>172</v>
      </c>
      <c r="I755" s="678"/>
      <c r="J755" s="678"/>
      <c r="K755" s="678"/>
      <c r="L755" s="292">
        <v>45745</v>
      </c>
      <c r="M755" s="281" t="s">
        <v>658</v>
      </c>
      <c r="N755" s="281">
        <v>25</v>
      </c>
      <c r="O755" s="281"/>
      <c r="P755" s="325"/>
      <c r="Q755" s="534"/>
    </row>
    <row r="756" spans="2:17" ht="12.75" customHeight="1" x14ac:dyDescent="0.3">
      <c r="B756" s="281">
        <v>118</v>
      </c>
      <c r="C756" s="293" t="s">
        <v>382</v>
      </c>
      <c r="D756" s="319" t="str">
        <f t="shared" si="15"/>
        <v>3DA+3</v>
      </c>
      <c r="E756" s="319" t="s">
        <v>30</v>
      </c>
      <c r="F756" s="292">
        <v>45717</v>
      </c>
      <c r="G756" s="281">
        <v>37.93</v>
      </c>
      <c r="H756" s="678" t="s">
        <v>172</v>
      </c>
      <c r="I756" s="678"/>
      <c r="J756" s="678"/>
      <c r="K756" s="678"/>
      <c r="L756" s="292">
        <v>45746</v>
      </c>
      <c r="M756" s="281" t="s">
        <v>659</v>
      </c>
      <c r="N756" s="281">
        <v>27</v>
      </c>
      <c r="O756" s="281"/>
      <c r="P756" s="325"/>
      <c r="Q756" s="534"/>
    </row>
    <row r="757" spans="2:17" ht="12" customHeight="1" x14ac:dyDescent="0.3">
      <c r="B757" s="281">
        <v>119</v>
      </c>
      <c r="C757" s="293" t="s">
        <v>368</v>
      </c>
      <c r="D757" s="319" t="str">
        <f t="shared" si="15"/>
        <v>3DA+6</v>
      </c>
      <c r="E757" s="319" t="str">
        <f t="shared" ref="E757:E787" si="16">VLOOKUP(C757,$C$9:$E$273,3,FALSE)</f>
        <v>DFR</v>
      </c>
      <c r="F757" s="292">
        <v>45744</v>
      </c>
      <c r="G757" s="281">
        <v>43.08</v>
      </c>
      <c r="H757" s="678" t="s">
        <v>172</v>
      </c>
      <c r="I757" s="678"/>
      <c r="J757" s="678"/>
      <c r="K757" s="678"/>
      <c r="L757" s="292">
        <v>45748</v>
      </c>
      <c r="M757" s="281" t="s">
        <v>476</v>
      </c>
      <c r="N757" s="281">
        <v>27</v>
      </c>
      <c r="O757" s="281"/>
      <c r="P757" s="534" t="s">
        <v>172</v>
      </c>
      <c r="Q757" s="534" t="s">
        <v>172</v>
      </c>
    </row>
    <row r="758" spans="2:17" ht="12.75" customHeight="1" x14ac:dyDescent="0.3">
      <c r="B758" s="281">
        <v>120</v>
      </c>
      <c r="C758" s="304" t="s">
        <v>305</v>
      </c>
      <c r="D758" s="319" t="str">
        <f t="shared" si="15"/>
        <v>3DA+3</v>
      </c>
      <c r="E758" s="319" t="str">
        <f t="shared" si="16"/>
        <v xml:space="preserve">WBC </v>
      </c>
      <c r="F758" s="292">
        <v>45745</v>
      </c>
      <c r="G758" s="281">
        <v>37.93</v>
      </c>
      <c r="H758" s="678" t="s">
        <v>172</v>
      </c>
      <c r="I758" s="678"/>
      <c r="J758" s="678"/>
      <c r="K758" s="678"/>
      <c r="L758" s="292">
        <v>45749</v>
      </c>
      <c r="M758" s="281" t="s">
        <v>453</v>
      </c>
      <c r="N758" s="281">
        <v>27</v>
      </c>
      <c r="O758" s="281"/>
      <c r="P758" s="325"/>
      <c r="Q758" s="534"/>
    </row>
    <row r="759" spans="2:17" ht="12.75" customHeight="1" x14ac:dyDescent="0.3">
      <c r="B759" s="281">
        <v>121</v>
      </c>
      <c r="C759" s="293" t="s">
        <v>393</v>
      </c>
      <c r="D759" s="319" t="str">
        <f t="shared" si="15"/>
        <v>3DA+0</v>
      </c>
      <c r="E759" s="319" t="str">
        <f t="shared" si="16"/>
        <v>DFR</v>
      </c>
      <c r="F759" s="292">
        <v>45745</v>
      </c>
      <c r="G759" s="281">
        <v>36.369999999999997</v>
      </c>
      <c r="H759" s="678" t="s">
        <v>172</v>
      </c>
      <c r="I759" s="678"/>
      <c r="J759" s="678"/>
      <c r="K759" s="678"/>
      <c r="L759" s="292">
        <v>45751</v>
      </c>
      <c r="M759" s="281" t="s">
        <v>658</v>
      </c>
      <c r="N759" s="281">
        <v>25</v>
      </c>
      <c r="O759" s="281"/>
      <c r="P759" s="325"/>
      <c r="Q759" s="534"/>
    </row>
    <row r="760" spans="2:17" ht="12.75" customHeight="1" x14ac:dyDescent="0.3">
      <c r="B760" s="281">
        <v>122</v>
      </c>
      <c r="C760" s="293" t="s">
        <v>380</v>
      </c>
      <c r="D760" s="319" t="str">
        <f t="shared" si="15"/>
        <v>3DA+0</v>
      </c>
      <c r="E760" s="319" t="str">
        <f t="shared" si="16"/>
        <v>DFR</v>
      </c>
      <c r="F760" s="292">
        <v>45746</v>
      </c>
      <c r="G760" s="281">
        <v>36.369999999999997</v>
      </c>
      <c r="H760" s="678" t="s">
        <v>172</v>
      </c>
      <c r="I760" s="678"/>
      <c r="J760" s="678"/>
      <c r="K760" s="678"/>
      <c r="L760" s="292">
        <v>45752</v>
      </c>
      <c r="M760" s="281" t="s">
        <v>659</v>
      </c>
      <c r="N760" s="281">
        <v>25</v>
      </c>
      <c r="O760" s="281"/>
      <c r="P760" s="325"/>
      <c r="Q760" s="534"/>
    </row>
    <row r="761" spans="2:17" ht="12.75" customHeight="1" x14ac:dyDescent="0.3">
      <c r="B761" s="281">
        <v>123</v>
      </c>
      <c r="C761" s="293" t="s">
        <v>369</v>
      </c>
      <c r="D761" s="281" t="str">
        <f t="shared" si="15"/>
        <v>3DD45+6</v>
      </c>
      <c r="E761" s="281" t="str">
        <f t="shared" si="16"/>
        <v>WFR</v>
      </c>
      <c r="F761" s="292">
        <v>45749</v>
      </c>
      <c r="G761" s="307">
        <v>84.248000000000005</v>
      </c>
      <c r="H761" s="678" t="s">
        <v>172</v>
      </c>
      <c r="I761" s="678"/>
      <c r="J761" s="678"/>
      <c r="K761" s="678"/>
      <c r="L761" s="292">
        <v>45756</v>
      </c>
      <c r="M761" s="281" t="s">
        <v>476</v>
      </c>
      <c r="N761" s="281">
        <v>25</v>
      </c>
      <c r="O761" s="258"/>
      <c r="P761" s="534" t="s">
        <v>172</v>
      </c>
      <c r="Q761" s="534" t="s">
        <v>172</v>
      </c>
    </row>
    <row r="762" spans="2:17" ht="12.75" customHeight="1" x14ac:dyDescent="0.3">
      <c r="B762" s="281">
        <v>124</v>
      </c>
      <c r="C762" s="293" t="s">
        <v>306</v>
      </c>
      <c r="D762" s="281" t="str">
        <f t="shared" si="15"/>
        <v xml:space="preserve">3DD45+0 </v>
      </c>
      <c r="E762" s="281" t="str">
        <f t="shared" si="16"/>
        <v>WET</v>
      </c>
      <c r="F762" s="292">
        <v>45750</v>
      </c>
      <c r="G762" s="307">
        <v>72.721000000000004</v>
      </c>
      <c r="H762" s="678" t="s">
        <v>172</v>
      </c>
      <c r="I762" s="678"/>
      <c r="J762" s="678"/>
      <c r="K762" s="678"/>
      <c r="L762" s="292">
        <v>45757</v>
      </c>
      <c r="M762" s="281" t="s">
        <v>453</v>
      </c>
      <c r="N762" s="281">
        <v>27</v>
      </c>
      <c r="O762" s="258"/>
      <c r="P762" s="325"/>
      <c r="Q762" s="534"/>
    </row>
    <row r="763" spans="2:17" x14ac:dyDescent="0.3">
      <c r="B763" s="281">
        <v>125</v>
      </c>
      <c r="C763" s="293" t="s">
        <v>328</v>
      </c>
      <c r="D763" s="319" t="str">
        <f t="shared" si="15"/>
        <v>3DA+6</v>
      </c>
      <c r="E763" s="319" t="str">
        <f t="shared" si="16"/>
        <v xml:space="preserve">WBC </v>
      </c>
      <c r="F763" s="292">
        <v>45744</v>
      </c>
      <c r="G763" s="281">
        <v>43.08</v>
      </c>
      <c r="H763" s="678" t="s">
        <v>172</v>
      </c>
      <c r="I763" s="678"/>
      <c r="J763" s="678"/>
      <c r="K763" s="678"/>
      <c r="L763" s="292">
        <v>45758</v>
      </c>
      <c r="M763" s="281" t="s">
        <v>443</v>
      </c>
      <c r="N763" s="281">
        <v>27</v>
      </c>
      <c r="O763" s="258"/>
      <c r="P763" s="325" t="s">
        <v>172</v>
      </c>
      <c r="Q763" s="534" t="s">
        <v>172</v>
      </c>
    </row>
    <row r="764" spans="2:17" ht="12.75" customHeight="1" x14ac:dyDescent="0.3">
      <c r="B764" s="281">
        <v>126</v>
      </c>
      <c r="C764" s="293" t="s">
        <v>381</v>
      </c>
      <c r="D764" s="319" t="str">
        <f t="shared" si="15"/>
        <v>3DA+3</v>
      </c>
      <c r="E764" s="319" t="str">
        <f t="shared" si="16"/>
        <v>DFR</v>
      </c>
      <c r="F764" s="292">
        <v>45753</v>
      </c>
      <c r="G764" s="281">
        <v>37.93</v>
      </c>
      <c r="H764" s="678" t="s">
        <v>172</v>
      </c>
      <c r="I764" s="678"/>
      <c r="J764" s="678"/>
      <c r="K764" s="678"/>
      <c r="L764" s="292">
        <v>45760</v>
      </c>
      <c r="M764" s="281" t="s">
        <v>659</v>
      </c>
      <c r="N764" s="281">
        <v>25</v>
      </c>
      <c r="O764" s="258"/>
      <c r="P764" s="325"/>
      <c r="Q764" s="534"/>
    </row>
    <row r="765" spans="2:17" ht="12.75" customHeight="1" x14ac:dyDescent="0.3">
      <c r="B765" s="281">
        <v>127</v>
      </c>
      <c r="C765" s="293" t="s">
        <v>500</v>
      </c>
      <c r="D765" s="319" t="str">
        <f t="shared" si="15"/>
        <v>3DA+6</v>
      </c>
      <c r="E765" s="319" t="str">
        <f t="shared" si="16"/>
        <v>DFR</v>
      </c>
      <c r="F765" s="292">
        <v>45757</v>
      </c>
      <c r="G765" s="281">
        <v>43.08</v>
      </c>
      <c r="H765" s="678" t="s">
        <v>172</v>
      </c>
      <c r="I765" s="678"/>
      <c r="J765" s="678"/>
      <c r="K765" s="678"/>
      <c r="L765" s="292">
        <v>45761</v>
      </c>
      <c r="M765" s="258" t="s">
        <v>476</v>
      </c>
      <c r="N765" s="281">
        <v>27</v>
      </c>
      <c r="O765" s="258"/>
      <c r="P765" s="325"/>
      <c r="Q765" s="534"/>
    </row>
    <row r="766" spans="2:17" ht="12.75" customHeight="1" x14ac:dyDescent="0.3">
      <c r="B766" s="281">
        <v>128</v>
      </c>
      <c r="C766" s="286" t="s">
        <v>307</v>
      </c>
      <c r="D766" s="258" t="str">
        <f t="shared" si="15"/>
        <v>3DA+0</v>
      </c>
      <c r="E766" s="258" t="str">
        <f t="shared" si="16"/>
        <v>WET</v>
      </c>
      <c r="F766" s="292">
        <v>45758</v>
      </c>
      <c r="G766" s="258">
        <v>36.369999999999997</v>
      </c>
      <c r="H766" s="678" t="s">
        <v>172</v>
      </c>
      <c r="I766" s="678"/>
      <c r="J766" s="678"/>
      <c r="K766" s="678"/>
      <c r="L766" s="292">
        <v>45762</v>
      </c>
      <c r="M766" s="258" t="s">
        <v>453</v>
      </c>
      <c r="N766" s="281">
        <v>27</v>
      </c>
      <c r="O766" s="258"/>
      <c r="P766" s="325"/>
      <c r="Q766" s="534"/>
    </row>
    <row r="767" spans="2:17" ht="12.75" customHeight="1" x14ac:dyDescent="0.3">
      <c r="B767" s="281">
        <v>129</v>
      </c>
      <c r="C767" s="293" t="s">
        <v>395</v>
      </c>
      <c r="D767" s="319" t="str">
        <f t="shared" si="15"/>
        <v xml:space="preserve">3DC1+0 </v>
      </c>
      <c r="E767" s="319" t="str">
        <f t="shared" si="16"/>
        <v>DFR</v>
      </c>
      <c r="F767" s="292">
        <v>45752</v>
      </c>
      <c r="G767" s="281">
        <v>62.54</v>
      </c>
      <c r="H767" s="678" t="s">
        <v>172</v>
      </c>
      <c r="I767" s="678"/>
      <c r="J767" s="678"/>
      <c r="K767" s="678"/>
      <c r="L767" s="292">
        <v>45764</v>
      </c>
      <c r="M767" s="281" t="s">
        <v>658</v>
      </c>
      <c r="N767" s="281">
        <v>27</v>
      </c>
      <c r="O767" s="258"/>
      <c r="P767" s="325"/>
      <c r="Q767" s="534"/>
    </row>
    <row r="768" spans="2:17" ht="12.75" customHeight="1" x14ac:dyDescent="0.3">
      <c r="B768" s="281">
        <v>130</v>
      </c>
      <c r="C768" s="293" t="s">
        <v>378</v>
      </c>
      <c r="D768" s="319" t="str">
        <f>VLOOKUP(C768,$C$9:$D$222,2,FALSE)</f>
        <v>3DA+0</v>
      </c>
      <c r="E768" s="319" t="str">
        <f t="shared" si="16"/>
        <v>DFR</v>
      </c>
      <c r="F768" s="292">
        <v>45762</v>
      </c>
      <c r="G768" s="281">
        <v>36.369999999999997</v>
      </c>
      <c r="H768" s="678" t="s">
        <v>172</v>
      </c>
      <c r="I768" s="678"/>
      <c r="J768" s="678"/>
      <c r="K768" s="678"/>
      <c r="L768" s="292">
        <v>45765</v>
      </c>
      <c r="M768" s="281" t="s">
        <v>476</v>
      </c>
      <c r="N768" s="281">
        <v>25</v>
      </c>
      <c r="O768" s="281"/>
      <c r="P768" s="325"/>
      <c r="Q768" s="534"/>
    </row>
    <row r="769" spans="2:17" ht="12.75" customHeight="1" x14ac:dyDescent="0.3">
      <c r="B769" s="281">
        <v>131</v>
      </c>
      <c r="C769" s="293" t="s">
        <v>310</v>
      </c>
      <c r="D769" s="319" t="str">
        <f t="shared" si="15"/>
        <v>3DA+3</v>
      </c>
      <c r="E769" s="319" t="str">
        <f t="shared" si="16"/>
        <v>WET</v>
      </c>
      <c r="F769" s="292">
        <v>45763</v>
      </c>
      <c r="G769" s="281">
        <v>37.93</v>
      </c>
      <c r="H769" s="678" t="s">
        <v>172</v>
      </c>
      <c r="I769" s="678"/>
      <c r="J769" s="678"/>
      <c r="K769" s="678"/>
      <c r="L769" s="292">
        <v>45766</v>
      </c>
      <c r="M769" s="281" t="s">
        <v>453</v>
      </c>
      <c r="N769" s="281">
        <v>25</v>
      </c>
      <c r="O769" s="281"/>
      <c r="P769" s="325"/>
      <c r="Q769" s="534"/>
    </row>
    <row r="770" spans="2:17" ht="12.75" customHeight="1" x14ac:dyDescent="0.3">
      <c r="B770" s="281">
        <v>132</v>
      </c>
      <c r="C770" s="293" t="s">
        <v>311</v>
      </c>
      <c r="D770" s="281" t="str">
        <f t="shared" si="15"/>
        <v>3DA+0</v>
      </c>
      <c r="E770" s="281" t="str">
        <f t="shared" si="16"/>
        <v>WET</v>
      </c>
      <c r="F770" s="292">
        <v>45766</v>
      </c>
      <c r="G770" s="281">
        <v>36.369999999999997</v>
      </c>
      <c r="H770" s="678" t="s">
        <v>172</v>
      </c>
      <c r="I770" s="678"/>
      <c r="J770" s="678"/>
      <c r="K770" s="678"/>
      <c r="L770" s="292">
        <v>45768</v>
      </c>
      <c r="M770" s="281" t="s">
        <v>453</v>
      </c>
      <c r="N770" s="281">
        <v>25</v>
      </c>
      <c r="O770" s="258"/>
      <c r="P770" s="325"/>
      <c r="Q770" s="534"/>
    </row>
    <row r="771" spans="2:17" ht="12.75" customHeight="1" x14ac:dyDescent="0.3">
      <c r="B771" s="281">
        <v>133</v>
      </c>
      <c r="C771" s="293" t="s">
        <v>384</v>
      </c>
      <c r="D771" s="319" t="str">
        <f t="shared" si="15"/>
        <v>3DA+0</v>
      </c>
      <c r="E771" s="319" t="str">
        <f t="shared" si="16"/>
        <v>DFR</v>
      </c>
      <c r="F771" s="292">
        <v>45761</v>
      </c>
      <c r="G771" s="281">
        <v>36.369999999999997</v>
      </c>
      <c r="H771" s="678" t="s">
        <v>172</v>
      </c>
      <c r="I771" s="678"/>
      <c r="J771" s="678"/>
      <c r="K771" s="678"/>
      <c r="L771" s="292">
        <v>45768</v>
      </c>
      <c r="M771" s="281" t="s">
        <v>659</v>
      </c>
      <c r="N771" s="281">
        <v>27</v>
      </c>
      <c r="O771" s="258"/>
      <c r="P771" s="325"/>
      <c r="Q771" s="534"/>
    </row>
    <row r="772" spans="2:17" x14ac:dyDescent="0.3">
      <c r="B772" s="281">
        <v>134</v>
      </c>
      <c r="C772" s="293" t="s">
        <v>343</v>
      </c>
      <c r="D772" s="281" t="str">
        <f t="shared" si="15"/>
        <v>3DC1+0</v>
      </c>
      <c r="E772" s="281" t="str">
        <f t="shared" si="16"/>
        <v>DFR</v>
      </c>
      <c r="F772" s="292">
        <v>45766</v>
      </c>
      <c r="G772" s="281">
        <v>62.54</v>
      </c>
      <c r="H772" s="678" t="s">
        <v>172</v>
      </c>
      <c r="I772" s="678"/>
      <c r="J772" s="678"/>
      <c r="K772" s="678"/>
      <c r="L772" s="292">
        <v>45770</v>
      </c>
      <c r="M772" s="281" t="s">
        <v>476</v>
      </c>
      <c r="N772" s="281">
        <v>28</v>
      </c>
      <c r="O772" s="281"/>
      <c r="P772" s="534" t="s">
        <v>172</v>
      </c>
      <c r="Q772" s="534" t="s">
        <v>172</v>
      </c>
    </row>
    <row r="773" spans="2:17" ht="12.75" customHeight="1" x14ac:dyDescent="0.3">
      <c r="B773" s="281">
        <v>135</v>
      </c>
      <c r="C773" s="293" t="s">
        <v>392</v>
      </c>
      <c r="D773" s="281" t="str">
        <f t="shared" si="15"/>
        <v>3DA+6</v>
      </c>
      <c r="E773" s="281" t="str">
        <f t="shared" si="16"/>
        <v>DFR</v>
      </c>
      <c r="F773" s="292">
        <v>45765</v>
      </c>
      <c r="G773" s="281">
        <v>43.08</v>
      </c>
      <c r="H773" s="678" t="s">
        <v>172</v>
      </c>
      <c r="I773" s="678"/>
      <c r="J773" s="678"/>
      <c r="K773" s="678"/>
      <c r="L773" s="292">
        <v>45770</v>
      </c>
      <c r="M773" s="281" t="s">
        <v>658</v>
      </c>
      <c r="N773" s="281">
        <v>29</v>
      </c>
      <c r="O773" s="281"/>
      <c r="P773" s="325"/>
      <c r="Q773" s="534"/>
    </row>
    <row r="774" spans="2:17" ht="12.75" customHeight="1" x14ac:dyDescent="0.3">
      <c r="B774" s="281">
        <v>136</v>
      </c>
      <c r="C774" s="286" t="s">
        <v>312</v>
      </c>
      <c r="D774" s="281" t="str">
        <f t="shared" si="15"/>
        <v>3DA+0</v>
      </c>
      <c r="E774" s="281" t="str">
        <f t="shared" si="16"/>
        <v>WET</v>
      </c>
      <c r="F774" s="254">
        <v>45769</v>
      </c>
      <c r="G774" s="258">
        <v>36.369999999999997</v>
      </c>
      <c r="H774" s="678" t="s">
        <v>172</v>
      </c>
      <c r="I774" s="678"/>
      <c r="J774" s="678"/>
      <c r="K774" s="678"/>
      <c r="L774" s="254">
        <v>45771</v>
      </c>
      <c r="M774" s="281" t="s">
        <v>453</v>
      </c>
      <c r="N774" s="258">
        <v>26</v>
      </c>
      <c r="O774" s="258"/>
      <c r="P774" s="325"/>
      <c r="Q774" s="534"/>
    </row>
    <row r="775" spans="2:17" ht="12.75" customHeight="1" x14ac:dyDescent="0.3">
      <c r="B775" s="281">
        <v>137</v>
      </c>
      <c r="C775" s="293" t="s">
        <v>322</v>
      </c>
      <c r="D775" s="319" t="str">
        <f t="shared" si="15"/>
        <v>3DA+6</v>
      </c>
      <c r="E775" s="319" t="str">
        <f t="shared" si="16"/>
        <v>DFR</v>
      </c>
      <c r="F775" s="292">
        <v>45759</v>
      </c>
      <c r="G775" s="281">
        <v>43.08</v>
      </c>
      <c r="H775" s="678" t="s">
        <v>172</v>
      </c>
      <c r="I775" s="678"/>
      <c r="J775" s="678"/>
      <c r="K775" s="678"/>
      <c r="L775" s="254">
        <v>45773</v>
      </c>
      <c r="M775" s="281" t="s">
        <v>443</v>
      </c>
      <c r="N775" s="281">
        <v>27</v>
      </c>
      <c r="O775" s="281"/>
      <c r="P775" s="534" t="s">
        <v>172</v>
      </c>
      <c r="Q775" s="534" t="s">
        <v>172</v>
      </c>
    </row>
    <row r="776" spans="2:17" ht="12.75" customHeight="1" x14ac:dyDescent="0.3">
      <c r="B776" s="281">
        <v>138</v>
      </c>
      <c r="C776" s="293" t="s">
        <v>383</v>
      </c>
      <c r="D776" s="281" t="str">
        <f t="shared" si="15"/>
        <v>3DA+3</v>
      </c>
      <c r="E776" s="281" t="str">
        <f t="shared" si="16"/>
        <v>DFR</v>
      </c>
      <c r="F776" s="292">
        <v>45769</v>
      </c>
      <c r="G776" s="281">
        <v>37.93</v>
      </c>
      <c r="H776" s="678" t="s">
        <v>172</v>
      </c>
      <c r="I776" s="678"/>
      <c r="J776" s="678"/>
      <c r="K776" s="678"/>
      <c r="L776" s="254">
        <v>45774</v>
      </c>
      <c r="M776" s="281" t="s">
        <v>659</v>
      </c>
      <c r="N776" s="281">
        <v>25</v>
      </c>
      <c r="O776" s="281"/>
      <c r="P776" s="325"/>
      <c r="Q776" s="534"/>
    </row>
    <row r="777" spans="2:17" ht="12.75" customHeight="1" x14ac:dyDescent="0.3">
      <c r="B777" s="281">
        <v>139</v>
      </c>
      <c r="C777" s="293" t="s">
        <v>304</v>
      </c>
      <c r="D777" s="281" t="s">
        <v>29</v>
      </c>
      <c r="E777" s="281" t="str">
        <f t="shared" si="16"/>
        <v xml:space="preserve">WBC </v>
      </c>
      <c r="F777" s="292">
        <v>45772</v>
      </c>
      <c r="G777" s="281">
        <v>36.369999999999997</v>
      </c>
      <c r="H777" s="678" t="s">
        <v>172</v>
      </c>
      <c r="I777" s="678"/>
      <c r="J777" s="678"/>
      <c r="K777" s="678"/>
      <c r="L777" s="254">
        <v>45774</v>
      </c>
      <c r="M777" s="281" t="s">
        <v>453</v>
      </c>
      <c r="N777" s="281">
        <v>27</v>
      </c>
      <c r="O777" s="281"/>
      <c r="P777" s="325"/>
      <c r="Q777" s="534"/>
    </row>
    <row r="778" spans="2:17" ht="12.75" customHeight="1" x14ac:dyDescent="0.3">
      <c r="B778" s="281">
        <v>140</v>
      </c>
      <c r="C778" s="281" t="s">
        <v>341</v>
      </c>
      <c r="D778" s="281" t="str">
        <f>VLOOKUP(C778,$C$9:$D$222,2,FALSE)</f>
        <v>3DC1+0</v>
      </c>
      <c r="E778" s="281" t="str">
        <f t="shared" si="16"/>
        <v>DFR</v>
      </c>
      <c r="F778" s="292">
        <v>45771</v>
      </c>
      <c r="G778" s="281">
        <v>62.534999999999997</v>
      </c>
      <c r="H778" s="678" t="s">
        <v>172</v>
      </c>
      <c r="I778" s="678"/>
      <c r="J778" s="678"/>
      <c r="K778" s="678"/>
      <c r="L778" s="254">
        <v>45775</v>
      </c>
      <c r="M778" s="281" t="s">
        <v>476</v>
      </c>
      <c r="N778" s="281">
        <v>28</v>
      </c>
      <c r="O778" s="258"/>
      <c r="P778" s="325"/>
      <c r="Q778" s="534"/>
    </row>
    <row r="779" spans="2:17" ht="12.75" customHeight="1" x14ac:dyDescent="0.3">
      <c r="B779" s="281">
        <v>141</v>
      </c>
      <c r="C779" s="293" t="s">
        <v>390</v>
      </c>
      <c r="D779" s="281" t="str">
        <f>VLOOKUP(C779,$C$9:$D$222,2,FALSE)</f>
        <v>3DA+0</v>
      </c>
      <c r="E779" s="281" t="str">
        <f t="shared" si="16"/>
        <v xml:space="preserve">DFR </v>
      </c>
      <c r="F779" s="292">
        <v>45771</v>
      </c>
      <c r="G779" s="281">
        <v>36.369999999999997</v>
      </c>
      <c r="H779" s="678" t="s">
        <v>172</v>
      </c>
      <c r="I779" s="678"/>
      <c r="J779" s="678"/>
      <c r="K779" s="678"/>
      <c r="L779" s="254">
        <v>45777</v>
      </c>
      <c r="M779" s="281" t="s">
        <v>658</v>
      </c>
      <c r="N779" s="281">
        <v>29</v>
      </c>
      <c r="O779" s="258"/>
      <c r="P779" s="325"/>
      <c r="Q779" s="534"/>
    </row>
    <row r="780" spans="2:17" ht="12.75" customHeight="1" x14ac:dyDescent="0.3">
      <c r="B780" s="281">
        <v>142</v>
      </c>
      <c r="C780" s="293" t="s">
        <v>299</v>
      </c>
      <c r="D780" s="281" t="str">
        <f>VLOOKUP(C780,$C$9:$D$277,2,FALSE)</f>
        <v>3DA+0</v>
      </c>
      <c r="E780" s="281" t="str">
        <f t="shared" si="16"/>
        <v>WET</v>
      </c>
      <c r="F780" s="292">
        <v>45775</v>
      </c>
      <c r="G780" s="281">
        <v>36.369999999999997</v>
      </c>
      <c r="H780" s="678" t="s">
        <v>172</v>
      </c>
      <c r="I780" s="678"/>
      <c r="J780" s="678"/>
      <c r="K780" s="678"/>
      <c r="L780" s="254">
        <v>45777</v>
      </c>
      <c r="M780" s="281" t="s">
        <v>453</v>
      </c>
      <c r="N780" s="281">
        <v>28</v>
      </c>
      <c r="O780" s="281"/>
      <c r="P780" s="325"/>
      <c r="Q780" s="534"/>
    </row>
    <row r="781" spans="2:17" ht="12.75" customHeight="1" x14ac:dyDescent="0.3">
      <c r="B781" s="281">
        <v>143</v>
      </c>
      <c r="C781" s="293" t="s">
        <v>176</v>
      </c>
      <c r="D781" s="281" t="str">
        <f t="shared" ref="D781:D787" si="17">VLOOKUP(C781,$C$9:$D$222,2,FALSE)</f>
        <v xml:space="preserve">3DA+3 </v>
      </c>
      <c r="E781" s="281" t="str">
        <f t="shared" si="16"/>
        <v>DFR</v>
      </c>
      <c r="F781" s="292">
        <v>45776</v>
      </c>
      <c r="G781" s="281">
        <v>37.93</v>
      </c>
      <c r="H781" s="678" t="s">
        <v>172</v>
      </c>
      <c r="I781" s="678"/>
      <c r="J781" s="678"/>
      <c r="K781" s="678"/>
      <c r="L781" s="292">
        <v>45779</v>
      </c>
      <c r="M781" s="281" t="s">
        <v>476</v>
      </c>
      <c r="N781" s="281">
        <v>25</v>
      </c>
      <c r="O781" s="281"/>
      <c r="P781" s="325"/>
      <c r="Q781" s="534"/>
    </row>
    <row r="782" spans="2:17" ht="12.75" customHeight="1" x14ac:dyDescent="0.3">
      <c r="B782" s="281">
        <v>144</v>
      </c>
      <c r="C782" s="293" t="s">
        <v>271</v>
      </c>
      <c r="D782" s="281" t="str">
        <f t="shared" si="17"/>
        <v>3DA+3</v>
      </c>
      <c r="E782" s="281" t="str">
        <f t="shared" si="16"/>
        <v>DFR</v>
      </c>
      <c r="F782" s="292">
        <v>45778</v>
      </c>
      <c r="G782" s="281">
        <v>37.93</v>
      </c>
      <c r="H782" s="678" t="s">
        <v>172</v>
      </c>
      <c r="I782" s="678"/>
      <c r="J782" s="678"/>
      <c r="K782" s="678"/>
      <c r="L782" s="292">
        <v>45781</v>
      </c>
      <c r="M782" s="281" t="s">
        <v>453</v>
      </c>
      <c r="N782" s="258">
        <v>26</v>
      </c>
      <c r="O782" s="258"/>
      <c r="P782" s="534" t="s">
        <v>172</v>
      </c>
      <c r="Q782" s="534" t="s">
        <v>172</v>
      </c>
    </row>
    <row r="783" spans="2:17" ht="12.75" customHeight="1" x14ac:dyDescent="0.3">
      <c r="B783" s="281">
        <v>145</v>
      </c>
      <c r="C783" s="293" t="s">
        <v>397</v>
      </c>
      <c r="D783" s="281" t="str">
        <f t="shared" si="17"/>
        <v>3DA+0</v>
      </c>
      <c r="E783" s="281" t="str">
        <f t="shared" si="16"/>
        <v xml:space="preserve">DFR </v>
      </c>
      <c r="F783" s="292">
        <v>45779</v>
      </c>
      <c r="G783" s="281">
        <v>36.369999999999997</v>
      </c>
      <c r="H783" s="678" t="s">
        <v>172</v>
      </c>
      <c r="I783" s="678"/>
      <c r="J783" s="678"/>
      <c r="K783" s="678"/>
      <c r="L783" s="292">
        <v>45782</v>
      </c>
      <c r="M783" s="281" t="s">
        <v>658</v>
      </c>
      <c r="N783" s="420">
        <v>26</v>
      </c>
      <c r="O783" s="420"/>
      <c r="P783" s="325"/>
      <c r="Q783" s="534"/>
    </row>
    <row r="784" spans="2:17" ht="12.75" customHeight="1" x14ac:dyDescent="0.3">
      <c r="B784" s="281">
        <v>146</v>
      </c>
      <c r="C784" s="419" t="s">
        <v>276</v>
      </c>
      <c r="D784" s="420" t="str">
        <f t="shared" si="17"/>
        <v>3DA+0</v>
      </c>
      <c r="E784" s="420" t="str">
        <f t="shared" si="16"/>
        <v xml:space="preserve">WBC </v>
      </c>
      <c r="F784" s="421">
        <v>45782</v>
      </c>
      <c r="G784" s="420">
        <v>36.369999999999997</v>
      </c>
      <c r="H784" s="678" t="s">
        <v>172</v>
      </c>
      <c r="I784" s="678"/>
      <c r="J784" s="678"/>
      <c r="K784" s="678"/>
      <c r="L784" s="254">
        <v>45783</v>
      </c>
      <c r="M784" s="281" t="s">
        <v>453</v>
      </c>
      <c r="N784" s="258">
        <v>26</v>
      </c>
      <c r="O784" s="258"/>
      <c r="P784" s="325"/>
      <c r="Q784" s="534"/>
    </row>
    <row r="785" spans="2:17" ht="12.75" customHeight="1" x14ac:dyDescent="0.3">
      <c r="B785" s="281">
        <v>147</v>
      </c>
      <c r="C785" s="293" t="s">
        <v>333</v>
      </c>
      <c r="D785" s="281" t="str">
        <f t="shared" si="17"/>
        <v xml:space="preserve">3DD45+0 </v>
      </c>
      <c r="E785" s="281" t="str">
        <f t="shared" si="16"/>
        <v xml:space="preserve">DFR </v>
      </c>
      <c r="F785" s="292">
        <v>45780</v>
      </c>
      <c r="G785" s="281">
        <v>72.72</v>
      </c>
      <c r="H785" s="678" t="s">
        <v>172</v>
      </c>
      <c r="I785" s="678"/>
      <c r="J785" s="678"/>
      <c r="K785" s="678"/>
      <c r="L785" s="254">
        <v>45785</v>
      </c>
      <c r="M785" s="281" t="s">
        <v>476</v>
      </c>
      <c r="N785" s="281">
        <v>25</v>
      </c>
      <c r="O785" s="258"/>
      <c r="P785" s="325" t="s">
        <v>172</v>
      </c>
      <c r="Q785" s="534" t="s">
        <v>172</v>
      </c>
    </row>
    <row r="786" spans="2:17" ht="12.75" customHeight="1" x14ac:dyDescent="0.3">
      <c r="B786" s="281">
        <v>148</v>
      </c>
      <c r="C786" s="293" t="s">
        <v>321</v>
      </c>
      <c r="D786" s="281" t="str">
        <f t="shared" si="17"/>
        <v xml:space="preserve">3DA+3 </v>
      </c>
      <c r="E786" s="281" t="str">
        <f t="shared" si="16"/>
        <v>WET</v>
      </c>
      <c r="F786" s="292">
        <v>45774</v>
      </c>
      <c r="G786" s="281">
        <v>37.93</v>
      </c>
      <c r="H786" s="678" t="s">
        <v>172</v>
      </c>
      <c r="I786" s="678"/>
      <c r="J786" s="678"/>
      <c r="K786" s="678"/>
      <c r="L786" s="254">
        <v>45786</v>
      </c>
      <c r="M786" s="281" t="s">
        <v>443</v>
      </c>
      <c r="N786" s="281">
        <v>27</v>
      </c>
      <c r="O786" s="258"/>
      <c r="P786" s="325"/>
      <c r="Q786" s="534" t="s">
        <v>172</v>
      </c>
    </row>
    <row r="787" spans="2:17" ht="12.75" customHeight="1" x14ac:dyDescent="0.3">
      <c r="B787" s="281">
        <v>149</v>
      </c>
      <c r="C787" s="293" t="s">
        <v>273</v>
      </c>
      <c r="D787" s="281" t="str">
        <f t="shared" si="17"/>
        <v>3DA+6</v>
      </c>
      <c r="E787" s="281" t="str">
        <f t="shared" si="16"/>
        <v>DFR</v>
      </c>
      <c r="F787" s="292">
        <v>45784</v>
      </c>
      <c r="G787" s="281">
        <v>43.08</v>
      </c>
      <c r="H787" s="678" t="s">
        <v>172</v>
      </c>
      <c r="I787" s="678"/>
      <c r="J787" s="678"/>
      <c r="K787" s="678"/>
      <c r="L787" s="292">
        <v>45787</v>
      </c>
      <c r="M787" s="281" t="s">
        <v>453</v>
      </c>
      <c r="N787" s="281">
        <v>28</v>
      </c>
      <c r="O787" s="281"/>
      <c r="P787" s="534" t="s">
        <v>172</v>
      </c>
      <c r="Q787" s="534" t="s">
        <v>172</v>
      </c>
    </row>
    <row r="788" spans="2:17" ht="12.75" customHeight="1" x14ac:dyDescent="0.3">
      <c r="B788" s="281">
        <v>150</v>
      </c>
      <c r="C788" s="293" t="s">
        <v>391</v>
      </c>
      <c r="D788" s="223" t="s">
        <v>29</v>
      </c>
      <c r="E788" s="319" t="s">
        <v>30</v>
      </c>
      <c r="F788" s="292">
        <v>45783</v>
      </c>
      <c r="G788" s="281">
        <v>36.369999999999997</v>
      </c>
      <c r="H788" s="678" t="s">
        <v>172</v>
      </c>
      <c r="I788" s="678"/>
      <c r="J788" s="678"/>
      <c r="K788" s="678"/>
      <c r="L788" s="292">
        <v>45787</v>
      </c>
      <c r="M788" s="281" t="s">
        <v>708</v>
      </c>
      <c r="N788" s="281">
        <v>29</v>
      </c>
      <c r="O788" s="281"/>
      <c r="P788" s="325"/>
      <c r="Q788" s="534"/>
    </row>
    <row r="789" spans="2:17" ht="12.75" customHeight="1" x14ac:dyDescent="0.3">
      <c r="B789" s="281">
        <v>151</v>
      </c>
      <c r="C789" s="293" t="s">
        <v>268</v>
      </c>
      <c r="D789" s="333" t="s">
        <v>34</v>
      </c>
      <c r="E789" s="319" t="s">
        <v>30</v>
      </c>
      <c r="F789" s="292">
        <v>45787</v>
      </c>
      <c r="G789" s="281">
        <v>37.93</v>
      </c>
      <c r="H789" s="678" t="s">
        <v>172</v>
      </c>
      <c r="I789" s="678"/>
      <c r="J789" s="678"/>
      <c r="K789" s="678"/>
      <c r="L789" s="292">
        <v>45790</v>
      </c>
      <c r="M789" s="281" t="s">
        <v>453</v>
      </c>
      <c r="N789" s="281">
        <v>25</v>
      </c>
      <c r="O789" s="281"/>
      <c r="P789" s="534" t="s">
        <v>172</v>
      </c>
      <c r="Q789" s="534" t="s">
        <v>172</v>
      </c>
    </row>
    <row r="790" spans="2:17" ht="12.75" customHeight="1" x14ac:dyDescent="0.3">
      <c r="B790" s="281">
        <v>152</v>
      </c>
      <c r="C790" s="293" t="s">
        <v>331</v>
      </c>
      <c r="D790" s="333" t="s">
        <v>135</v>
      </c>
      <c r="E790" s="319" t="s">
        <v>30</v>
      </c>
      <c r="F790" s="292">
        <v>45787</v>
      </c>
      <c r="G790" s="281">
        <v>54.66</v>
      </c>
      <c r="H790" s="678" t="s">
        <v>172</v>
      </c>
      <c r="I790" s="678"/>
      <c r="J790" s="678"/>
      <c r="K790" s="678"/>
      <c r="L790" s="292">
        <v>45791</v>
      </c>
      <c r="M790" s="281" t="s">
        <v>476</v>
      </c>
      <c r="N790" s="281">
        <v>29</v>
      </c>
      <c r="O790" s="281"/>
      <c r="P790" s="325" t="s">
        <v>172</v>
      </c>
      <c r="Q790" s="534" t="s">
        <v>172</v>
      </c>
    </row>
    <row r="791" spans="2:17" ht="12.75" customHeight="1" x14ac:dyDescent="0.3">
      <c r="B791" s="281">
        <v>153</v>
      </c>
      <c r="C791" s="293" t="s">
        <v>394</v>
      </c>
      <c r="D791" s="333" t="s">
        <v>29</v>
      </c>
      <c r="E791" s="319" t="s">
        <v>30</v>
      </c>
      <c r="F791" s="292">
        <v>45788</v>
      </c>
      <c r="G791" s="281">
        <v>36.369999999999997</v>
      </c>
      <c r="H791" s="678" t="s">
        <v>172</v>
      </c>
      <c r="I791" s="678"/>
      <c r="J791" s="678"/>
      <c r="K791" s="678"/>
      <c r="L791" s="292">
        <v>45793</v>
      </c>
      <c r="M791" s="281" t="s">
        <v>708</v>
      </c>
      <c r="N791" s="281">
        <v>28</v>
      </c>
      <c r="O791" s="281"/>
      <c r="P791" s="325"/>
      <c r="Q791" s="534"/>
    </row>
    <row r="792" spans="2:17" ht="12.75" customHeight="1" x14ac:dyDescent="0.3">
      <c r="B792" s="281">
        <v>154</v>
      </c>
      <c r="C792" s="293" t="s">
        <v>266</v>
      </c>
      <c r="D792" s="333" t="s">
        <v>29</v>
      </c>
      <c r="E792" s="319" t="s">
        <v>337</v>
      </c>
      <c r="F792" s="292">
        <v>45791</v>
      </c>
      <c r="G792" s="281">
        <v>36.369999999999997</v>
      </c>
      <c r="H792" s="678" t="s">
        <v>172</v>
      </c>
      <c r="I792" s="678"/>
      <c r="J792" s="678"/>
      <c r="K792" s="678"/>
      <c r="L792" s="292">
        <v>45794</v>
      </c>
      <c r="M792" s="281" t="s">
        <v>453</v>
      </c>
      <c r="N792" s="281">
        <v>30</v>
      </c>
      <c r="O792" s="281"/>
      <c r="P792" s="534" t="s">
        <v>172</v>
      </c>
      <c r="Q792" s="534" t="s">
        <v>172</v>
      </c>
    </row>
    <row r="793" spans="2:17" ht="12.75" customHeight="1" x14ac:dyDescent="0.3">
      <c r="B793" s="281">
        <v>155</v>
      </c>
      <c r="C793" s="293" t="s">
        <v>265</v>
      </c>
      <c r="D793" s="259" t="s">
        <v>34</v>
      </c>
      <c r="E793" s="259" t="s">
        <v>337</v>
      </c>
      <c r="F793" s="292">
        <v>45795</v>
      </c>
      <c r="G793" s="281">
        <v>37.93</v>
      </c>
      <c r="H793" s="678" t="s">
        <v>172</v>
      </c>
      <c r="I793" s="678"/>
      <c r="J793" s="678"/>
      <c r="K793" s="678"/>
      <c r="L793" s="292">
        <v>45797</v>
      </c>
      <c r="M793" s="281" t="s">
        <v>453</v>
      </c>
      <c r="N793" s="281">
        <v>28</v>
      </c>
      <c r="O793" s="281"/>
      <c r="P793" s="534" t="s">
        <v>662</v>
      </c>
      <c r="Q793" s="534" t="s">
        <v>662</v>
      </c>
    </row>
    <row r="794" spans="2:17" ht="12.75" customHeight="1" x14ac:dyDescent="0.3">
      <c r="B794" s="281">
        <v>156</v>
      </c>
      <c r="C794" s="293" t="s">
        <v>327</v>
      </c>
      <c r="D794" s="333" t="s">
        <v>502</v>
      </c>
      <c r="E794" s="319" t="s">
        <v>462</v>
      </c>
      <c r="F794" s="292">
        <v>45792</v>
      </c>
      <c r="G794" s="281">
        <v>72.72</v>
      </c>
      <c r="H794" s="678" t="s">
        <v>172</v>
      </c>
      <c r="I794" s="678"/>
      <c r="J794" s="678"/>
      <c r="K794" s="678"/>
      <c r="L794" s="292">
        <v>45799</v>
      </c>
      <c r="M794" s="281" t="s">
        <v>476</v>
      </c>
      <c r="N794" s="281">
        <v>27</v>
      </c>
      <c r="O794" s="281"/>
      <c r="P794" s="325" t="s">
        <v>494</v>
      </c>
      <c r="Q794" s="534" t="s">
        <v>172</v>
      </c>
    </row>
    <row r="795" spans="2:17" ht="12.75" customHeight="1" x14ac:dyDescent="0.3">
      <c r="B795" s="281">
        <v>157</v>
      </c>
      <c r="C795" s="293" t="s">
        <v>385</v>
      </c>
      <c r="D795" s="281" t="str">
        <f>VLOOKUP(C795,$C$9:$D$222,2,FALSE)</f>
        <v>3DA+3</v>
      </c>
      <c r="E795" s="281" t="str">
        <f>VLOOKUP(C795,$C$9:$E$273,3,FALSE)</f>
        <v xml:space="preserve">DFR </v>
      </c>
      <c r="F795" s="292">
        <v>45788</v>
      </c>
      <c r="G795" s="281">
        <v>37.93</v>
      </c>
      <c r="H795" s="678" t="s">
        <v>172</v>
      </c>
      <c r="I795" s="678"/>
      <c r="J795" s="678"/>
      <c r="K795" s="678"/>
      <c r="L795" s="292">
        <v>45801</v>
      </c>
      <c r="M795" s="281" t="s">
        <v>707</v>
      </c>
      <c r="N795" s="281">
        <v>28</v>
      </c>
      <c r="O795" s="281"/>
      <c r="P795" s="325"/>
      <c r="Q795" s="534"/>
    </row>
    <row r="796" spans="2:17" ht="12.75" customHeight="1" x14ac:dyDescent="0.3">
      <c r="B796" s="281">
        <v>158</v>
      </c>
      <c r="C796" s="293" t="s">
        <v>267</v>
      </c>
      <c r="D796" s="259" t="s">
        <v>34</v>
      </c>
      <c r="E796" s="259" t="s">
        <v>30</v>
      </c>
      <c r="F796" s="292">
        <v>45798</v>
      </c>
      <c r="G796" s="281">
        <v>37.93</v>
      </c>
      <c r="H796" s="678" t="s">
        <v>172</v>
      </c>
      <c r="I796" s="678"/>
      <c r="J796" s="678"/>
      <c r="K796" s="678"/>
      <c r="L796" s="292">
        <v>45805</v>
      </c>
      <c r="M796" s="281" t="s">
        <v>453</v>
      </c>
      <c r="N796" s="281">
        <v>28</v>
      </c>
      <c r="O796" s="281"/>
      <c r="P796" s="534" t="s">
        <v>172</v>
      </c>
      <c r="Q796" s="534" t="s">
        <v>662</v>
      </c>
    </row>
    <row r="797" spans="2:17" ht="12.75" customHeight="1" x14ac:dyDescent="0.3">
      <c r="B797" s="281">
        <v>159</v>
      </c>
      <c r="C797" s="293" t="s">
        <v>376</v>
      </c>
      <c r="D797" s="281" t="str">
        <f>VLOOKUP(C797,$C$9:$D$222,2,FALSE)</f>
        <v>3DA+0</v>
      </c>
      <c r="E797" s="281" t="str">
        <f>VLOOKUP(C797,$C$9:$E$273,3,FALSE)</f>
        <v>DFR</v>
      </c>
      <c r="F797" s="292">
        <v>45785</v>
      </c>
      <c r="G797" s="281">
        <v>36.369999999999997</v>
      </c>
      <c r="H797" s="678" t="s">
        <v>172</v>
      </c>
      <c r="I797" s="678"/>
      <c r="J797" s="678"/>
      <c r="K797" s="678"/>
      <c r="L797" s="292">
        <v>45808</v>
      </c>
      <c r="M797" s="281" t="s">
        <v>707</v>
      </c>
      <c r="N797" s="281">
        <v>25</v>
      </c>
      <c r="O797" s="258"/>
      <c r="P797" s="325"/>
      <c r="Q797" s="534"/>
    </row>
    <row r="798" spans="2:17" ht="12.75" customHeight="1" x14ac:dyDescent="0.3">
      <c r="B798" s="281">
        <v>160</v>
      </c>
      <c r="C798" s="293" t="s">
        <v>269</v>
      </c>
      <c r="D798" s="281" t="s">
        <v>34</v>
      </c>
      <c r="E798" s="281" t="s">
        <v>30</v>
      </c>
      <c r="F798" s="292">
        <v>45806</v>
      </c>
      <c r="G798" s="281">
        <v>37.93</v>
      </c>
      <c r="H798" s="678" t="s">
        <v>172</v>
      </c>
      <c r="I798" s="678"/>
      <c r="J798" s="678"/>
      <c r="K798" s="678"/>
      <c r="L798" s="292">
        <v>45810</v>
      </c>
      <c r="M798" s="281" t="s">
        <v>453</v>
      </c>
      <c r="N798" s="281">
        <v>25</v>
      </c>
      <c r="O798" s="281"/>
      <c r="P798" s="534" t="s">
        <v>172</v>
      </c>
      <c r="Q798" s="534" t="s">
        <v>172</v>
      </c>
    </row>
    <row r="799" spans="2:17" s="221" customFormat="1" ht="12.75" customHeight="1" x14ac:dyDescent="0.3">
      <c r="B799" s="281">
        <v>161</v>
      </c>
      <c r="C799" s="293" t="s">
        <v>319</v>
      </c>
      <c r="D799" s="281" t="str">
        <f>VLOOKUP(C799,$C$9:$D$222,2,FALSE)</f>
        <v xml:space="preserve">3DC1+0 </v>
      </c>
      <c r="E799" s="281" t="str">
        <f>VLOOKUP(C799,$C$9:$E$273,3,FALSE)</f>
        <v xml:space="preserve">WBC </v>
      </c>
      <c r="F799" s="292">
        <v>45787</v>
      </c>
      <c r="G799" s="281">
        <v>62.534999999999997</v>
      </c>
      <c r="H799" s="678" t="s">
        <v>172</v>
      </c>
      <c r="I799" s="678"/>
      <c r="J799" s="678"/>
      <c r="K799" s="678"/>
      <c r="L799" s="292">
        <v>45812</v>
      </c>
      <c r="M799" s="281" t="s">
        <v>443</v>
      </c>
      <c r="N799" s="281">
        <v>28</v>
      </c>
      <c r="O799" s="281"/>
      <c r="P799" s="325"/>
      <c r="Q799" s="534" t="s">
        <v>172</v>
      </c>
    </row>
    <row r="800" spans="2:17" ht="12" customHeight="1" x14ac:dyDescent="0.3">
      <c r="B800" s="281">
        <v>162</v>
      </c>
      <c r="C800" s="293" t="s">
        <v>361</v>
      </c>
      <c r="D800" s="281" t="s">
        <v>732</v>
      </c>
      <c r="E800" s="281" t="s">
        <v>336</v>
      </c>
      <c r="F800" s="292">
        <v>45809</v>
      </c>
      <c r="G800" s="281">
        <v>34.945999999999998</v>
      </c>
      <c r="H800" s="678" t="s">
        <v>172</v>
      </c>
      <c r="I800" s="678"/>
      <c r="J800" s="678"/>
      <c r="K800" s="678"/>
      <c r="L800" s="292">
        <v>45814</v>
      </c>
      <c r="M800" s="281" t="s">
        <v>707</v>
      </c>
      <c r="N800" s="281">
        <v>28</v>
      </c>
      <c r="O800" s="258"/>
      <c r="P800" s="534" t="s">
        <v>172</v>
      </c>
      <c r="Q800" s="534" t="s">
        <v>172</v>
      </c>
    </row>
    <row r="801" spans="1:17" s="221" customFormat="1" x14ac:dyDescent="0.3">
      <c r="B801" s="281">
        <v>163</v>
      </c>
      <c r="C801" s="293" t="s">
        <v>350</v>
      </c>
      <c r="D801" s="281" t="s">
        <v>353</v>
      </c>
      <c r="E801" s="281" t="s">
        <v>30</v>
      </c>
      <c r="F801" s="292">
        <v>45811</v>
      </c>
      <c r="G801" s="511">
        <v>71.705693999999994</v>
      </c>
      <c r="H801" s="678" t="s">
        <v>172</v>
      </c>
      <c r="I801" s="678"/>
      <c r="J801" s="678"/>
      <c r="K801" s="678"/>
      <c r="L801" s="292">
        <v>45819</v>
      </c>
      <c r="M801" s="281" t="s">
        <v>453</v>
      </c>
      <c r="N801" s="281">
        <v>30</v>
      </c>
      <c r="O801" s="281"/>
      <c r="P801" s="534" t="s">
        <v>494</v>
      </c>
      <c r="Q801" s="534" t="s">
        <v>172</v>
      </c>
    </row>
    <row r="802" spans="1:17" ht="12.75" customHeight="1" x14ac:dyDescent="0.3">
      <c r="B802" s="281">
        <v>164</v>
      </c>
      <c r="C802" s="293" t="s">
        <v>371</v>
      </c>
      <c r="D802" s="281" t="s">
        <v>285</v>
      </c>
      <c r="E802" s="281" t="s">
        <v>30</v>
      </c>
      <c r="F802" s="292">
        <v>45813</v>
      </c>
      <c r="G802" s="281">
        <v>34.945999999999998</v>
      </c>
      <c r="H802" s="678" t="s">
        <v>172</v>
      </c>
      <c r="I802" s="678"/>
      <c r="J802" s="678"/>
      <c r="K802" s="678"/>
      <c r="L802" s="292">
        <v>45824</v>
      </c>
      <c r="M802" s="281" t="s">
        <v>707</v>
      </c>
      <c r="N802" s="281">
        <v>27</v>
      </c>
      <c r="O802" s="258"/>
      <c r="P802" s="325"/>
      <c r="Q802" s="534"/>
    </row>
    <row r="803" spans="1:17" x14ac:dyDescent="0.3">
      <c r="A803" s="225" t="s">
        <v>636</v>
      </c>
      <c r="B803" s="281">
        <v>165</v>
      </c>
      <c r="C803" s="293" t="s">
        <v>349</v>
      </c>
      <c r="D803" s="281" t="s">
        <v>352</v>
      </c>
      <c r="E803" s="281" t="s">
        <v>30</v>
      </c>
      <c r="F803" s="292">
        <v>45814</v>
      </c>
      <c r="G803" s="281">
        <v>64.891000000000005</v>
      </c>
      <c r="H803" s="678" t="s">
        <v>172</v>
      </c>
      <c r="I803" s="678"/>
      <c r="J803" s="678"/>
      <c r="K803" s="678"/>
      <c r="L803" s="292">
        <v>45826</v>
      </c>
      <c r="M803" s="281" t="s">
        <v>453</v>
      </c>
      <c r="N803" s="281">
        <v>28</v>
      </c>
      <c r="O803" s="281"/>
      <c r="P803" s="325" t="s">
        <v>494</v>
      </c>
      <c r="Q803" s="534" t="s">
        <v>172</v>
      </c>
    </row>
    <row r="804" spans="1:17" x14ac:dyDescent="0.3">
      <c r="B804" s="281">
        <v>166</v>
      </c>
      <c r="C804" s="293" t="s">
        <v>335</v>
      </c>
      <c r="D804" s="281" t="s">
        <v>285</v>
      </c>
      <c r="E804" s="281" t="s">
        <v>432</v>
      </c>
      <c r="F804" s="292">
        <v>45813</v>
      </c>
      <c r="G804" s="281">
        <v>34.945999999999998</v>
      </c>
      <c r="H804" s="678" t="s">
        <v>172</v>
      </c>
      <c r="I804" s="678"/>
      <c r="J804" s="678"/>
      <c r="K804" s="678"/>
      <c r="L804" s="292">
        <v>45827</v>
      </c>
      <c r="M804" s="258" t="s">
        <v>443</v>
      </c>
      <c r="N804" s="281">
        <v>28</v>
      </c>
      <c r="O804" s="258"/>
      <c r="P804" s="325" t="s">
        <v>172</v>
      </c>
      <c r="Q804" s="534" t="s">
        <v>172</v>
      </c>
    </row>
    <row r="805" spans="1:17" ht="12.75" customHeight="1" x14ac:dyDescent="0.3">
      <c r="B805" s="281">
        <v>167</v>
      </c>
      <c r="C805" s="293" t="s">
        <v>270</v>
      </c>
      <c r="D805" s="344" t="s">
        <v>43</v>
      </c>
      <c r="E805" s="281" t="s">
        <v>30</v>
      </c>
      <c r="F805" s="292">
        <v>45827</v>
      </c>
      <c r="G805" s="281">
        <v>43.08</v>
      </c>
      <c r="H805" s="678" t="s">
        <v>172</v>
      </c>
      <c r="I805" s="678"/>
      <c r="J805" s="678"/>
      <c r="K805" s="678"/>
      <c r="L805" s="292">
        <v>45832</v>
      </c>
      <c r="M805" s="281" t="s">
        <v>453</v>
      </c>
      <c r="N805" s="281">
        <v>25</v>
      </c>
      <c r="O805" s="281"/>
      <c r="P805" s="325"/>
      <c r="Q805" s="534" t="s">
        <v>172</v>
      </c>
    </row>
    <row r="806" spans="1:17" ht="12.75" customHeight="1" x14ac:dyDescent="0.3">
      <c r="B806" s="281">
        <v>168</v>
      </c>
      <c r="C806" s="293" t="s">
        <v>372</v>
      </c>
      <c r="D806" s="344" t="s">
        <v>275</v>
      </c>
      <c r="E806" s="281" t="s">
        <v>30</v>
      </c>
      <c r="F806" s="292">
        <v>45825</v>
      </c>
      <c r="G806" s="281">
        <v>62.534999999999997</v>
      </c>
      <c r="H806" s="678" t="s">
        <v>172</v>
      </c>
      <c r="I806" s="678"/>
      <c r="J806" s="678"/>
      <c r="K806" s="678"/>
      <c r="L806" s="292">
        <v>45833</v>
      </c>
      <c r="M806" s="281" t="s">
        <v>707</v>
      </c>
      <c r="N806" s="281">
        <v>29</v>
      </c>
      <c r="O806" s="281"/>
      <c r="P806" s="325"/>
      <c r="Q806" s="534" t="s">
        <v>494</v>
      </c>
    </row>
    <row r="807" spans="1:17" ht="12.75" customHeight="1" x14ac:dyDescent="0.3">
      <c r="B807" s="281">
        <v>169</v>
      </c>
      <c r="C807" s="293" t="s">
        <v>277</v>
      </c>
      <c r="D807" s="281" t="s">
        <v>29</v>
      </c>
      <c r="E807" s="281" t="s">
        <v>463</v>
      </c>
      <c r="F807" s="292">
        <v>45833</v>
      </c>
      <c r="G807" s="281">
        <v>36.372</v>
      </c>
      <c r="H807" s="678" t="s">
        <v>172</v>
      </c>
      <c r="I807" s="678"/>
      <c r="J807" s="678"/>
      <c r="K807" s="678"/>
      <c r="L807" s="292">
        <v>45836</v>
      </c>
      <c r="M807" s="281" t="s">
        <v>453</v>
      </c>
      <c r="N807" s="281">
        <v>28</v>
      </c>
      <c r="O807" s="281"/>
      <c r="P807" s="325"/>
      <c r="Q807" s="325"/>
    </row>
    <row r="808" spans="1:17" s="221" customFormat="1" ht="12.75" customHeight="1" x14ac:dyDescent="0.3">
      <c r="B808" s="281">
        <v>170</v>
      </c>
      <c r="C808" s="293" t="s">
        <v>278</v>
      </c>
      <c r="D808" s="259" t="s">
        <v>285</v>
      </c>
      <c r="E808" s="259" t="s">
        <v>456</v>
      </c>
      <c r="F808" s="292">
        <v>45837</v>
      </c>
      <c r="G808" s="281">
        <v>34.945999999999998</v>
      </c>
      <c r="H808" s="678" t="s">
        <v>172</v>
      </c>
      <c r="I808" s="678"/>
      <c r="J808" s="678"/>
      <c r="K808" s="678"/>
      <c r="L808" s="292">
        <v>45840</v>
      </c>
      <c r="M808" s="281" t="s">
        <v>453</v>
      </c>
      <c r="N808" s="281">
        <v>27</v>
      </c>
      <c r="O808" s="281"/>
      <c r="P808" s="325"/>
      <c r="Q808" s="325"/>
    </row>
    <row r="809" spans="1:17" ht="12.75" customHeight="1" x14ac:dyDescent="0.3">
      <c r="B809" s="281">
        <v>171</v>
      </c>
      <c r="C809" s="293" t="s">
        <v>301</v>
      </c>
      <c r="D809" s="281" t="s">
        <v>612</v>
      </c>
      <c r="E809" s="281" t="s">
        <v>462</v>
      </c>
      <c r="F809" s="292">
        <v>45832</v>
      </c>
      <c r="G809" s="511">
        <v>76.192999999999998</v>
      </c>
      <c r="H809" s="678" t="s">
        <v>172</v>
      </c>
      <c r="I809" s="678"/>
      <c r="J809" s="678"/>
      <c r="K809" s="678"/>
      <c r="L809" s="292">
        <v>45842</v>
      </c>
      <c r="M809" s="258" t="s">
        <v>762</v>
      </c>
      <c r="N809" s="281">
        <v>30</v>
      </c>
      <c r="O809" s="281"/>
      <c r="P809" s="325"/>
      <c r="Q809" s="325"/>
    </row>
    <row r="810" spans="1:17" ht="12.75" customHeight="1" x14ac:dyDescent="0.3">
      <c r="B810" s="281">
        <v>172</v>
      </c>
      <c r="C810" s="293" t="s">
        <v>377</v>
      </c>
      <c r="D810" s="281" t="s">
        <v>29</v>
      </c>
      <c r="E810" s="281" t="s">
        <v>30</v>
      </c>
      <c r="F810" s="292">
        <v>45833</v>
      </c>
      <c r="G810" s="281">
        <v>36.372</v>
      </c>
      <c r="H810" s="678" t="s">
        <v>172</v>
      </c>
      <c r="I810" s="678"/>
      <c r="J810" s="678"/>
      <c r="K810" s="678"/>
      <c r="L810" s="292">
        <v>45842</v>
      </c>
      <c r="M810" s="258" t="s">
        <v>707</v>
      </c>
      <c r="N810" s="281">
        <v>28</v>
      </c>
      <c r="O810" s="281"/>
      <c r="P810" s="325"/>
      <c r="Q810" s="325"/>
    </row>
    <row r="811" spans="1:17" s="221" customFormat="1" ht="12.75" customHeight="1" x14ac:dyDescent="0.3">
      <c r="B811" s="281">
        <v>173</v>
      </c>
      <c r="C811" s="293" t="s">
        <v>406</v>
      </c>
      <c r="D811" s="281" t="s">
        <v>34</v>
      </c>
      <c r="E811" s="281" t="s">
        <v>30</v>
      </c>
      <c r="F811" s="292">
        <v>45832</v>
      </c>
      <c r="G811" s="281">
        <v>37.930999999999997</v>
      </c>
      <c r="H811" s="678" t="s">
        <v>172</v>
      </c>
      <c r="I811" s="678"/>
      <c r="J811" s="678"/>
      <c r="K811" s="678"/>
      <c r="L811" s="292">
        <v>45843</v>
      </c>
      <c r="M811" s="281" t="s">
        <v>763</v>
      </c>
      <c r="N811" s="281">
        <v>27</v>
      </c>
      <c r="O811" s="281"/>
      <c r="P811" s="325"/>
      <c r="Q811" s="325"/>
    </row>
    <row r="812" spans="1:17" s="221" customFormat="1" ht="12.75" customHeight="1" x14ac:dyDescent="0.3">
      <c r="B812" s="281">
        <v>174</v>
      </c>
      <c r="C812" s="293" t="s">
        <v>332</v>
      </c>
      <c r="D812" s="281" t="s">
        <v>131</v>
      </c>
      <c r="E812" s="281" t="s">
        <v>30</v>
      </c>
      <c r="F812" s="292">
        <v>45828</v>
      </c>
      <c r="G812" s="281">
        <v>54.66</v>
      </c>
      <c r="H812" s="678" t="s">
        <v>172</v>
      </c>
      <c r="I812" s="678"/>
      <c r="J812" s="678"/>
      <c r="K812" s="678"/>
      <c r="L812" s="292">
        <v>45845</v>
      </c>
      <c r="M812" s="281" t="s">
        <v>443</v>
      </c>
      <c r="N812" s="281">
        <v>28</v>
      </c>
      <c r="O812" s="281"/>
      <c r="P812" s="325" t="s">
        <v>172</v>
      </c>
      <c r="Q812" s="325" t="s">
        <v>172</v>
      </c>
    </row>
    <row r="813" spans="1:17" s="221" customFormat="1" ht="12.75" customHeight="1" x14ac:dyDescent="0.3">
      <c r="B813" s="281">
        <v>175</v>
      </c>
      <c r="C813" s="293" t="s">
        <v>264</v>
      </c>
      <c r="D813" s="281" t="s">
        <v>131</v>
      </c>
      <c r="E813" s="281" t="s">
        <v>30</v>
      </c>
      <c r="F813" s="292">
        <v>45841</v>
      </c>
      <c r="G813" s="281">
        <v>54.66</v>
      </c>
      <c r="H813" s="678" t="s">
        <v>172</v>
      </c>
      <c r="I813" s="678"/>
      <c r="J813" s="678"/>
      <c r="K813" s="678"/>
      <c r="L813" s="292">
        <v>45845</v>
      </c>
      <c r="M813" s="281" t="s">
        <v>453</v>
      </c>
      <c r="N813" s="281">
        <v>28</v>
      </c>
      <c r="O813" s="281"/>
      <c r="P813" s="534" t="s">
        <v>662</v>
      </c>
      <c r="Q813" s="534" t="s">
        <v>662</v>
      </c>
    </row>
    <row r="814" spans="1:17" ht="12.75" customHeight="1" x14ac:dyDescent="0.3">
      <c r="B814" s="281">
        <v>176</v>
      </c>
      <c r="C814" s="304" t="s">
        <v>231</v>
      </c>
      <c r="D814" s="497" t="s">
        <v>206</v>
      </c>
      <c r="E814" s="281" t="s">
        <v>30</v>
      </c>
      <c r="F814" s="292">
        <v>45842</v>
      </c>
      <c r="G814" s="281">
        <v>31.99</v>
      </c>
      <c r="H814" s="678" t="s">
        <v>172</v>
      </c>
      <c r="I814" s="678"/>
      <c r="J814" s="678"/>
      <c r="K814" s="678"/>
      <c r="L814" s="292">
        <v>45848</v>
      </c>
      <c r="M814" s="258" t="s">
        <v>471</v>
      </c>
      <c r="N814" s="258">
        <v>24</v>
      </c>
      <c r="O814" s="258"/>
      <c r="P814" s="325"/>
      <c r="Q814" s="325"/>
    </row>
    <row r="815" spans="1:17" s="221" customFormat="1" ht="12.75" customHeight="1" x14ac:dyDescent="0.3">
      <c r="B815" s="281">
        <v>177</v>
      </c>
      <c r="C815" s="281" t="s">
        <v>262</v>
      </c>
      <c r="D815" s="223" t="s">
        <v>205</v>
      </c>
      <c r="E815" s="259" t="s">
        <v>337</v>
      </c>
      <c r="F815" s="292" t="s">
        <v>777</v>
      </c>
      <c r="G815" s="281">
        <v>33.380000000000003</v>
      </c>
      <c r="H815" s="678" t="s">
        <v>172</v>
      </c>
      <c r="I815" s="678"/>
      <c r="J815" s="678"/>
      <c r="K815" s="678"/>
      <c r="L815" s="292">
        <v>45850</v>
      </c>
      <c r="M815" s="281" t="s">
        <v>453</v>
      </c>
      <c r="N815" s="281">
        <v>27</v>
      </c>
      <c r="O815" s="281"/>
      <c r="P815" s="532" t="s">
        <v>976</v>
      </c>
      <c r="Q815" s="532" t="s">
        <v>172</v>
      </c>
    </row>
    <row r="816" spans="1:17" s="221" customFormat="1" ht="12.75" customHeight="1" x14ac:dyDescent="0.3">
      <c r="B816" s="281">
        <v>178</v>
      </c>
      <c r="C816" s="281" t="s">
        <v>405</v>
      </c>
      <c r="D816" s="259" t="s">
        <v>34</v>
      </c>
      <c r="E816" s="259" t="s">
        <v>337</v>
      </c>
      <c r="F816" s="292">
        <v>45844</v>
      </c>
      <c r="G816" s="281">
        <v>37.930999999999997</v>
      </c>
      <c r="H816" s="678" t="s">
        <v>172</v>
      </c>
      <c r="I816" s="678"/>
      <c r="J816" s="678"/>
      <c r="K816" s="678"/>
      <c r="L816" s="292">
        <v>45850</v>
      </c>
      <c r="M816" s="281" t="s">
        <v>763</v>
      </c>
      <c r="N816" s="281">
        <v>24</v>
      </c>
      <c r="O816" s="281"/>
      <c r="P816" s="532"/>
      <c r="Q816" s="532"/>
    </row>
    <row r="817" spans="2:17" ht="12.75" customHeight="1" x14ac:dyDescent="0.3">
      <c r="B817" s="281">
        <v>179</v>
      </c>
      <c r="C817" s="281" t="s">
        <v>300</v>
      </c>
      <c r="D817" s="215" t="s">
        <v>309</v>
      </c>
      <c r="E817" s="215" t="s">
        <v>462</v>
      </c>
      <c r="F817" s="281" t="s">
        <v>774</v>
      </c>
      <c r="G817" s="281">
        <v>71.706000000000003</v>
      </c>
      <c r="H817" s="678" t="s">
        <v>172</v>
      </c>
      <c r="I817" s="678"/>
      <c r="J817" s="678"/>
      <c r="K817" s="678"/>
      <c r="L817" s="292">
        <v>45851</v>
      </c>
      <c r="M817" s="281" t="s">
        <v>762</v>
      </c>
      <c r="N817" s="281">
        <v>26</v>
      </c>
      <c r="O817" s="281"/>
      <c r="P817" s="532"/>
      <c r="Q817" s="532"/>
    </row>
    <row r="818" spans="2:17" ht="12.75" customHeight="1" x14ac:dyDescent="0.3">
      <c r="B818" s="281">
        <v>180</v>
      </c>
      <c r="C818" s="293" t="s">
        <v>230</v>
      </c>
      <c r="D818" s="285" t="s">
        <v>206</v>
      </c>
      <c r="E818" s="319" t="s">
        <v>30</v>
      </c>
      <c r="F818" s="292">
        <v>45849</v>
      </c>
      <c r="G818" s="281">
        <v>31.99</v>
      </c>
      <c r="H818" s="678" t="s">
        <v>172</v>
      </c>
      <c r="I818" s="678"/>
      <c r="J818" s="678"/>
      <c r="K818" s="678"/>
      <c r="L818" s="292">
        <v>45853</v>
      </c>
      <c r="M818" s="281" t="s">
        <v>471</v>
      </c>
      <c r="N818" s="281">
        <v>27</v>
      </c>
      <c r="O818" s="281"/>
      <c r="P818" s="532"/>
      <c r="Q818" s="532"/>
    </row>
    <row r="819" spans="2:17" ht="12.75" customHeight="1" x14ac:dyDescent="0.3">
      <c r="B819" s="281">
        <v>181</v>
      </c>
      <c r="C819" s="281" t="s">
        <v>374</v>
      </c>
      <c r="D819" s="285" t="s">
        <v>633</v>
      </c>
      <c r="E819" s="319" t="s">
        <v>30</v>
      </c>
      <c r="F819" s="292">
        <v>45843</v>
      </c>
      <c r="G819" s="281">
        <v>63.16</v>
      </c>
      <c r="H819" s="678" t="s">
        <v>172</v>
      </c>
      <c r="I819" s="678"/>
      <c r="J819" s="678"/>
      <c r="K819" s="678"/>
      <c r="L819" s="292">
        <v>45854</v>
      </c>
      <c r="M819" s="281" t="s">
        <v>707</v>
      </c>
      <c r="N819" s="258">
        <v>25</v>
      </c>
      <c r="O819" s="258"/>
      <c r="P819" s="532"/>
      <c r="Q819" s="281"/>
    </row>
    <row r="820" spans="2:17" ht="12.75" customHeight="1" x14ac:dyDescent="0.3">
      <c r="B820" s="281">
        <v>182</v>
      </c>
      <c r="C820" s="293" t="s">
        <v>260</v>
      </c>
      <c r="D820" s="319" t="s">
        <v>206</v>
      </c>
      <c r="E820" s="319" t="s">
        <v>337</v>
      </c>
      <c r="F820" s="292">
        <v>45851</v>
      </c>
      <c r="G820" s="281">
        <v>31.99</v>
      </c>
      <c r="H820" s="678" t="s">
        <v>172</v>
      </c>
      <c r="I820" s="678"/>
      <c r="J820" s="678"/>
      <c r="K820" s="678"/>
      <c r="L820" s="292">
        <v>45854</v>
      </c>
      <c r="M820" s="281" t="s">
        <v>453</v>
      </c>
      <c r="N820" s="281">
        <v>26</v>
      </c>
      <c r="O820" s="281"/>
      <c r="P820" s="532"/>
      <c r="Q820" s="532" t="s">
        <v>172</v>
      </c>
    </row>
    <row r="821" spans="2:17" ht="12.75" customHeight="1" x14ac:dyDescent="0.3">
      <c r="B821" s="281">
        <v>183</v>
      </c>
      <c r="C821" s="293" t="s">
        <v>229</v>
      </c>
      <c r="D821" s="319" t="s">
        <v>206</v>
      </c>
      <c r="E821" s="319" t="s">
        <v>30</v>
      </c>
      <c r="F821" s="292">
        <v>45853</v>
      </c>
      <c r="G821" s="281">
        <v>31.99</v>
      </c>
      <c r="H821" s="678" t="s">
        <v>172</v>
      </c>
      <c r="I821" s="678"/>
      <c r="J821" s="678"/>
      <c r="K821" s="678"/>
      <c r="L821" s="292">
        <v>45856</v>
      </c>
      <c r="M821" s="281" t="s">
        <v>476</v>
      </c>
      <c r="N821" s="532">
        <v>25</v>
      </c>
      <c r="O821" s="281"/>
      <c r="P821" s="532"/>
      <c r="Q821" s="281"/>
    </row>
    <row r="822" spans="2:17" ht="12.75" customHeight="1" x14ac:dyDescent="0.3">
      <c r="B822" s="281">
        <v>184</v>
      </c>
      <c r="C822" s="293" t="s">
        <v>259</v>
      </c>
      <c r="D822" s="319" t="s">
        <v>205</v>
      </c>
      <c r="E822" s="319" t="s">
        <v>30</v>
      </c>
      <c r="F822" s="292">
        <v>45855</v>
      </c>
      <c r="G822" s="307">
        <v>33.375579000000002</v>
      </c>
      <c r="H822" s="678" t="s">
        <v>172</v>
      </c>
      <c r="I822" s="678"/>
      <c r="J822" s="678"/>
      <c r="K822" s="678"/>
      <c r="L822" s="292">
        <v>45858</v>
      </c>
      <c r="M822" s="281" t="s">
        <v>453</v>
      </c>
      <c r="N822" s="281">
        <v>23</v>
      </c>
      <c r="O822" s="281"/>
      <c r="P822" s="562"/>
      <c r="Q822" s="281"/>
    </row>
    <row r="823" spans="2:17" ht="12.75" customHeight="1" x14ac:dyDescent="0.3">
      <c r="B823" s="281">
        <v>185</v>
      </c>
      <c r="C823" s="293" t="s">
        <v>420</v>
      </c>
      <c r="D823" s="319" t="s">
        <v>34</v>
      </c>
      <c r="E823" s="319" t="s">
        <v>30</v>
      </c>
      <c r="F823" s="292">
        <v>45850</v>
      </c>
      <c r="G823" s="281">
        <v>37.930999999999997</v>
      </c>
      <c r="H823" s="678" t="s">
        <v>172</v>
      </c>
      <c r="I823" s="678"/>
      <c r="J823" s="678"/>
      <c r="K823" s="678"/>
      <c r="L823" s="292">
        <v>45858</v>
      </c>
      <c r="M823" s="281" t="s">
        <v>786</v>
      </c>
      <c r="N823" s="532">
        <v>25</v>
      </c>
      <c r="O823" s="281"/>
      <c r="P823" s="532"/>
      <c r="Q823" s="281"/>
    </row>
    <row r="824" spans="2:17" ht="12.75" customHeight="1" x14ac:dyDescent="0.3">
      <c r="B824" s="281">
        <v>186</v>
      </c>
      <c r="C824" s="293" t="s">
        <v>242</v>
      </c>
      <c r="D824" s="497" t="s">
        <v>206</v>
      </c>
      <c r="E824" s="319" t="s">
        <v>30</v>
      </c>
      <c r="F824" s="292">
        <v>45852</v>
      </c>
      <c r="G824" s="281">
        <v>31.99</v>
      </c>
      <c r="H824" s="678" t="s">
        <v>172</v>
      </c>
      <c r="I824" s="678"/>
      <c r="J824" s="678"/>
      <c r="K824" s="678"/>
      <c r="L824" s="292">
        <v>45859</v>
      </c>
      <c r="M824" s="281" t="s">
        <v>762</v>
      </c>
      <c r="N824" s="281">
        <v>24</v>
      </c>
      <c r="O824" s="281"/>
      <c r="P824" s="532"/>
      <c r="Q824" s="281"/>
    </row>
    <row r="825" spans="2:17" x14ac:dyDescent="0.3">
      <c r="B825" s="281">
        <v>187</v>
      </c>
      <c r="C825" s="293" t="s">
        <v>228</v>
      </c>
      <c r="D825" s="319" t="s">
        <v>206</v>
      </c>
      <c r="E825" s="319" t="s">
        <v>30</v>
      </c>
      <c r="F825" s="292">
        <v>45857</v>
      </c>
      <c r="G825" s="281">
        <v>31.99</v>
      </c>
      <c r="H825" s="678" t="s">
        <v>172</v>
      </c>
      <c r="I825" s="678"/>
      <c r="J825" s="678"/>
      <c r="K825" s="678"/>
      <c r="L825" s="292">
        <v>45859</v>
      </c>
      <c r="M825" s="281" t="s">
        <v>476</v>
      </c>
      <c r="N825" s="281">
        <v>24</v>
      </c>
      <c r="O825" s="281"/>
      <c r="P825" s="562"/>
      <c r="Q825" s="542"/>
    </row>
    <row r="826" spans="2:17" x14ac:dyDescent="0.3">
      <c r="B826" s="281">
        <v>188</v>
      </c>
      <c r="C826" s="293" t="s">
        <v>258</v>
      </c>
      <c r="D826" s="319" t="s">
        <v>205</v>
      </c>
      <c r="E826" s="319" t="s">
        <v>30</v>
      </c>
      <c r="F826" s="292">
        <v>45859</v>
      </c>
      <c r="G826" s="281">
        <v>33.380000000000003</v>
      </c>
      <c r="H826" s="678" t="s">
        <v>172</v>
      </c>
      <c r="I826" s="678"/>
      <c r="J826" s="678"/>
      <c r="K826" s="678"/>
      <c r="L826" s="292">
        <v>45863</v>
      </c>
      <c r="M826" s="281" t="s">
        <v>453</v>
      </c>
      <c r="N826" s="281">
        <v>25</v>
      </c>
      <c r="O826" s="623"/>
      <c r="P826" s="624"/>
      <c r="Q826" s="542"/>
    </row>
    <row r="827" spans="2:17" x14ac:dyDescent="0.3">
      <c r="B827" s="281">
        <v>189</v>
      </c>
      <c r="C827" s="293" t="s">
        <v>227</v>
      </c>
      <c r="D827" s="497" t="s">
        <v>205</v>
      </c>
      <c r="E827" s="319" t="s">
        <v>30</v>
      </c>
      <c r="F827" s="292">
        <v>45860</v>
      </c>
      <c r="G827" s="281">
        <v>33.380000000000003</v>
      </c>
      <c r="H827" s="678" t="s">
        <v>172</v>
      </c>
      <c r="I827" s="678"/>
      <c r="J827" s="678"/>
      <c r="K827" s="678"/>
      <c r="L827" s="292">
        <v>45866</v>
      </c>
      <c r="M827" s="281" t="s">
        <v>476</v>
      </c>
      <c r="N827" s="532">
        <v>25</v>
      </c>
      <c r="O827" s="281"/>
      <c r="P827" s="562"/>
      <c r="Q827" s="542"/>
    </row>
    <row r="828" spans="2:17" x14ac:dyDescent="0.3">
      <c r="B828" s="281">
        <v>190</v>
      </c>
      <c r="C828" s="293" t="s">
        <v>250</v>
      </c>
      <c r="D828" s="497" t="s">
        <v>205</v>
      </c>
      <c r="E828" s="319" t="s">
        <v>30</v>
      </c>
      <c r="F828" s="292">
        <v>45860</v>
      </c>
      <c r="G828" s="281">
        <v>33.380000000000003</v>
      </c>
      <c r="H828" s="678" t="s">
        <v>172</v>
      </c>
      <c r="I828" s="678"/>
      <c r="J828" s="678"/>
      <c r="K828" s="678"/>
      <c r="L828" s="292">
        <v>45867</v>
      </c>
      <c r="M828" s="281" t="s">
        <v>762</v>
      </c>
      <c r="N828" s="281">
        <v>24</v>
      </c>
      <c r="O828" s="281"/>
      <c r="P828" s="562"/>
      <c r="Q828" s="542"/>
    </row>
    <row r="829" spans="2:17" x14ac:dyDescent="0.3">
      <c r="B829" s="281">
        <v>191</v>
      </c>
      <c r="C829" s="293" t="s">
        <v>419</v>
      </c>
      <c r="D829" s="319" t="s">
        <v>34</v>
      </c>
      <c r="E829" s="319" t="s">
        <v>432</v>
      </c>
      <c r="F829" s="292">
        <v>45859</v>
      </c>
      <c r="G829" s="281">
        <v>37.930999999999997</v>
      </c>
      <c r="H829" s="678" t="s">
        <v>172</v>
      </c>
      <c r="I829" s="678"/>
      <c r="J829" s="678"/>
      <c r="K829" s="678"/>
      <c r="L829" s="292">
        <v>45867</v>
      </c>
      <c r="M829" s="281" t="s">
        <v>844</v>
      </c>
      <c r="N829" s="281">
        <v>24</v>
      </c>
      <c r="O829" s="281"/>
      <c r="P829" s="562"/>
      <c r="Q829" s="542"/>
    </row>
    <row r="830" spans="2:17" x14ac:dyDescent="0.3">
      <c r="B830" s="281">
        <v>192</v>
      </c>
      <c r="C830" s="293" t="s">
        <v>402</v>
      </c>
      <c r="D830" s="319" t="s">
        <v>608</v>
      </c>
      <c r="E830" s="319" t="s">
        <v>30</v>
      </c>
      <c r="F830" s="292">
        <v>45851</v>
      </c>
      <c r="G830" s="281">
        <v>65.22</v>
      </c>
      <c r="H830" s="678" t="s">
        <v>172</v>
      </c>
      <c r="I830" s="678"/>
      <c r="J830" s="678"/>
      <c r="K830" s="678"/>
      <c r="L830" s="292">
        <v>45868</v>
      </c>
      <c r="M830" s="281" t="s">
        <v>787</v>
      </c>
      <c r="N830" s="532">
        <v>25</v>
      </c>
      <c r="O830" s="281"/>
      <c r="P830" s="281"/>
      <c r="Q830" s="542"/>
    </row>
    <row r="831" spans="2:17" x14ac:dyDescent="0.3">
      <c r="B831" s="281">
        <v>193</v>
      </c>
      <c r="C831" s="293" t="s">
        <v>257</v>
      </c>
      <c r="D831" s="319" t="s">
        <v>206</v>
      </c>
      <c r="E831" s="319" t="s">
        <v>30</v>
      </c>
      <c r="F831" s="292">
        <v>45864</v>
      </c>
      <c r="G831" s="281">
        <v>31.99</v>
      </c>
      <c r="H831" s="678" t="s">
        <v>172</v>
      </c>
      <c r="I831" s="678"/>
      <c r="J831" s="678"/>
      <c r="K831" s="678"/>
      <c r="L831" s="292">
        <v>45869</v>
      </c>
      <c r="M831" s="281" t="s">
        <v>453</v>
      </c>
      <c r="N831" s="281">
        <v>24</v>
      </c>
      <c r="O831" s="281"/>
      <c r="P831" s="562"/>
      <c r="Q831" s="542"/>
    </row>
    <row r="832" spans="2:17" x14ac:dyDescent="0.3">
      <c r="B832" s="281">
        <v>194</v>
      </c>
      <c r="C832" s="293" t="s">
        <v>222</v>
      </c>
      <c r="D832" s="295" t="s">
        <v>205</v>
      </c>
      <c r="E832" s="319" t="s">
        <v>30</v>
      </c>
      <c r="F832" s="292">
        <v>45867</v>
      </c>
      <c r="G832" s="281">
        <v>33.380000000000003</v>
      </c>
      <c r="H832" s="678" t="s">
        <v>172</v>
      </c>
      <c r="I832" s="678"/>
      <c r="J832" s="678"/>
      <c r="K832" s="678"/>
      <c r="L832" s="292">
        <v>45870</v>
      </c>
      <c r="M832" s="281" t="s">
        <v>476</v>
      </c>
      <c r="N832" s="281">
        <v>24</v>
      </c>
      <c r="O832" s="281"/>
      <c r="P832" s="562"/>
      <c r="Q832" s="542"/>
    </row>
    <row r="833" spans="2:17" x14ac:dyDescent="0.3">
      <c r="B833" s="281">
        <v>195</v>
      </c>
      <c r="C833" s="281" t="s">
        <v>314</v>
      </c>
      <c r="D833" s="290" t="s">
        <v>285</v>
      </c>
      <c r="E833" s="319" t="s">
        <v>462</v>
      </c>
      <c r="F833" s="292">
        <v>45846</v>
      </c>
      <c r="G833" s="281">
        <v>34.945999999999998</v>
      </c>
      <c r="H833" s="678" t="s">
        <v>172</v>
      </c>
      <c r="I833" s="678"/>
      <c r="J833" s="678"/>
      <c r="K833" s="678"/>
      <c r="L833" s="292">
        <v>45871</v>
      </c>
      <c r="M833" s="258" t="s">
        <v>443</v>
      </c>
      <c r="N833" s="532">
        <v>25</v>
      </c>
      <c r="O833" s="258"/>
      <c r="P833" s="281"/>
      <c r="Q833" s="542"/>
    </row>
    <row r="834" spans="2:17" x14ac:dyDescent="0.3">
      <c r="B834" s="281">
        <v>196</v>
      </c>
      <c r="C834" s="293" t="s">
        <v>244</v>
      </c>
      <c r="D834" s="319" t="s">
        <v>206</v>
      </c>
      <c r="E834" s="319" t="s">
        <v>30</v>
      </c>
      <c r="F834" s="292">
        <v>45868</v>
      </c>
      <c r="G834" s="281">
        <v>31.99</v>
      </c>
      <c r="H834" s="678" t="s">
        <v>172</v>
      </c>
      <c r="I834" s="678"/>
      <c r="J834" s="678"/>
      <c r="K834" s="678"/>
      <c r="L834" s="292">
        <v>45871</v>
      </c>
      <c r="M834" s="281" t="s">
        <v>762</v>
      </c>
      <c r="N834" s="532">
        <v>25</v>
      </c>
      <c r="O834" s="281"/>
      <c r="P834" s="562"/>
      <c r="Q834" s="542"/>
    </row>
    <row r="835" spans="2:17" x14ac:dyDescent="0.3">
      <c r="B835" s="281">
        <v>197</v>
      </c>
      <c r="C835" s="293" t="s">
        <v>375</v>
      </c>
      <c r="D835" s="319" t="s">
        <v>352</v>
      </c>
      <c r="E835" s="319" t="s">
        <v>30</v>
      </c>
      <c r="F835" s="292">
        <v>45855</v>
      </c>
      <c r="G835" s="281">
        <v>64.89</v>
      </c>
      <c r="H835" s="678" t="s">
        <v>172</v>
      </c>
      <c r="I835" s="678"/>
      <c r="J835" s="678"/>
      <c r="K835" s="678"/>
      <c r="L835" s="292">
        <v>45872</v>
      </c>
      <c r="M835" s="281" t="s">
        <v>707</v>
      </c>
      <c r="N835" s="281">
        <v>24</v>
      </c>
      <c r="O835" s="258"/>
      <c r="P835" s="542"/>
      <c r="Q835" s="542"/>
    </row>
    <row r="836" spans="2:17" x14ac:dyDescent="0.3">
      <c r="B836" s="281">
        <v>198</v>
      </c>
      <c r="C836" s="293" t="s">
        <v>232</v>
      </c>
      <c r="D836" s="319" t="s">
        <v>206</v>
      </c>
      <c r="E836" s="319" t="s">
        <v>30</v>
      </c>
      <c r="F836" s="292">
        <v>45871</v>
      </c>
      <c r="G836" s="281">
        <v>31.99</v>
      </c>
      <c r="H836" s="678" t="s">
        <v>172</v>
      </c>
      <c r="I836" s="678"/>
      <c r="J836" s="678"/>
      <c r="K836" s="678"/>
      <c r="L836" s="292">
        <v>45873</v>
      </c>
      <c r="M836" s="281" t="s">
        <v>476</v>
      </c>
      <c r="N836" s="281">
        <v>24</v>
      </c>
      <c r="O836" s="281"/>
      <c r="P836" s="562"/>
      <c r="Q836" s="542"/>
    </row>
    <row r="837" spans="2:17" x14ac:dyDescent="0.3">
      <c r="B837" s="281">
        <v>199</v>
      </c>
      <c r="C837" s="293" t="s">
        <v>421</v>
      </c>
      <c r="D837" s="319" t="s">
        <v>34</v>
      </c>
      <c r="E837" s="319" t="s">
        <v>30</v>
      </c>
      <c r="F837" s="292">
        <v>45868</v>
      </c>
      <c r="G837" s="281">
        <v>37.930999999999997</v>
      </c>
      <c r="H837" s="678" t="s">
        <v>172</v>
      </c>
      <c r="I837" s="678"/>
      <c r="J837" s="678"/>
      <c r="K837" s="678"/>
      <c r="L837" s="292">
        <v>45873</v>
      </c>
      <c r="M837" s="281" t="s">
        <v>844</v>
      </c>
      <c r="N837" s="281">
        <v>24</v>
      </c>
      <c r="O837" s="281"/>
      <c r="P837" s="562"/>
      <c r="Q837" s="542"/>
    </row>
    <row r="838" spans="2:17" x14ac:dyDescent="0.3">
      <c r="B838" s="319">
        <v>200</v>
      </c>
      <c r="C838" s="290" t="s">
        <v>274</v>
      </c>
      <c r="D838" s="319" t="s">
        <v>275</v>
      </c>
      <c r="E838" s="319" t="s">
        <v>30</v>
      </c>
      <c r="F838" s="257">
        <v>45870</v>
      </c>
      <c r="G838" s="319">
        <v>62.534999999999997</v>
      </c>
      <c r="H838" s="678" t="s">
        <v>172</v>
      </c>
      <c r="I838" s="678"/>
      <c r="J838" s="678"/>
      <c r="K838" s="678"/>
      <c r="L838" s="257">
        <v>45875</v>
      </c>
      <c r="M838" s="319" t="s">
        <v>453</v>
      </c>
      <c r="N838" s="319">
        <v>24</v>
      </c>
      <c r="O838" s="281"/>
      <c r="P838" s="534" t="s">
        <v>172</v>
      </c>
      <c r="Q838" s="534" t="s">
        <v>662</v>
      </c>
    </row>
    <row r="839" spans="2:17" x14ac:dyDescent="0.3">
      <c r="B839" s="319">
        <v>201</v>
      </c>
      <c r="C839" s="290" t="s">
        <v>243</v>
      </c>
      <c r="D839" s="319" t="s">
        <v>205</v>
      </c>
      <c r="E839" s="319" t="s">
        <v>30</v>
      </c>
      <c r="F839" s="257">
        <v>45872</v>
      </c>
      <c r="G839" s="319">
        <v>33.380000000000003</v>
      </c>
      <c r="H839" s="678" t="s">
        <v>172</v>
      </c>
      <c r="I839" s="678"/>
      <c r="J839" s="678"/>
      <c r="K839" s="678"/>
      <c r="L839" s="257">
        <v>45876</v>
      </c>
      <c r="M839" s="319" t="s">
        <v>762</v>
      </c>
      <c r="N839" s="342">
        <v>25</v>
      </c>
      <c r="O839" s="258"/>
      <c r="P839" s="542"/>
      <c r="Q839" s="542"/>
    </row>
    <row r="840" spans="2:17" x14ac:dyDescent="0.3">
      <c r="B840" s="319">
        <v>202</v>
      </c>
      <c r="C840" s="290" t="s">
        <v>249</v>
      </c>
      <c r="D840" s="285" t="s">
        <v>205</v>
      </c>
      <c r="E840" s="319" t="s">
        <v>30</v>
      </c>
      <c r="F840" s="257">
        <v>45874</v>
      </c>
      <c r="G840" s="319">
        <v>33.380000000000003</v>
      </c>
      <c r="H840" s="678" t="s">
        <v>172</v>
      </c>
      <c r="I840" s="678"/>
      <c r="J840" s="678"/>
      <c r="K840" s="678"/>
      <c r="L840" s="257">
        <v>45877</v>
      </c>
      <c r="M840" s="319" t="s">
        <v>476</v>
      </c>
      <c r="N840" s="319">
        <v>24</v>
      </c>
      <c r="O840" s="281"/>
      <c r="P840" s="562"/>
      <c r="Q840" s="542"/>
    </row>
    <row r="841" spans="2:17" x14ac:dyDescent="0.3">
      <c r="B841" s="319">
        <v>203</v>
      </c>
      <c r="C841" s="290" t="s">
        <v>224</v>
      </c>
      <c r="D841" s="497" t="s">
        <v>206</v>
      </c>
      <c r="E841" s="319" t="s">
        <v>30</v>
      </c>
      <c r="F841" s="257">
        <v>45878</v>
      </c>
      <c r="G841" s="319">
        <v>31.99</v>
      </c>
      <c r="H841" s="678" t="s">
        <v>172</v>
      </c>
      <c r="I841" s="678"/>
      <c r="J841" s="678"/>
      <c r="K841" s="678"/>
      <c r="L841" s="257">
        <v>45880</v>
      </c>
      <c r="M841" s="319" t="s">
        <v>476</v>
      </c>
      <c r="N841" s="319">
        <v>24</v>
      </c>
      <c r="O841" s="281"/>
      <c r="P841" s="562"/>
      <c r="Q841" s="542"/>
    </row>
    <row r="842" spans="2:17" x14ac:dyDescent="0.3">
      <c r="B842" s="319">
        <v>204</v>
      </c>
      <c r="C842" s="290" t="s">
        <v>272</v>
      </c>
      <c r="D842" s="319" t="s">
        <v>34</v>
      </c>
      <c r="E842" s="319" t="s">
        <v>30</v>
      </c>
      <c r="F842" s="257">
        <v>45876</v>
      </c>
      <c r="G842" s="319">
        <v>37.930999999999997</v>
      </c>
      <c r="H842" s="678" t="s">
        <v>172</v>
      </c>
      <c r="I842" s="678"/>
      <c r="J842" s="678"/>
      <c r="K842" s="678"/>
      <c r="L842" s="257">
        <v>45881</v>
      </c>
      <c r="M842" s="319" t="s">
        <v>453</v>
      </c>
      <c r="N842" s="319">
        <v>25</v>
      </c>
      <c r="O842" s="281"/>
      <c r="P842" s="534" t="s">
        <v>172</v>
      </c>
      <c r="Q842" s="534" t="s">
        <v>662</v>
      </c>
    </row>
    <row r="843" spans="2:17" x14ac:dyDescent="0.3">
      <c r="B843" s="319">
        <v>205</v>
      </c>
      <c r="C843" s="290" t="s">
        <v>373</v>
      </c>
      <c r="D843" s="319" t="s">
        <v>135</v>
      </c>
      <c r="E843" s="319" t="s">
        <v>30</v>
      </c>
      <c r="F843" s="257">
        <v>45873</v>
      </c>
      <c r="G843" s="319">
        <v>54.66</v>
      </c>
      <c r="H843" s="678" t="s">
        <v>172</v>
      </c>
      <c r="I843" s="678"/>
      <c r="J843" s="678"/>
      <c r="K843" s="678"/>
      <c r="L843" s="257">
        <v>45881</v>
      </c>
      <c r="M843" s="319" t="s">
        <v>707</v>
      </c>
      <c r="N843" s="342">
        <v>25</v>
      </c>
      <c r="O843" s="281"/>
      <c r="P843" s="562"/>
      <c r="Q843" s="542"/>
    </row>
    <row r="844" spans="2:17" x14ac:dyDescent="0.3">
      <c r="B844" s="319">
        <v>206</v>
      </c>
      <c r="C844" s="290" t="s">
        <v>248</v>
      </c>
      <c r="D844" s="319" t="s">
        <v>206</v>
      </c>
      <c r="E844" s="319" t="s">
        <v>30</v>
      </c>
      <c r="F844" s="257">
        <v>45877</v>
      </c>
      <c r="G844" s="319">
        <v>31.99</v>
      </c>
      <c r="H844" s="678" t="s">
        <v>172</v>
      </c>
      <c r="I844" s="678"/>
      <c r="J844" s="678"/>
      <c r="K844" s="678"/>
      <c r="L844" s="257">
        <v>45882</v>
      </c>
      <c r="M844" s="319" t="s">
        <v>762</v>
      </c>
      <c r="N844" s="319">
        <v>25</v>
      </c>
      <c r="O844" s="281"/>
      <c r="P844" s="562"/>
      <c r="Q844" s="542"/>
    </row>
    <row r="845" spans="2:17" x14ac:dyDescent="0.3">
      <c r="B845" s="319">
        <v>207</v>
      </c>
      <c r="C845" s="290" t="s">
        <v>422</v>
      </c>
      <c r="D845" s="319" t="s">
        <v>29</v>
      </c>
      <c r="E845" s="319" t="s">
        <v>30</v>
      </c>
      <c r="F845" s="257">
        <v>45874</v>
      </c>
      <c r="G845" s="319">
        <v>36.369999999999997</v>
      </c>
      <c r="H845" s="679" t="s">
        <v>172</v>
      </c>
      <c r="I845" s="680"/>
      <c r="J845" s="680"/>
      <c r="K845" s="681"/>
      <c r="L845" s="257">
        <v>45883</v>
      </c>
      <c r="M845" s="319" t="s">
        <v>786</v>
      </c>
      <c r="N845" s="319">
        <v>24</v>
      </c>
      <c r="O845" s="281"/>
      <c r="P845" s="562"/>
      <c r="Q845" s="542"/>
    </row>
    <row r="846" spans="2:17" s="221" customFormat="1" x14ac:dyDescent="0.3">
      <c r="B846" s="319">
        <v>208</v>
      </c>
      <c r="C846" s="290" t="s">
        <v>256</v>
      </c>
      <c r="D846" s="319" t="s">
        <v>206</v>
      </c>
      <c r="E846" s="319" t="s">
        <v>30</v>
      </c>
      <c r="F846" s="257">
        <v>45882</v>
      </c>
      <c r="G846" s="319">
        <v>31.99</v>
      </c>
      <c r="H846" s="678" t="s">
        <v>172</v>
      </c>
      <c r="I846" s="678"/>
      <c r="J846" s="678"/>
      <c r="K846" s="678"/>
      <c r="L846" s="257">
        <v>45887</v>
      </c>
      <c r="M846" s="281" t="s">
        <v>453</v>
      </c>
      <c r="N846" s="281">
        <v>30</v>
      </c>
      <c r="O846" s="281"/>
      <c r="P846" s="562"/>
      <c r="Q846" s="532" t="s">
        <v>172</v>
      </c>
    </row>
    <row r="847" spans="2:17" x14ac:dyDescent="0.3">
      <c r="B847" s="319">
        <v>209</v>
      </c>
      <c r="C847" s="290" t="s">
        <v>253</v>
      </c>
      <c r="D847" s="319" t="s">
        <v>205</v>
      </c>
      <c r="E847" s="319" t="s">
        <v>30</v>
      </c>
      <c r="F847" s="257">
        <v>45881</v>
      </c>
      <c r="G847" s="319">
        <v>33.380000000000003</v>
      </c>
      <c r="H847" s="678" t="s">
        <v>172</v>
      </c>
      <c r="I847" s="678"/>
      <c r="J847" s="678"/>
      <c r="K847" s="678"/>
      <c r="L847" s="257">
        <v>45888</v>
      </c>
      <c r="M847" s="319" t="s">
        <v>471</v>
      </c>
      <c r="N847" s="342">
        <v>25</v>
      </c>
      <c r="O847" s="319"/>
      <c r="P847" s="562"/>
      <c r="Q847" s="532" t="s">
        <v>172</v>
      </c>
    </row>
    <row r="848" spans="2:17" x14ac:dyDescent="0.3">
      <c r="B848" s="319">
        <v>210</v>
      </c>
      <c r="C848" s="290" t="s">
        <v>423</v>
      </c>
      <c r="D848" s="319" t="s">
        <v>47</v>
      </c>
      <c r="E848" s="319" t="s">
        <v>30</v>
      </c>
      <c r="F848" s="257">
        <v>45885</v>
      </c>
      <c r="G848" s="319">
        <v>44.825000000000003</v>
      </c>
      <c r="H848" s="678" t="s">
        <v>172</v>
      </c>
      <c r="I848" s="678"/>
      <c r="J848" s="678"/>
      <c r="K848" s="678"/>
      <c r="L848" s="257">
        <v>45893</v>
      </c>
      <c r="M848" s="281" t="s">
        <v>786</v>
      </c>
      <c r="N848" s="281">
        <v>36</v>
      </c>
      <c r="O848" s="281"/>
      <c r="P848" s="562"/>
      <c r="Q848" s="542"/>
    </row>
    <row r="849" spans="2:17" x14ac:dyDescent="0.3">
      <c r="B849" s="319">
        <v>211</v>
      </c>
      <c r="C849" s="643" t="s">
        <v>286</v>
      </c>
      <c r="D849" s="644" t="s">
        <v>34</v>
      </c>
      <c r="E849" s="644" t="s">
        <v>432</v>
      </c>
      <c r="F849" s="314">
        <v>45892</v>
      </c>
      <c r="G849" s="319">
        <v>37.930999999999997</v>
      </c>
      <c r="H849" s="678" t="s">
        <v>172</v>
      </c>
      <c r="I849" s="678"/>
      <c r="J849" s="678"/>
      <c r="K849" s="678"/>
      <c r="L849" s="314">
        <v>45898</v>
      </c>
      <c r="M849" s="258" t="s">
        <v>453</v>
      </c>
      <c r="N849" s="258">
        <v>30</v>
      </c>
      <c r="O849" s="639"/>
      <c r="P849" s="534" t="s">
        <v>172</v>
      </c>
      <c r="Q849" s="258" t="s">
        <v>172</v>
      </c>
    </row>
    <row r="850" spans="2:17" x14ac:dyDescent="0.3">
      <c r="B850" s="319">
        <v>212</v>
      </c>
      <c r="C850" s="319" t="s">
        <v>412</v>
      </c>
      <c r="D850" s="319" t="s">
        <v>613</v>
      </c>
      <c r="E850" s="319" t="s">
        <v>30</v>
      </c>
      <c r="F850" s="257">
        <v>45882</v>
      </c>
      <c r="G850" s="319">
        <v>64.891000000000005</v>
      </c>
      <c r="H850" s="678" t="s">
        <v>172</v>
      </c>
      <c r="I850" s="678"/>
      <c r="J850" s="678"/>
      <c r="K850" s="678"/>
      <c r="L850" s="257">
        <v>45898</v>
      </c>
      <c r="M850" s="224" t="s">
        <v>707</v>
      </c>
      <c r="N850" s="258">
        <v>30</v>
      </c>
      <c r="O850" s="258"/>
      <c r="P850" s="542"/>
      <c r="Q850" s="542"/>
    </row>
    <row r="851" spans="2:17" x14ac:dyDescent="0.3">
      <c r="B851" s="319">
        <v>213</v>
      </c>
      <c r="C851" s="290" t="s">
        <v>619</v>
      </c>
      <c r="D851" s="319" t="s">
        <v>618</v>
      </c>
      <c r="E851" s="319" t="s">
        <v>30</v>
      </c>
      <c r="F851" s="257">
        <v>45889</v>
      </c>
      <c r="G851" s="319">
        <v>66.209999999999994</v>
      </c>
      <c r="H851" s="678" t="s">
        <v>172</v>
      </c>
      <c r="I851" s="678"/>
      <c r="J851" s="678"/>
      <c r="K851" s="678"/>
      <c r="L851" s="257">
        <v>45899</v>
      </c>
      <c r="M851" s="258" t="s">
        <v>476</v>
      </c>
      <c r="N851" s="258">
        <v>29</v>
      </c>
      <c r="O851" s="258"/>
      <c r="P851" s="542"/>
      <c r="Q851" s="542"/>
    </row>
    <row r="852" spans="2:17" x14ac:dyDescent="0.3">
      <c r="B852" s="319">
        <v>214</v>
      </c>
      <c r="C852" s="290" t="s">
        <v>252</v>
      </c>
      <c r="D852" s="285" t="s">
        <v>649</v>
      </c>
      <c r="E852" s="319" t="s">
        <v>30</v>
      </c>
      <c r="F852" s="257">
        <v>45883</v>
      </c>
      <c r="G852" s="319">
        <v>51.04</v>
      </c>
      <c r="H852" s="678" t="s">
        <v>172</v>
      </c>
      <c r="I852" s="678"/>
      <c r="J852" s="678"/>
      <c r="K852" s="678"/>
      <c r="L852" s="257">
        <v>45899</v>
      </c>
      <c r="M852" s="319" t="s">
        <v>762</v>
      </c>
      <c r="N852" s="258">
        <v>25</v>
      </c>
      <c r="O852" s="258"/>
      <c r="P852" s="542"/>
      <c r="Q852" s="542"/>
    </row>
    <row r="853" spans="2:17" x14ac:dyDescent="0.3">
      <c r="B853" s="319">
        <v>215</v>
      </c>
      <c r="C853" s="290" t="s">
        <v>254</v>
      </c>
      <c r="D853" s="319" t="s">
        <v>206</v>
      </c>
      <c r="E853" s="319" t="s">
        <v>30</v>
      </c>
      <c r="F853" s="257">
        <v>45888</v>
      </c>
      <c r="G853" s="319">
        <v>31.99</v>
      </c>
      <c r="H853" s="678" t="s">
        <v>172</v>
      </c>
      <c r="I853" s="678"/>
      <c r="J853" s="678"/>
      <c r="K853" s="678"/>
      <c r="L853" s="257">
        <v>45900</v>
      </c>
      <c r="M853" s="281" t="s">
        <v>453</v>
      </c>
      <c r="N853" s="281">
        <v>30</v>
      </c>
      <c r="O853" s="281"/>
      <c r="P853" s="562"/>
      <c r="Q853" s="258" t="s">
        <v>494</v>
      </c>
    </row>
    <row r="854" spans="2:17" x14ac:dyDescent="0.3">
      <c r="B854" s="319">
        <v>216</v>
      </c>
      <c r="C854" s="290" t="s">
        <v>417</v>
      </c>
      <c r="D854" s="319" t="s">
        <v>43</v>
      </c>
      <c r="E854" s="319" t="s">
        <v>30</v>
      </c>
      <c r="F854" s="257">
        <v>45894</v>
      </c>
      <c r="G854" s="319">
        <v>43.08</v>
      </c>
      <c r="H854" s="678" t="s">
        <v>172</v>
      </c>
      <c r="I854" s="678"/>
      <c r="J854" s="678"/>
      <c r="K854" s="678"/>
      <c r="L854" s="257">
        <v>45900</v>
      </c>
      <c r="M854" s="281" t="s">
        <v>786</v>
      </c>
      <c r="N854" s="281">
        <v>36</v>
      </c>
      <c r="O854" s="281"/>
      <c r="P854" s="562"/>
      <c r="Q854" s="542"/>
    </row>
    <row r="855" spans="2:17" x14ac:dyDescent="0.3">
      <c r="B855" s="319">
        <v>217</v>
      </c>
      <c r="C855" s="290" t="s">
        <v>190</v>
      </c>
      <c r="D855" s="497" t="s">
        <v>206</v>
      </c>
      <c r="E855" s="319" t="s">
        <v>30</v>
      </c>
      <c r="F855" s="257">
        <v>45900</v>
      </c>
      <c r="G855" s="319">
        <v>31.99</v>
      </c>
      <c r="H855" s="678" t="s">
        <v>172</v>
      </c>
      <c r="I855" s="678"/>
      <c r="J855" s="678"/>
      <c r="K855" s="678"/>
      <c r="L855" s="257">
        <v>45903</v>
      </c>
      <c r="M855" s="319" t="s">
        <v>920</v>
      </c>
      <c r="N855" s="319">
        <v>32</v>
      </c>
      <c r="O855" s="319"/>
      <c r="P855" s="562"/>
      <c r="Q855" s="542"/>
    </row>
    <row r="856" spans="2:17" s="221" customFormat="1" x14ac:dyDescent="0.3">
      <c r="B856" s="319">
        <v>218</v>
      </c>
      <c r="C856" s="290" t="s">
        <v>261</v>
      </c>
      <c r="D856" s="319" t="s">
        <v>206</v>
      </c>
      <c r="E856" s="319" t="s">
        <v>30</v>
      </c>
      <c r="F856" s="257">
        <v>45901</v>
      </c>
      <c r="G856" s="319">
        <v>31.99</v>
      </c>
      <c r="H856" s="678" t="s">
        <v>172</v>
      </c>
      <c r="I856" s="678"/>
      <c r="J856" s="678"/>
      <c r="K856" s="678"/>
      <c r="L856" s="257">
        <v>45904</v>
      </c>
      <c r="M856" s="281" t="s">
        <v>453</v>
      </c>
      <c r="N856" s="281">
        <v>35</v>
      </c>
      <c r="O856" s="319"/>
      <c r="P856" s="562"/>
      <c r="Q856" s="534" t="s">
        <v>172</v>
      </c>
    </row>
    <row r="857" spans="2:17" x14ac:dyDescent="0.3">
      <c r="B857" s="319">
        <v>219</v>
      </c>
      <c r="C857" s="290" t="s">
        <v>413</v>
      </c>
      <c r="D857" s="319" t="s">
        <v>637</v>
      </c>
      <c r="E857" s="319" t="s">
        <v>30</v>
      </c>
      <c r="F857" s="257">
        <v>45899</v>
      </c>
      <c r="G857" s="319">
        <v>44.825000000000003</v>
      </c>
      <c r="H857" s="678" t="s">
        <v>172</v>
      </c>
      <c r="I857" s="678"/>
      <c r="J857" s="678"/>
      <c r="K857" s="678"/>
      <c r="L857" s="257">
        <v>45905</v>
      </c>
      <c r="M857" s="222" t="s">
        <v>707</v>
      </c>
      <c r="N857" s="281">
        <v>25</v>
      </c>
      <c r="O857" s="319"/>
      <c r="P857" s="562"/>
      <c r="Q857" s="542"/>
    </row>
    <row r="858" spans="2:17" x14ac:dyDescent="0.3">
      <c r="B858" s="319">
        <v>220</v>
      </c>
      <c r="C858" s="290" t="s">
        <v>424</v>
      </c>
      <c r="D858" s="285" t="s">
        <v>637</v>
      </c>
      <c r="E858" s="319" t="s">
        <v>30</v>
      </c>
      <c r="F858" s="257">
        <v>45901</v>
      </c>
      <c r="G858" s="319">
        <v>44.825000000000003</v>
      </c>
      <c r="H858" s="678" t="s">
        <v>172</v>
      </c>
      <c r="I858" s="678"/>
      <c r="J858" s="678"/>
      <c r="K858" s="678"/>
      <c r="L858" s="257">
        <v>45906</v>
      </c>
      <c r="M858" s="281" t="s">
        <v>786</v>
      </c>
      <c r="N858" s="281">
        <v>34</v>
      </c>
      <c r="O858" s="319"/>
      <c r="P858" s="562"/>
      <c r="Q858" s="542"/>
    </row>
    <row r="859" spans="2:17" x14ac:dyDescent="0.3">
      <c r="B859" s="319">
        <v>221</v>
      </c>
      <c r="C859" s="290" t="s">
        <v>251</v>
      </c>
      <c r="D859" s="319" t="s">
        <v>205</v>
      </c>
      <c r="E859" s="319" t="s">
        <v>30</v>
      </c>
      <c r="F859" s="257">
        <v>45900</v>
      </c>
      <c r="G859" s="319">
        <v>33.380000000000003</v>
      </c>
      <c r="H859" s="678" t="s">
        <v>172</v>
      </c>
      <c r="I859" s="678"/>
      <c r="J859" s="678"/>
      <c r="K859" s="678"/>
      <c r="L859" s="257">
        <v>45907</v>
      </c>
      <c r="M859" s="319" t="s">
        <v>762</v>
      </c>
      <c r="N859" s="258">
        <v>25</v>
      </c>
      <c r="O859" s="319"/>
      <c r="P859" s="562"/>
      <c r="Q859" s="542"/>
    </row>
    <row r="860" spans="2:17" x14ac:dyDescent="0.3">
      <c r="B860" s="319">
        <v>222</v>
      </c>
      <c r="C860" s="290" t="s">
        <v>207</v>
      </c>
      <c r="D860" s="319" t="s">
        <v>206</v>
      </c>
      <c r="E860" s="319" t="s">
        <v>30</v>
      </c>
      <c r="F860" s="257">
        <v>45905</v>
      </c>
      <c r="G860" s="319">
        <v>31.99</v>
      </c>
      <c r="H860" s="678" t="s">
        <v>172</v>
      </c>
      <c r="I860" s="678"/>
      <c r="J860" s="678"/>
      <c r="K860" s="678"/>
      <c r="L860" s="257">
        <v>45907</v>
      </c>
      <c r="M860" s="319" t="s">
        <v>453</v>
      </c>
      <c r="N860" s="319">
        <v>35</v>
      </c>
      <c r="O860" s="319"/>
      <c r="P860" s="562"/>
      <c r="Q860" s="542"/>
    </row>
    <row r="861" spans="2:17" x14ac:dyDescent="0.3">
      <c r="B861" s="319">
        <v>223</v>
      </c>
      <c r="C861" s="290" t="s">
        <v>199</v>
      </c>
      <c r="D861" s="319" t="s">
        <v>725</v>
      </c>
      <c r="E861" s="319" t="s">
        <v>30</v>
      </c>
      <c r="F861" s="257">
        <v>45905</v>
      </c>
      <c r="G861" s="319">
        <v>51.04</v>
      </c>
      <c r="H861" s="678" t="s">
        <v>172</v>
      </c>
      <c r="I861" s="678"/>
      <c r="J861" s="678"/>
      <c r="K861" s="678"/>
      <c r="L861" s="257">
        <v>45908</v>
      </c>
      <c r="M861" s="319" t="s">
        <v>920</v>
      </c>
      <c r="N861" s="319">
        <v>34</v>
      </c>
      <c r="O861" s="319"/>
      <c r="P861" s="562"/>
      <c r="Q861" s="542"/>
    </row>
    <row r="862" spans="2:17" x14ac:dyDescent="0.3">
      <c r="B862" s="319">
        <v>224</v>
      </c>
      <c r="C862" s="290" t="s">
        <v>407</v>
      </c>
      <c r="D862" s="319" t="s">
        <v>167</v>
      </c>
      <c r="E862" s="319" t="s">
        <v>30</v>
      </c>
      <c r="F862" s="257">
        <v>45877</v>
      </c>
      <c r="G862" s="319">
        <v>37.930999999999997</v>
      </c>
      <c r="H862" s="678" t="s">
        <v>172</v>
      </c>
      <c r="I862" s="678"/>
      <c r="J862" s="678"/>
      <c r="K862" s="678"/>
      <c r="L862" s="257">
        <v>45908</v>
      </c>
      <c r="M862" s="319" t="s">
        <v>443</v>
      </c>
      <c r="N862" s="319">
        <v>25</v>
      </c>
      <c r="O862" s="319"/>
      <c r="P862" s="562"/>
      <c r="Q862" s="542"/>
    </row>
    <row r="863" spans="2:17" x14ac:dyDescent="0.3">
      <c r="B863" s="319">
        <v>225</v>
      </c>
      <c r="C863" s="290" t="s">
        <v>208</v>
      </c>
      <c r="D863" s="319" t="s">
        <v>205</v>
      </c>
      <c r="E863" s="319" t="s">
        <v>30</v>
      </c>
      <c r="F863" s="257">
        <v>45908</v>
      </c>
      <c r="G863" s="319">
        <v>33.380000000000003</v>
      </c>
      <c r="H863" s="678" t="s">
        <v>172</v>
      </c>
      <c r="I863" s="678"/>
      <c r="J863" s="678"/>
      <c r="K863" s="678"/>
      <c r="L863" s="257">
        <v>45909</v>
      </c>
      <c r="M863" s="319" t="s">
        <v>453</v>
      </c>
      <c r="N863" s="319">
        <v>35</v>
      </c>
      <c r="O863" s="281"/>
      <c r="P863" s="562"/>
      <c r="Q863" s="542"/>
    </row>
    <row r="864" spans="2:17" x14ac:dyDescent="0.3">
      <c r="B864" s="319">
        <v>226</v>
      </c>
      <c r="C864" s="290" t="s">
        <v>425</v>
      </c>
      <c r="D864" s="319" t="s">
        <v>34</v>
      </c>
      <c r="E864" s="319" t="s">
        <v>30</v>
      </c>
      <c r="F864" s="257">
        <v>45907</v>
      </c>
      <c r="G864" s="319">
        <v>37.930999999999997</v>
      </c>
      <c r="H864" s="678" t="s">
        <v>172</v>
      </c>
      <c r="I864" s="678"/>
      <c r="J864" s="678"/>
      <c r="K864" s="678"/>
      <c r="L864" s="257">
        <v>45910</v>
      </c>
      <c r="M864" s="319" t="s">
        <v>786</v>
      </c>
      <c r="N864" s="319">
        <v>31</v>
      </c>
      <c r="O864" s="319"/>
      <c r="P864" s="562"/>
      <c r="Q864" s="542"/>
    </row>
    <row r="865" spans="2:17" x14ac:dyDescent="0.3">
      <c r="B865" s="319">
        <v>227</v>
      </c>
      <c r="C865" s="290" t="s">
        <v>414</v>
      </c>
      <c r="D865" s="319" t="s">
        <v>275</v>
      </c>
      <c r="E865" s="319" t="s">
        <v>455</v>
      </c>
      <c r="F865" s="257">
        <v>45906</v>
      </c>
      <c r="G865" s="319">
        <v>62.534999999999997</v>
      </c>
      <c r="H865" s="678" t="s">
        <v>172</v>
      </c>
      <c r="I865" s="678"/>
      <c r="J865" s="678"/>
      <c r="K865" s="678"/>
      <c r="L865" s="257">
        <v>45913</v>
      </c>
      <c r="M865" s="220" t="s">
        <v>707</v>
      </c>
      <c r="N865" s="319">
        <v>25</v>
      </c>
      <c r="O865" s="319"/>
      <c r="P865" s="562"/>
      <c r="Q865" s="542"/>
    </row>
    <row r="866" spans="2:17" x14ac:dyDescent="0.3">
      <c r="B866" s="319">
        <v>228</v>
      </c>
      <c r="C866" s="290" t="s">
        <v>210</v>
      </c>
      <c r="D866" s="319" t="s">
        <v>206</v>
      </c>
      <c r="E866" s="319" t="s">
        <v>30</v>
      </c>
      <c r="F866" s="257">
        <v>45910</v>
      </c>
      <c r="G866" s="319">
        <v>31.99</v>
      </c>
      <c r="H866" s="678" t="s">
        <v>172</v>
      </c>
      <c r="I866" s="678"/>
      <c r="J866" s="678"/>
      <c r="K866" s="678"/>
      <c r="L866" s="337">
        <v>45914</v>
      </c>
      <c r="M866" s="281" t="s">
        <v>453</v>
      </c>
      <c r="N866" s="281">
        <v>35</v>
      </c>
      <c r="O866" s="281"/>
      <c r="P866" s="562"/>
      <c r="Q866" s="542"/>
    </row>
    <row r="867" spans="2:17" x14ac:dyDescent="0.3">
      <c r="B867" s="319">
        <v>229</v>
      </c>
      <c r="C867" s="290" t="s">
        <v>245</v>
      </c>
      <c r="D867" s="319" t="s">
        <v>205</v>
      </c>
      <c r="E867" s="319" t="s">
        <v>30</v>
      </c>
      <c r="F867" s="257">
        <v>45908</v>
      </c>
      <c r="G867" s="319">
        <v>33.380000000000003</v>
      </c>
      <c r="H867" s="678" t="s">
        <v>172</v>
      </c>
      <c r="I867" s="678"/>
      <c r="J867" s="678"/>
      <c r="K867" s="678"/>
      <c r="L867" s="257">
        <v>45915</v>
      </c>
      <c r="M867" s="228" t="s">
        <v>762</v>
      </c>
      <c r="N867" s="228">
        <v>25</v>
      </c>
      <c r="O867" s="228"/>
      <c r="P867" s="647"/>
      <c r="Q867" s="542"/>
    </row>
    <row r="868" spans="2:17" x14ac:dyDescent="0.3">
      <c r="B868" s="319">
        <v>230</v>
      </c>
      <c r="C868" s="290" t="s">
        <v>213</v>
      </c>
      <c r="D868" s="319" t="s">
        <v>649</v>
      </c>
      <c r="E868" s="319" t="s">
        <v>30</v>
      </c>
      <c r="F868" s="257">
        <v>45909</v>
      </c>
      <c r="G868" s="319">
        <v>51.04</v>
      </c>
      <c r="H868" s="678" t="s">
        <v>172</v>
      </c>
      <c r="I868" s="678"/>
      <c r="J868" s="678"/>
      <c r="K868" s="678"/>
      <c r="L868" s="337">
        <v>45916</v>
      </c>
      <c r="M868" s="319" t="s">
        <v>471</v>
      </c>
      <c r="N868" s="319">
        <v>34</v>
      </c>
      <c r="O868" s="281"/>
      <c r="P868" s="562"/>
      <c r="Q868" s="542"/>
    </row>
    <row r="869" spans="2:17" s="221" customFormat="1" ht="28.5" customHeight="1" x14ac:dyDescent="0.3">
      <c r="B869" s="319">
        <v>231</v>
      </c>
      <c r="C869" s="290" t="s">
        <v>211</v>
      </c>
      <c r="D869" s="319" t="s">
        <v>205</v>
      </c>
      <c r="E869" s="319" t="s">
        <v>30</v>
      </c>
      <c r="F869" s="257">
        <v>45914</v>
      </c>
      <c r="G869" s="319">
        <v>33.380000000000003</v>
      </c>
      <c r="H869" s="678" t="s">
        <v>172</v>
      </c>
      <c r="I869" s="678"/>
      <c r="J869" s="678"/>
      <c r="K869" s="678"/>
      <c r="L869" s="337">
        <v>45920</v>
      </c>
      <c r="M869" s="319" t="s">
        <v>453</v>
      </c>
      <c r="N869" s="319">
        <v>35</v>
      </c>
      <c r="O869" s="319"/>
      <c r="P869" s="654"/>
      <c r="Q869" s="562"/>
    </row>
    <row r="870" spans="2:17" s="221" customFormat="1" ht="30" customHeight="1" x14ac:dyDescent="0.3">
      <c r="B870" s="319">
        <v>232</v>
      </c>
      <c r="C870" s="290" t="s">
        <v>416</v>
      </c>
      <c r="D870" s="319" t="s">
        <v>446</v>
      </c>
      <c r="E870" s="319" t="s">
        <v>30</v>
      </c>
      <c r="F870" s="257">
        <v>45913</v>
      </c>
      <c r="G870" s="319">
        <v>64.89</v>
      </c>
      <c r="H870" s="678" t="s">
        <v>172</v>
      </c>
      <c r="I870" s="678"/>
      <c r="J870" s="678"/>
      <c r="K870" s="678"/>
      <c r="L870" s="337">
        <v>45923</v>
      </c>
      <c r="M870" s="319" t="s">
        <v>786</v>
      </c>
      <c r="N870" s="319">
        <v>34</v>
      </c>
      <c r="O870" s="319"/>
      <c r="P870" s="654"/>
      <c r="Q870" s="562"/>
    </row>
    <row r="871" spans="2:17" ht="39" customHeight="1" x14ac:dyDescent="0.3">
      <c r="B871" s="319">
        <v>233</v>
      </c>
      <c r="C871" s="290" t="s">
        <v>935</v>
      </c>
      <c r="D871" s="285" t="s">
        <v>205</v>
      </c>
      <c r="E871" s="319" t="s">
        <v>337</v>
      </c>
      <c r="F871" s="257">
        <v>45921</v>
      </c>
      <c r="G871" s="319">
        <v>33.380000000000003</v>
      </c>
      <c r="H871" s="678" t="s">
        <v>172</v>
      </c>
      <c r="I871" s="678"/>
      <c r="J871" s="678"/>
      <c r="K871" s="678"/>
      <c r="L871" s="337">
        <v>45924</v>
      </c>
      <c r="M871" s="319" t="s">
        <v>453</v>
      </c>
      <c r="N871" s="319">
        <v>35</v>
      </c>
      <c r="O871" s="281"/>
      <c r="P871" s="562"/>
      <c r="Q871" s="542"/>
    </row>
    <row r="872" spans="2:17" s="221" customFormat="1" ht="30.75" customHeight="1" x14ac:dyDescent="0.3">
      <c r="B872" s="319">
        <v>234</v>
      </c>
      <c r="C872" s="319" t="s">
        <v>403</v>
      </c>
      <c r="D872" s="319" t="s">
        <v>43</v>
      </c>
      <c r="E872" s="319" t="s">
        <v>336</v>
      </c>
      <c r="F872" s="257">
        <v>45916</v>
      </c>
      <c r="G872" s="319">
        <v>43.079000000000001</v>
      </c>
      <c r="H872" s="678" t="s">
        <v>172</v>
      </c>
      <c r="I872" s="678"/>
      <c r="J872" s="678"/>
      <c r="K872" s="678"/>
      <c r="L872" s="337">
        <v>45925</v>
      </c>
      <c r="M872" s="319" t="s">
        <v>707</v>
      </c>
      <c r="N872" s="319">
        <v>34</v>
      </c>
      <c r="O872" s="319"/>
      <c r="P872" s="654"/>
      <c r="Q872" s="562"/>
    </row>
    <row r="873" spans="2:17" s="221" customFormat="1" ht="25.5" customHeight="1" x14ac:dyDescent="0.3">
      <c r="B873" s="319">
        <v>235</v>
      </c>
      <c r="C873" s="290" t="s">
        <v>218</v>
      </c>
      <c r="D873" s="319" t="s">
        <v>205</v>
      </c>
      <c r="E873" s="319" t="s">
        <v>30</v>
      </c>
      <c r="F873" s="257">
        <v>45916</v>
      </c>
      <c r="G873" s="319">
        <v>33.380000000000003</v>
      </c>
      <c r="H873" s="678" t="s">
        <v>172</v>
      </c>
      <c r="I873" s="678"/>
      <c r="J873" s="678"/>
      <c r="K873" s="678"/>
      <c r="L873" s="337">
        <v>45926</v>
      </c>
      <c r="M873" s="319" t="s">
        <v>762</v>
      </c>
      <c r="N873" s="319">
        <v>25</v>
      </c>
      <c r="O873" s="319"/>
      <c r="P873" s="654"/>
      <c r="Q873" s="562"/>
    </row>
    <row r="874" spans="2:17" ht="27" customHeight="1" x14ac:dyDescent="0.3">
      <c r="B874" s="319">
        <v>236</v>
      </c>
      <c r="C874" s="290" t="s">
        <v>225</v>
      </c>
      <c r="D874" s="285" t="s">
        <v>770</v>
      </c>
      <c r="E874" s="319" t="s">
        <v>30</v>
      </c>
      <c r="F874" s="257">
        <v>45921</v>
      </c>
      <c r="G874" s="319">
        <v>77.319999999999993</v>
      </c>
      <c r="H874" s="678" t="s">
        <v>172</v>
      </c>
      <c r="I874" s="678"/>
      <c r="J874" s="678"/>
      <c r="K874" s="678"/>
      <c r="L874" s="337">
        <v>45929</v>
      </c>
      <c r="M874" s="319" t="s">
        <v>471</v>
      </c>
      <c r="N874" s="319">
        <v>28</v>
      </c>
      <c r="O874" s="319"/>
      <c r="P874" s="654"/>
      <c r="Q874" s="542"/>
    </row>
    <row r="875" spans="2:17" s="221" customFormat="1" ht="35.25" customHeight="1" x14ac:dyDescent="0.3">
      <c r="B875" s="319">
        <v>237</v>
      </c>
      <c r="C875" s="290" t="s">
        <v>428</v>
      </c>
      <c r="D875" s="285" t="s">
        <v>285</v>
      </c>
      <c r="E875" s="319" t="s">
        <v>30</v>
      </c>
      <c r="F875" s="257">
        <v>45924</v>
      </c>
      <c r="G875" s="319">
        <v>34.945999999999998</v>
      </c>
      <c r="H875" s="678" t="s">
        <v>172</v>
      </c>
      <c r="I875" s="678"/>
      <c r="J875" s="678"/>
      <c r="K875" s="678"/>
      <c r="L875" s="337">
        <v>45930</v>
      </c>
      <c r="M875" s="319" t="s">
        <v>786</v>
      </c>
      <c r="N875" s="319">
        <v>34</v>
      </c>
      <c r="O875" s="281"/>
      <c r="P875" s="562"/>
      <c r="Q875" s="562"/>
    </row>
    <row r="876" spans="2:17" s="221" customFormat="1" ht="26.25" customHeight="1" x14ac:dyDescent="0.3">
      <c r="B876" s="319">
        <v>238</v>
      </c>
      <c r="C876" s="290" t="s">
        <v>189</v>
      </c>
      <c r="D876" s="285" t="s">
        <v>206</v>
      </c>
      <c r="E876" s="319" t="s">
        <v>30</v>
      </c>
      <c r="F876" s="257">
        <v>45925</v>
      </c>
      <c r="G876" s="319">
        <v>31.99</v>
      </c>
      <c r="H876" s="678" t="s">
        <v>172</v>
      </c>
      <c r="I876" s="678"/>
      <c r="J876" s="678"/>
      <c r="K876" s="678"/>
      <c r="L876" s="337">
        <v>45930</v>
      </c>
      <c r="M876" s="319" t="s">
        <v>453</v>
      </c>
      <c r="N876" s="319">
        <v>35</v>
      </c>
      <c r="O876" s="281"/>
      <c r="P876" s="562"/>
      <c r="Q876" s="562"/>
    </row>
    <row r="877" spans="2:17" s="221" customFormat="1" ht="23.25" customHeight="1" x14ac:dyDescent="0.3">
      <c r="B877" s="319">
        <v>239</v>
      </c>
      <c r="C877" s="290" t="s">
        <v>939</v>
      </c>
      <c r="D877" s="285" t="s">
        <v>206</v>
      </c>
      <c r="E877" s="319" t="s">
        <v>30</v>
      </c>
      <c r="F877" s="257">
        <v>45928</v>
      </c>
      <c r="G877" s="310">
        <v>31.99</v>
      </c>
      <c r="H877" s="678" t="s">
        <v>172</v>
      </c>
      <c r="I877" s="678"/>
      <c r="J877" s="678"/>
      <c r="K877" s="678"/>
      <c r="L877" s="337">
        <v>45934</v>
      </c>
      <c r="M877" s="319" t="s">
        <v>471</v>
      </c>
      <c r="N877" s="319">
        <v>25</v>
      </c>
      <c r="O877" s="319"/>
      <c r="P877" s="257"/>
      <c r="Q877" s="562"/>
    </row>
    <row r="878" spans="2:17" ht="30.75" customHeight="1" x14ac:dyDescent="0.3">
      <c r="B878" s="319">
        <v>240</v>
      </c>
      <c r="C878" s="290" t="s">
        <v>430</v>
      </c>
      <c r="D878" s="319" t="s">
        <v>34</v>
      </c>
      <c r="E878" s="319" t="s">
        <v>30</v>
      </c>
      <c r="F878" s="257">
        <v>45921</v>
      </c>
      <c r="G878" s="319">
        <v>37.930999999999997</v>
      </c>
      <c r="H878" s="678" t="s">
        <v>172</v>
      </c>
      <c r="I878" s="678"/>
      <c r="J878" s="678"/>
      <c r="K878" s="678"/>
      <c r="L878" s="337">
        <v>45936</v>
      </c>
      <c r="M878" s="319" t="s">
        <v>943</v>
      </c>
      <c r="N878" s="319">
        <v>32</v>
      </c>
      <c r="O878" s="319"/>
      <c r="P878" s="654"/>
      <c r="Q878" s="542"/>
    </row>
    <row r="879" spans="2:17" ht="53.25" customHeight="1" x14ac:dyDescent="0.3">
      <c r="B879" s="319">
        <v>241</v>
      </c>
      <c r="C879" s="622" t="s">
        <v>409</v>
      </c>
      <c r="D879" s="648" t="s">
        <v>43</v>
      </c>
      <c r="E879" s="648" t="s">
        <v>432</v>
      </c>
      <c r="F879" s="573">
        <v>45913</v>
      </c>
      <c r="G879" s="648">
        <v>43.079000000000001</v>
      </c>
      <c r="H879" s="677" t="s">
        <v>951</v>
      </c>
      <c r="I879" s="677"/>
      <c r="J879" s="677"/>
      <c r="K879" s="677"/>
      <c r="L879" s="622"/>
      <c r="M879" s="228" t="s">
        <v>443</v>
      </c>
      <c r="N879" s="228">
        <v>21</v>
      </c>
      <c r="O879" s="228"/>
      <c r="P879" s="647"/>
      <c r="Q879" s="542"/>
    </row>
    <row r="880" spans="2:17" ht="60" customHeight="1" x14ac:dyDescent="0.3">
      <c r="B880" s="319">
        <v>242</v>
      </c>
      <c r="C880" s="622" t="s">
        <v>938</v>
      </c>
      <c r="D880" s="649" t="s">
        <v>29</v>
      </c>
      <c r="E880" s="648" t="s">
        <v>456</v>
      </c>
      <c r="F880" s="573">
        <v>45927</v>
      </c>
      <c r="G880" s="648">
        <v>36.369999999999997</v>
      </c>
      <c r="H880" s="677" t="s">
        <v>951</v>
      </c>
      <c r="I880" s="677"/>
      <c r="J880" s="677"/>
      <c r="K880" s="677"/>
      <c r="L880" s="622"/>
      <c r="M880" s="319" t="s">
        <v>707</v>
      </c>
      <c r="N880" s="319">
        <v>34</v>
      </c>
      <c r="O880" s="319"/>
      <c r="P880" s="257"/>
      <c r="Q880" s="542"/>
    </row>
    <row r="881" spans="2:17" ht="51" customHeight="1" x14ac:dyDescent="0.3">
      <c r="B881" s="319">
        <v>243</v>
      </c>
      <c r="C881" s="622" t="s">
        <v>831</v>
      </c>
      <c r="D881" s="649" t="s">
        <v>240</v>
      </c>
      <c r="E881" s="648" t="s">
        <v>337</v>
      </c>
      <c r="F881" s="573">
        <v>45931</v>
      </c>
      <c r="G881" s="659">
        <v>72.63</v>
      </c>
      <c r="H881" s="677" t="s">
        <v>981</v>
      </c>
      <c r="I881" s="677"/>
      <c r="J881" s="677"/>
      <c r="K881" s="677"/>
      <c r="L881" s="622"/>
      <c r="M881" s="319" t="s">
        <v>453</v>
      </c>
      <c r="N881" s="258">
        <v>35</v>
      </c>
      <c r="O881" s="258"/>
      <c r="P881" s="542"/>
      <c r="Q881" s="542"/>
    </row>
    <row r="882" spans="2:17" ht="47.25" customHeight="1" x14ac:dyDescent="0.3">
      <c r="B882" s="319">
        <v>244</v>
      </c>
      <c r="C882" s="622" t="s">
        <v>431</v>
      </c>
      <c r="D882" s="649" t="s">
        <v>773</v>
      </c>
      <c r="E882" s="648" t="s">
        <v>30</v>
      </c>
      <c r="F882" s="573">
        <v>45937</v>
      </c>
      <c r="G882" s="648">
        <v>37.930999999999997</v>
      </c>
      <c r="H882" s="677" t="s">
        <v>942</v>
      </c>
      <c r="I882" s="677"/>
      <c r="J882" s="677"/>
      <c r="K882" s="677"/>
      <c r="L882" s="622"/>
      <c r="M882" s="319" t="s">
        <v>944</v>
      </c>
      <c r="N882" s="258">
        <v>24</v>
      </c>
      <c r="O882" s="258"/>
      <c r="P882" s="542"/>
      <c r="Q882" s="542"/>
    </row>
    <row r="883" spans="2:17" ht="45.75" customHeight="1" x14ac:dyDescent="0.3">
      <c r="B883" s="319">
        <v>245</v>
      </c>
      <c r="C883" s="622" t="s">
        <v>429</v>
      </c>
      <c r="D883" s="649" t="s">
        <v>773</v>
      </c>
      <c r="E883" s="648" t="s">
        <v>30</v>
      </c>
      <c r="F883" s="573">
        <v>45937</v>
      </c>
      <c r="G883" s="648">
        <v>36.369999999999997</v>
      </c>
      <c r="H883" s="677" t="s">
        <v>982</v>
      </c>
      <c r="I883" s="677"/>
      <c r="J883" s="677"/>
      <c r="K883" s="677"/>
      <c r="L883" s="622"/>
      <c r="M883" s="319" t="s">
        <v>786</v>
      </c>
      <c r="N883" s="258">
        <v>24</v>
      </c>
      <c r="O883" s="258"/>
      <c r="P883" s="542"/>
      <c r="Q883" s="542"/>
    </row>
    <row r="884" spans="2:17" ht="43.5" customHeight="1" x14ac:dyDescent="0.3">
      <c r="B884" s="319">
        <v>246</v>
      </c>
      <c r="C884" s="622" t="s">
        <v>255</v>
      </c>
      <c r="D884" s="649" t="s">
        <v>615</v>
      </c>
      <c r="E884" s="648" t="s">
        <v>30</v>
      </c>
      <c r="F884" s="573">
        <v>45937</v>
      </c>
      <c r="G884" s="648">
        <v>39.17</v>
      </c>
      <c r="H884" s="677" t="s">
        <v>982</v>
      </c>
      <c r="I884" s="677"/>
      <c r="J884" s="677"/>
      <c r="K884" s="677"/>
      <c r="L884" s="622"/>
      <c r="M884" s="319" t="s">
        <v>471</v>
      </c>
      <c r="N884" s="319">
        <v>25</v>
      </c>
      <c r="O884" s="258"/>
      <c r="P884" s="542"/>
      <c r="Q884" s="542"/>
    </row>
    <row r="885" spans="2:17" ht="34.5" customHeight="1" x14ac:dyDescent="0.3">
      <c r="B885" s="319">
        <v>247</v>
      </c>
      <c r="C885" s="622" t="s">
        <v>411</v>
      </c>
      <c r="D885" s="649" t="s">
        <v>47</v>
      </c>
      <c r="E885" s="648" t="s">
        <v>30</v>
      </c>
      <c r="F885" s="573"/>
      <c r="G885" s="648">
        <v>44.850999999999999</v>
      </c>
      <c r="H885" s="677" t="s">
        <v>983</v>
      </c>
      <c r="I885" s="677"/>
      <c r="J885" s="677"/>
      <c r="K885" s="677"/>
      <c r="L885" s="622"/>
      <c r="M885" s="319" t="s">
        <v>944</v>
      </c>
      <c r="N885" s="258">
        <v>24</v>
      </c>
      <c r="O885" s="258"/>
      <c r="P885" s="542"/>
    </row>
  </sheetData>
  <autoFilter ref="B638:Q885" xr:uid="{00000000-0009-0000-0000-000001000000}">
    <filterColumn colId="6" showButton="0"/>
    <filterColumn colId="7" showButton="0"/>
    <filterColumn colId="8" showButton="0"/>
  </autoFilter>
  <mergeCells count="876">
    <mergeCell ref="H665:K665"/>
    <mergeCell ref="H658:K658"/>
    <mergeCell ref="H881:K881"/>
    <mergeCell ref="H685:K685"/>
    <mergeCell ref="H714:K714"/>
    <mergeCell ref="H711:K711"/>
    <mergeCell ref="H716:K716"/>
    <mergeCell ref="H873:K873"/>
    <mergeCell ref="H875:K875"/>
    <mergeCell ref="H858:K858"/>
    <mergeCell ref="H856:K856"/>
    <mergeCell ref="H859:K859"/>
    <mergeCell ref="H860:K860"/>
    <mergeCell ref="H861:K861"/>
    <mergeCell ref="H862:K862"/>
    <mergeCell ref="H863:K863"/>
    <mergeCell ref="H857:K857"/>
    <mergeCell ref="H847:K847"/>
    <mergeCell ref="H848:K848"/>
    <mergeCell ref="H849:K849"/>
    <mergeCell ref="H854:K854"/>
    <mergeCell ref="H855:K855"/>
    <mergeCell ref="H850:K850"/>
    <mergeCell ref="H853:K853"/>
    <mergeCell ref="G444:J444"/>
    <mergeCell ref="G587:J587"/>
    <mergeCell ref="H795:K795"/>
    <mergeCell ref="E621:H621"/>
    <mergeCell ref="E634:H634"/>
    <mergeCell ref="H671:K671"/>
    <mergeCell ref="H667:K667"/>
    <mergeCell ref="G594:J594"/>
    <mergeCell ref="G604:J604"/>
    <mergeCell ref="B607:N607"/>
    <mergeCell ref="E624:H624"/>
    <mergeCell ref="G606:J606"/>
    <mergeCell ref="E635:H635"/>
    <mergeCell ref="H666:K666"/>
    <mergeCell ref="H656:K656"/>
    <mergeCell ref="H659:K659"/>
    <mergeCell ref="E625:H625"/>
    <mergeCell ref="E626:H626"/>
    <mergeCell ref="E618:H618"/>
    <mergeCell ref="E630:H630"/>
    <mergeCell ref="H657:K657"/>
    <mergeCell ref="H639:K639"/>
    <mergeCell ref="H638:K638"/>
    <mergeCell ref="E620:H620"/>
    <mergeCell ref="G507:J507"/>
    <mergeCell ref="G506:J506"/>
    <mergeCell ref="E632:H632"/>
    <mergeCell ref="H316:K316"/>
    <mergeCell ref="H646:K646"/>
    <mergeCell ref="H647:K647"/>
    <mergeCell ref="H654:K654"/>
    <mergeCell ref="E610:H610"/>
    <mergeCell ref="E633:H633"/>
    <mergeCell ref="E636:H636"/>
    <mergeCell ref="H641:K641"/>
    <mergeCell ref="H652:K652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483:J483"/>
    <mergeCell ref="G504:J504"/>
    <mergeCell ref="G521:J521"/>
    <mergeCell ref="G513:J513"/>
    <mergeCell ref="G514:J514"/>
    <mergeCell ref="G515:J515"/>
    <mergeCell ref="G582:J582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568:J568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503:J503"/>
    <mergeCell ref="G523:J523"/>
    <mergeCell ref="G518:J518"/>
    <mergeCell ref="G517:J517"/>
    <mergeCell ref="G522:J522"/>
    <mergeCell ref="G516:J516"/>
    <mergeCell ref="G505:J505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H267:K267"/>
    <mergeCell ref="H264:K264"/>
    <mergeCell ref="H793:K793"/>
    <mergeCell ref="H674:K674"/>
    <mergeCell ref="H742:K742"/>
    <mergeCell ref="H686:K686"/>
    <mergeCell ref="H673:K673"/>
    <mergeCell ref="H708:K708"/>
    <mergeCell ref="G544:J544"/>
    <mergeCell ref="H737:K737"/>
    <mergeCell ref="H709:K709"/>
    <mergeCell ref="H661:K661"/>
    <mergeCell ref="H648:K648"/>
    <mergeCell ref="H649:K649"/>
    <mergeCell ref="H650:K650"/>
    <mergeCell ref="H645:K645"/>
    <mergeCell ref="H668:K668"/>
    <mergeCell ref="H669:K669"/>
    <mergeCell ref="G373:J373"/>
    <mergeCell ref="H782:K782"/>
    <mergeCell ref="E619:H619"/>
    <mergeCell ref="H291:K291"/>
    <mergeCell ref="G440:J440"/>
    <mergeCell ref="H304:K304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06:K206"/>
    <mergeCell ref="H779:K779"/>
    <mergeCell ref="H776:K776"/>
    <mergeCell ref="H777:K777"/>
    <mergeCell ref="H772:K772"/>
    <mergeCell ref="H773:K773"/>
    <mergeCell ref="H743:K743"/>
    <mergeCell ref="H771:K771"/>
    <mergeCell ref="H770:K770"/>
    <mergeCell ref="H763:K763"/>
    <mergeCell ref="H757:K757"/>
    <mergeCell ref="H750:K750"/>
    <mergeCell ref="H747:K747"/>
    <mergeCell ref="H753:K753"/>
    <mergeCell ref="H754:K754"/>
    <mergeCell ref="H751:K751"/>
    <mergeCell ref="H752:K752"/>
    <mergeCell ref="G380:J380"/>
    <mergeCell ref="G530:J530"/>
    <mergeCell ref="G546:J546"/>
    <mergeCell ref="G566:J566"/>
    <mergeCell ref="H263:K263"/>
    <mergeCell ref="H274:K274"/>
    <mergeCell ref="G326:J326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6:K676"/>
    <mergeCell ref="H677:K677"/>
    <mergeCell ref="H651:K651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E616:H616"/>
    <mergeCell ref="G585:J585"/>
    <mergeCell ref="G586:J586"/>
    <mergeCell ref="H681:K681"/>
    <mergeCell ref="H682:K682"/>
    <mergeCell ref="H683:K683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G533:J533"/>
    <mergeCell ref="G574:J574"/>
    <mergeCell ref="H675:K675"/>
    <mergeCell ref="E614:H614"/>
    <mergeCell ref="G597:J597"/>
    <mergeCell ref="G590:J590"/>
    <mergeCell ref="G591:J591"/>
    <mergeCell ref="G592:J592"/>
    <mergeCell ref="G605:J605"/>
    <mergeCell ref="E612:H612"/>
    <mergeCell ref="G576:J576"/>
    <mergeCell ref="G577:J577"/>
    <mergeCell ref="G578:J578"/>
    <mergeCell ref="G580:J580"/>
    <mergeCell ref="G599:J599"/>
    <mergeCell ref="G600:J600"/>
    <mergeCell ref="G601:J601"/>
    <mergeCell ref="G572:J572"/>
    <mergeCell ref="G573:J573"/>
    <mergeCell ref="G562:J562"/>
    <mergeCell ref="G561:J561"/>
    <mergeCell ref="G563:J563"/>
    <mergeCell ref="G564:J564"/>
    <mergeCell ref="G571:J571"/>
    <mergeCell ref="G535:J535"/>
    <mergeCell ref="G557:J557"/>
    <mergeCell ref="G543:J543"/>
    <mergeCell ref="G540:J540"/>
    <mergeCell ref="H726:K726"/>
    <mergeCell ref="H740:K740"/>
    <mergeCell ref="H701:K701"/>
    <mergeCell ref="E613:H613"/>
    <mergeCell ref="E611:H611"/>
    <mergeCell ref="H670:K670"/>
    <mergeCell ref="H653:K653"/>
    <mergeCell ref="H662:K662"/>
    <mergeCell ref="H642:K642"/>
    <mergeCell ref="H704:K704"/>
    <mergeCell ref="H717:K717"/>
    <mergeCell ref="H698:K698"/>
    <mergeCell ref="H723:K723"/>
    <mergeCell ref="H721:K721"/>
    <mergeCell ref="H663:K663"/>
    <mergeCell ref="H672:K672"/>
    <mergeCell ref="H695:K695"/>
    <mergeCell ref="H696:K696"/>
    <mergeCell ref="H643:K643"/>
    <mergeCell ref="H655:K655"/>
    <mergeCell ref="H734:K734"/>
    <mergeCell ref="H733:K733"/>
    <mergeCell ref="H732:K732"/>
    <mergeCell ref="H725:K725"/>
    <mergeCell ref="H693:K693"/>
    <mergeCell ref="H684:K684"/>
    <mergeCell ref="H700:K700"/>
    <mergeCell ref="H712:K712"/>
    <mergeCell ref="H713:K713"/>
    <mergeCell ref="H692:K692"/>
    <mergeCell ref="H691:K691"/>
    <mergeCell ref="H710:K710"/>
    <mergeCell ref="H702:K702"/>
    <mergeCell ref="H707:K707"/>
    <mergeCell ref="H720:K720"/>
    <mergeCell ref="H719:K719"/>
    <mergeCell ref="H800:K800"/>
    <mergeCell ref="H796:K796"/>
    <mergeCell ref="H789:K789"/>
    <mergeCell ref="H784:K784"/>
    <mergeCell ref="H783:K783"/>
    <mergeCell ref="H758:K758"/>
    <mergeCell ref="H756:K756"/>
    <mergeCell ref="H769:K769"/>
    <mergeCell ref="H767:K767"/>
    <mergeCell ref="H761:K761"/>
    <mergeCell ref="H762:K762"/>
    <mergeCell ref="H765:K765"/>
    <mergeCell ref="G439:J439"/>
    <mergeCell ref="G469:J469"/>
    <mergeCell ref="G467:J467"/>
    <mergeCell ref="G468:J468"/>
    <mergeCell ref="G447:J447"/>
    <mergeCell ref="G463:J463"/>
    <mergeCell ref="G462:J462"/>
    <mergeCell ref="H699:K699"/>
    <mergeCell ref="H724:K724"/>
    <mergeCell ref="H718:K718"/>
    <mergeCell ref="G567:J567"/>
    <mergeCell ref="G558:J558"/>
    <mergeCell ref="G579:J579"/>
    <mergeCell ref="H664:K664"/>
    <mergeCell ref="E615:H615"/>
    <mergeCell ref="H660:K660"/>
    <mergeCell ref="H703:K703"/>
    <mergeCell ref="H697:K697"/>
    <mergeCell ref="H687:K687"/>
    <mergeCell ref="H680:K680"/>
    <mergeCell ref="H678:K678"/>
    <mergeCell ref="H679:K679"/>
    <mergeCell ref="E617:H617"/>
    <mergeCell ref="G537:J537"/>
    <mergeCell ref="H799:K799"/>
    <mergeCell ref="H786:K786"/>
    <mergeCell ref="E622:H622"/>
    <mergeCell ref="E623:H623"/>
    <mergeCell ref="G559:J559"/>
    <mergeCell ref="G569:J569"/>
    <mergeCell ref="H640:K640"/>
    <mergeCell ref="H644:K644"/>
    <mergeCell ref="G575:J575"/>
    <mergeCell ref="H738:K738"/>
    <mergeCell ref="H746:K746"/>
    <mergeCell ref="H741:K741"/>
    <mergeCell ref="H735:K735"/>
    <mergeCell ref="H736:K736"/>
    <mergeCell ref="H705:K705"/>
    <mergeCell ref="H694:K694"/>
    <mergeCell ref="H688:K688"/>
    <mergeCell ref="H690:K690"/>
    <mergeCell ref="H689:K689"/>
    <mergeCell ref="H727:K727"/>
    <mergeCell ref="H722:K722"/>
    <mergeCell ref="H729:K729"/>
    <mergeCell ref="H780:K780"/>
    <mergeCell ref="H728:K728"/>
    <mergeCell ref="H730:K730"/>
    <mergeCell ref="H731:K731"/>
    <mergeCell ref="H706:K706"/>
    <mergeCell ref="H792:K792"/>
    <mergeCell ref="H749:K749"/>
    <mergeCell ref="H715:K715"/>
    <mergeCell ref="H759:K759"/>
    <mergeCell ref="H764:K764"/>
    <mergeCell ref="H787:K787"/>
    <mergeCell ref="H766:K766"/>
    <mergeCell ref="H778:K778"/>
    <mergeCell ref="H775:K775"/>
    <mergeCell ref="H768:K768"/>
    <mergeCell ref="H781:K781"/>
    <mergeCell ref="H790:K790"/>
    <mergeCell ref="H788:K788"/>
    <mergeCell ref="H785:K785"/>
    <mergeCell ref="H760:K760"/>
    <mergeCell ref="H755:K755"/>
    <mergeCell ref="H791:K791"/>
    <mergeCell ref="H774:K774"/>
    <mergeCell ref="H745:K745"/>
    <mergeCell ref="H744:K744"/>
    <mergeCell ref="H739:K739"/>
    <mergeCell ref="H826:K826"/>
    <mergeCell ref="H825:K825"/>
    <mergeCell ref="H872:K872"/>
    <mergeCell ref="H869:K869"/>
    <mergeCell ref="H840:K840"/>
    <mergeCell ref="H877:K877"/>
    <mergeCell ref="H871:K871"/>
    <mergeCell ref="H748:K748"/>
    <mergeCell ref="H811:K811"/>
    <mergeCell ref="H806:K806"/>
    <mergeCell ref="H794:K794"/>
    <mergeCell ref="H813:K813"/>
    <mergeCell ref="H804:K804"/>
    <mergeCell ref="H810:K810"/>
    <mergeCell ref="H802:K802"/>
    <mergeCell ref="H803:K803"/>
    <mergeCell ref="H808:K808"/>
    <mergeCell ref="H805:K805"/>
    <mergeCell ref="H807:K807"/>
    <mergeCell ref="H812:K812"/>
    <mergeCell ref="H809:K809"/>
    <mergeCell ref="H801:K801"/>
    <mergeCell ref="H798:K798"/>
    <mergeCell ref="H797:K797"/>
    <mergeCell ref="H827:K827"/>
    <mergeCell ref="H814:K814"/>
    <mergeCell ref="H817:K817"/>
    <mergeCell ref="H816:K816"/>
    <mergeCell ref="H818:K818"/>
    <mergeCell ref="H882:K882"/>
    <mergeCell ref="H883:K883"/>
    <mergeCell ref="H879:K879"/>
    <mergeCell ref="H833:K833"/>
    <mergeCell ref="H829:K829"/>
    <mergeCell ref="H830:K830"/>
    <mergeCell ref="H831:K831"/>
    <mergeCell ref="H828:K828"/>
    <mergeCell ref="H821:K821"/>
    <mergeCell ref="H822:K822"/>
    <mergeCell ref="H823:K823"/>
    <mergeCell ref="H824:K824"/>
    <mergeCell ref="H876:K876"/>
    <mergeCell ref="H870:K870"/>
    <mergeCell ref="H868:K868"/>
    <mergeCell ref="H864:K864"/>
    <mergeCell ref="H865:K865"/>
    <mergeCell ref="H866:K866"/>
    <mergeCell ref="H867:K867"/>
    <mergeCell ref="H884:K884"/>
    <mergeCell ref="H885:K885"/>
    <mergeCell ref="E627:H627"/>
    <mergeCell ref="H880:K880"/>
    <mergeCell ref="H832:K832"/>
    <mergeCell ref="H815:K815"/>
    <mergeCell ref="H819:K819"/>
    <mergeCell ref="H878:K878"/>
    <mergeCell ref="H846:K846"/>
    <mergeCell ref="H851:K851"/>
    <mergeCell ref="H852:K852"/>
    <mergeCell ref="H841:K841"/>
    <mergeCell ref="H842:K842"/>
    <mergeCell ref="H843:K843"/>
    <mergeCell ref="H844:K844"/>
    <mergeCell ref="H845:K845"/>
    <mergeCell ref="H834:K834"/>
    <mergeCell ref="H835:K835"/>
    <mergeCell ref="H836:K836"/>
    <mergeCell ref="H837:K837"/>
    <mergeCell ref="H838:K838"/>
    <mergeCell ref="H839:K839"/>
    <mergeCell ref="H874:K874"/>
    <mergeCell ref="H820:K820"/>
  </mergeCells>
  <conditionalFormatting sqref="C320:C322">
    <cfRule type="duplicateValues" dxfId="47" priority="98" stopIfTrue="1"/>
  </conditionalFormatting>
  <conditionalFormatting sqref="C609:C612">
    <cfRule type="duplicateValues" dxfId="46" priority="97" stopIfTrue="1"/>
    <cfRule type="duplicateValues" dxfId="45" priority="96" stopIfTrue="1"/>
  </conditionalFormatting>
  <conditionalFormatting sqref="C613:C621">
    <cfRule type="duplicateValues" dxfId="44" priority="31" stopIfTrue="1"/>
    <cfRule type="duplicateValues" dxfId="43" priority="32" stopIfTrue="1"/>
  </conditionalFormatting>
  <conditionalFormatting sqref="C613:C622 C628">
    <cfRule type="duplicateValues" dxfId="42" priority="95" stopIfTrue="1"/>
    <cfRule type="duplicateValues" dxfId="41" priority="94" stopIfTrue="1"/>
  </conditionalFormatting>
  <conditionalFormatting sqref="C613:C622">
    <cfRule type="duplicateValues" dxfId="40" priority="17" stopIfTrue="1"/>
    <cfRule type="duplicateValues" dxfId="39" priority="18" stopIfTrue="1"/>
  </conditionalFormatting>
  <conditionalFormatting sqref="C619:C621">
    <cfRule type="duplicateValues" dxfId="38" priority="41" stopIfTrue="1"/>
    <cfRule type="duplicateValues" dxfId="37" priority="42" stopIfTrue="1"/>
  </conditionalFormatting>
  <conditionalFormatting sqref="C619:C622">
    <cfRule type="duplicateValues" dxfId="36" priority="29" stopIfTrue="1"/>
    <cfRule type="duplicateValues" dxfId="35" priority="30" stopIfTrue="1"/>
  </conditionalFormatting>
  <conditionalFormatting sqref="C620:C621">
    <cfRule type="duplicateValues" dxfId="34" priority="48" stopIfTrue="1"/>
    <cfRule type="duplicateValues" dxfId="33" priority="47" stopIfTrue="1"/>
  </conditionalFormatting>
  <conditionalFormatting sqref="C620:C622">
    <cfRule type="duplicateValues" dxfId="32" priority="27" stopIfTrue="1"/>
    <cfRule type="duplicateValues" dxfId="31" priority="28" stopIfTrue="1"/>
  </conditionalFormatting>
  <conditionalFormatting sqref="C621:C622">
    <cfRule type="duplicateValues" dxfId="30" priority="11" stopIfTrue="1"/>
    <cfRule type="duplicateValues" dxfId="29" priority="12" stopIfTrue="1"/>
    <cfRule type="duplicateValues" dxfId="28" priority="13" stopIfTrue="1"/>
    <cfRule type="duplicateValues" dxfId="27" priority="14" stopIfTrue="1"/>
  </conditionalFormatting>
  <conditionalFormatting sqref="C623:C627">
    <cfRule type="duplicateValues" dxfId="26" priority="2" stopIfTrue="1"/>
    <cfRule type="duplicateValues" dxfId="25" priority="1" stopIfTrue="1"/>
  </conditionalFormatting>
  <conditionalFormatting sqref="C631">
    <cfRule type="duplicateValues" dxfId="24" priority="50" stopIfTrue="1"/>
    <cfRule type="duplicateValues" dxfId="23" priority="49" stopIfTrue="1"/>
  </conditionalFormatting>
  <conditionalFormatting sqref="C631:C632">
    <cfRule type="duplicateValues" dxfId="22" priority="46" stopIfTrue="1"/>
    <cfRule type="duplicateValues" dxfId="21" priority="45" stopIfTrue="1"/>
  </conditionalFormatting>
  <conditionalFormatting sqref="C631:C634">
    <cfRule type="duplicateValues" dxfId="20" priority="40" stopIfTrue="1"/>
    <cfRule type="duplicateValues" dxfId="19" priority="39" stopIfTrue="1"/>
  </conditionalFormatting>
  <conditionalFormatting sqref="C631:C635">
    <cfRule type="duplicateValues" dxfId="18" priority="92" stopIfTrue="1"/>
    <cfRule type="duplicateValues" dxfId="17" priority="93" stopIfTrue="1"/>
  </conditionalFormatting>
  <conditionalFormatting sqref="C635">
    <cfRule type="duplicateValues" dxfId="16" priority="35" stopIfTrue="1"/>
    <cfRule type="duplicateValues" dxfId="15" priority="36" stopIfTrue="1"/>
  </conditionalFormatting>
  <conditionalFormatting sqref="C636">
    <cfRule type="duplicateValues" dxfId="14" priority="90" stopIfTrue="1"/>
    <cfRule type="duplicateValues" dxfId="13" priority="91" stopIfTrue="1"/>
  </conditionalFormatting>
  <conditionalFormatting sqref="C698">
    <cfRule type="duplicateValues" dxfId="12" priority="77"/>
    <cfRule type="duplicateValues" dxfId="11" priority="78" stopIfTrue="1"/>
    <cfRule type="duplicateValues" dxfId="10" priority="79"/>
    <cfRule type="duplicateValues" dxfId="9" priority="80" stopIfTrue="1"/>
    <cfRule type="duplicateValues" dxfId="8" priority="81" stopIfTrue="1"/>
    <cfRule type="duplicateValues" dxfId="7" priority="82" stopIfTrue="1"/>
    <cfRule type="duplicateValues" dxfId="6" priority="83" stopIfTrue="1"/>
    <cfRule type="duplicateValues" dxfId="5" priority="84" stopIfTrue="1"/>
    <cfRule type="duplicateValues" dxfId="4" priority="85"/>
    <cfRule type="duplicateValues" dxfId="3" priority="87"/>
    <cfRule type="duplicateValues" dxfId="2" priority="88"/>
    <cfRule type="duplicateValues" dxfId="1" priority="89"/>
    <cfRule type="duplicateValues" dxfId="0" priority="86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G66" zoomScaleSheetLayoutView="50" workbookViewId="0">
      <selection activeCell="F91" sqref="F91"/>
    </sheetView>
  </sheetViews>
  <sheetFormatPr defaultColWidth="9.1796875" defaultRowHeight="18.5" x14ac:dyDescent="0.45"/>
  <cols>
    <col min="1" max="1" width="7.7265625" style="1" customWidth="1"/>
    <col min="2" max="2" width="10.7265625" style="252" customWidth="1"/>
    <col min="3" max="3" width="26.7265625" style="252" customWidth="1"/>
    <col min="4" max="4" width="18" style="252" customWidth="1"/>
    <col min="5" max="5" width="34.1796875" style="252" customWidth="1"/>
    <col min="6" max="6" width="21.81640625" style="252" customWidth="1"/>
    <col min="7" max="7" width="33.453125" style="252" customWidth="1"/>
    <col min="8" max="8" width="24.7265625" style="252" customWidth="1"/>
    <col min="9" max="9" width="50.1796875" style="252" customWidth="1"/>
    <col min="10" max="10" width="42.81640625" style="252" customWidth="1"/>
    <col min="11" max="11" width="41.81640625" style="214" customWidth="1"/>
    <col min="12" max="12" width="24.81640625" style="214" customWidth="1"/>
    <col min="13" max="13" width="20.26953125" style="214" customWidth="1"/>
    <col min="14" max="14" width="15.81640625" style="1" customWidth="1"/>
    <col min="15" max="16384" width="9.1796875" style="1"/>
  </cols>
  <sheetData>
    <row r="1" spans="2:10" ht="19" thickBot="1" x14ac:dyDescent="0.5">
      <c r="B1" s="752" t="s">
        <v>641</v>
      </c>
      <c r="C1" s="753"/>
      <c r="D1" s="753"/>
      <c r="E1" s="753"/>
      <c r="F1" s="753"/>
      <c r="G1" s="753"/>
      <c r="H1" s="753"/>
      <c r="I1" s="754"/>
      <c r="J1" s="235"/>
    </row>
    <row r="2" spans="2:10" ht="19" thickBot="1" x14ac:dyDescent="0.5">
      <c r="B2" s="755" t="s">
        <v>156</v>
      </c>
      <c r="C2" s="756"/>
      <c r="D2" s="756"/>
      <c r="E2" s="756"/>
      <c r="F2" s="756"/>
      <c r="G2" s="756"/>
      <c r="H2" s="756"/>
      <c r="I2" s="757"/>
      <c r="J2" s="235"/>
    </row>
    <row r="3" spans="2:10" ht="19" thickBot="1" x14ac:dyDescent="0.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40" t="s">
        <v>100</v>
      </c>
      <c r="H3" s="238" t="s">
        <v>533</v>
      </c>
      <c r="I3" s="239" t="s">
        <v>534</v>
      </c>
      <c r="J3" s="235"/>
    </row>
    <row r="4" spans="2:10" x14ac:dyDescent="0.45">
      <c r="B4" s="641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6">
        <v>21</v>
      </c>
      <c r="J4" s="235"/>
    </row>
    <row r="5" spans="2:10" x14ac:dyDescent="0.45">
      <c r="B5" s="641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6">
        <v>1</v>
      </c>
      <c r="J5" s="235"/>
    </row>
    <row r="6" spans="2:10" x14ac:dyDescent="0.45">
      <c r="B6" s="641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6">
        <v>1</v>
      </c>
      <c r="J6" s="235"/>
    </row>
    <row r="7" spans="2:10" x14ac:dyDescent="0.45">
      <c r="B7" s="641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6">
        <v>1</v>
      </c>
      <c r="J7" s="235"/>
    </row>
    <row r="8" spans="2:10" x14ac:dyDescent="0.45">
      <c r="B8" s="641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6"/>
      <c r="J8" s="235"/>
    </row>
    <row r="9" spans="2:10" x14ac:dyDescent="0.45">
      <c r="B9" s="641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6">
        <v>61</v>
      </c>
      <c r="J9" s="235"/>
    </row>
    <row r="10" spans="2:10" x14ac:dyDescent="0.45">
      <c r="B10" s="641">
        <v>7</v>
      </c>
      <c r="C10" s="240" t="s">
        <v>539</v>
      </c>
      <c r="D10" s="240" t="s">
        <v>153</v>
      </c>
      <c r="E10" s="557">
        <v>11</v>
      </c>
      <c r="F10" s="558">
        <v>11</v>
      </c>
      <c r="G10" s="242">
        <f t="shared" si="0"/>
        <v>0</v>
      </c>
      <c r="H10" s="240"/>
      <c r="I10" s="556">
        <v>11</v>
      </c>
      <c r="J10" s="235"/>
    </row>
    <row r="11" spans="2:10" x14ac:dyDescent="0.45">
      <c r="B11" s="641">
        <v>7</v>
      </c>
      <c r="C11" s="240" t="s">
        <v>644</v>
      </c>
      <c r="D11" s="240" t="s">
        <v>153</v>
      </c>
      <c r="E11" s="557">
        <v>4</v>
      </c>
      <c r="F11" s="558">
        <v>4</v>
      </c>
      <c r="G11" s="242">
        <f t="shared" si="0"/>
        <v>0</v>
      </c>
      <c r="H11" s="240"/>
      <c r="I11" s="556">
        <v>4</v>
      </c>
      <c r="J11" s="235"/>
    </row>
    <row r="12" spans="2:10" x14ac:dyDescent="0.45">
      <c r="B12" s="641">
        <v>8</v>
      </c>
      <c r="C12" s="240" t="s">
        <v>538</v>
      </c>
      <c r="D12" s="240" t="s">
        <v>153</v>
      </c>
      <c r="E12" s="557"/>
      <c r="F12" s="558"/>
      <c r="G12" s="242">
        <f t="shared" si="0"/>
        <v>0</v>
      </c>
      <c r="H12" s="240"/>
      <c r="I12" s="556"/>
      <c r="J12" s="235"/>
    </row>
    <row r="13" spans="2:10" ht="19" thickBot="1" x14ac:dyDescent="0.5">
      <c r="B13" s="642">
        <v>9</v>
      </c>
      <c r="C13" s="539" t="s">
        <v>645</v>
      </c>
      <c r="D13" s="539" t="s">
        <v>153</v>
      </c>
      <c r="E13" s="539">
        <v>2</v>
      </c>
      <c r="F13" s="559">
        <v>2</v>
      </c>
      <c r="G13" s="243">
        <f t="shared" si="0"/>
        <v>0</v>
      </c>
      <c r="H13" s="539"/>
      <c r="I13" s="560">
        <v>2</v>
      </c>
      <c r="J13" s="235"/>
    </row>
    <row r="14" spans="2:10" ht="21.75" customHeight="1" thickBot="1" x14ac:dyDescent="0.5">
      <c r="B14" s="633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45">
      <c r="B16" s="755" t="s">
        <v>535</v>
      </c>
      <c r="C16" s="756"/>
      <c r="D16" s="756"/>
      <c r="E16" s="756"/>
      <c r="F16" s="756"/>
      <c r="G16" s="756"/>
      <c r="H16" s="756"/>
      <c r="I16" s="756"/>
      <c r="J16" s="757"/>
    </row>
    <row r="17" spans="2:12" ht="23.25" customHeight="1" x14ac:dyDescent="0.45">
      <c r="B17" s="641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556" t="s">
        <v>646</v>
      </c>
    </row>
    <row r="18" spans="2:12" ht="24.75" customHeight="1" x14ac:dyDescent="0.45">
      <c r="B18" s="758">
        <v>1</v>
      </c>
      <c r="C18" s="759" t="s">
        <v>148</v>
      </c>
      <c r="D18" s="635" t="s">
        <v>147</v>
      </c>
      <c r="E18" s="635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37"/>
    </row>
    <row r="19" spans="2:12" x14ac:dyDescent="0.45">
      <c r="B19" s="758"/>
      <c r="C19" s="759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37"/>
    </row>
    <row r="20" spans="2:12" x14ac:dyDescent="0.45">
      <c r="B20" s="758"/>
      <c r="C20" s="759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37"/>
    </row>
    <row r="21" spans="2:12" x14ac:dyDescent="0.45">
      <c r="B21" s="758"/>
      <c r="C21" s="759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37"/>
    </row>
    <row r="22" spans="2:12" ht="19" thickBot="1" x14ac:dyDescent="0.5">
      <c r="B22" s="758"/>
      <c r="C22" s="759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37"/>
    </row>
    <row r="23" spans="2:12" ht="19" thickBot="1" x14ac:dyDescent="0.5">
      <c r="B23" s="758"/>
      <c r="C23" s="759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37"/>
      <c r="K23" s="760" t="s">
        <v>945</v>
      </c>
      <c r="L23" s="761"/>
    </row>
    <row r="24" spans="2:12" x14ac:dyDescent="0.45">
      <c r="B24" s="758">
        <v>2</v>
      </c>
      <c r="C24" s="759" t="s">
        <v>460</v>
      </c>
      <c r="D24" s="635" t="s">
        <v>147</v>
      </c>
      <c r="E24" s="635">
        <v>23</v>
      </c>
      <c r="F24" s="240">
        <v>21</v>
      </c>
      <c r="G24" s="240">
        <f t="shared" si="1"/>
        <v>2</v>
      </c>
      <c r="H24" s="240">
        <v>20</v>
      </c>
      <c r="I24" s="240">
        <v>1</v>
      </c>
      <c r="J24" s="537"/>
      <c r="K24" s="763" t="s">
        <v>946</v>
      </c>
      <c r="L24" s="660" t="s">
        <v>736</v>
      </c>
    </row>
    <row r="25" spans="2:12" x14ac:dyDescent="0.45">
      <c r="B25" s="758"/>
      <c r="C25" s="759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37"/>
      <c r="K25" s="764"/>
      <c r="L25" s="660" t="s">
        <v>737</v>
      </c>
    </row>
    <row r="26" spans="2:12" x14ac:dyDescent="0.45">
      <c r="B26" s="758"/>
      <c r="C26" s="759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37"/>
      <c r="K26" s="764"/>
      <c r="L26" s="660" t="s">
        <v>738</v>
      </c>
    </row>
    <row r="27" spans="2:12" x14ac:dyDescent="0.45">
      <c r="B27" s="758"/>
      <c r="C27" s="759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37"/>
      <c r="K27" s="764"/>
      <c r="L27" s="228" t="s">
        <v>739</v>
      </c>
    </row>
    <row r="28" spans="2:12" x14ac:dyDescent="0.45">
      <c r="B28" s="758"/>
      <c r="C28" s="759"/>
      <c r="D28" s="249" t="s">
        <v>143</v>
      </c>
      <c r="E28" s="249">
        <v>5</v>
      </c>
      <c r="F28" s="240">
        <v>4</v>
      </c>
      <c r="G28" s="240">
        <f t="shared" si="1"/>
        <v>1</v>
      </c>
      <c r="H28" s="240">
        <v>4</v>
      </c>
      <c r="I28" s="240"/>
      <c r="J28" s="537"/>
      <c r="K28" s="764"/>
      <c r="L28" s="661" t="s">
        <v>740</v>
      </c>
    </row>
    <row r="29" spans="2:12" x14ac:dyDescent="0.45">
      <c r="B29" s="758"/>
      <c r="C29" s="759"/>
      <c r="D29" s="249" t="s">
        <v>142</v>
      </c>
      <c r="E29" s="249"/>
      <c r="F29" s="240"/>
      <c r="G29" s="240"/>
      <c r="H29" s="240"/>
      <c r="I29" s="240"/>
      <c r="J29" s="537"/>
      <c r="K29" s="764"/>
      <c r="L29" s="660" t="s">
        <v>741</v>
      </c>
    </row>
    <row r="30" spans="2:12" ht="36.75" customHeight="1" x14ac:dyDescent="0.45">
      <c r="B30" s="758">
        <v>3</v>
      </c>
      <c r="C30" s="759" t="s">
        <v>542</v>
      </c>
      <c r="D30" s="635" t="s">
        <v>147</v>
      </c>
      <c r="E30" s="635">
        <v>13</v>
      </c>
      <c r="F30" s="240">
        <v>12</v>
      </c>
      <c r="G30" s="240">
        <v>1</v>
      </c>
      <c r="H30" s="240">
        <v>9</v>
      </c>
      <c r="I30" s="240">
        <v>1</v>
      </c>
      <c r="J30" s="537"/>
      <c r="K30" s="764"/>
      <c r="L30" s="662" t="s">
        <v>742</v>
      </c>
    </row>
    <row r="31" spans="2:12" ht="33" customHeight="1" thickBot="1" x14ac:dyDescent="0.5">
      <c r="B31" s="758"/>
      <c r="C31" s="759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37"/>
      <c r="K31" s="765"/>
      <c r="L31" s="662" t="s">
        <v>743</v>
      </c>
    </row>
    <row r="32" spans="2:12" x14ac:dyDescent="0.45">
      <c r="B32" s="758"/>
      <c r="C32" s="759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37"/>
      <c r="K32" s="663"/>
    </row>
    <row r="33" spans="2:12" ht="34.5" customHeight="1" x14ac:dyDescent="0.45">
      <c r="B33" s="758"/>
      <c r="C33" s="759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37"/>
      <c r="K33" s="663"/>
    </row>
    <row r="34" spans="2:12" ht="36" customHeight="1" x14ac:dyDescent="0.45">
      <c r="B34" s="758"/>
      <c r="C34" s="759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37"/>
      <c r="K34" s="663"/>
    </row>
    <row r="35" spans="2:12" x14ac:dyDescent="0.45">
      <c r="B35" s="758"/>
      <c r="C35" s="759"/>
      <c r="D35" s="249" t="s">
        <v>142</v>
      </c>
      <c r="E35" s="249"/>
      <c r="F35" s="240"/>
      <c r="G35" s="240"/>
      <c r="H35" s="240"/>
      <c r="I35" s="240"/>
      <c r="J35" s="537"/>
      <c r="K35" s="252"/>
      <c r="L35" s="252"/>
    </row>
    <row r="36" spans="2:12" ht="36.75" customHeight="1" x14ac:dyDescent="0.45">
      <c r="B36" s="758">
        <v>3</v>
      </c>
      <c r="C36" s="759" t="s">
        <v>461</v>
      </c>
      <c r="D36" s="635" t="s">
        <v>147</v>
      </c>
      <c r="E36" s="635">
        <v>7</v>
      </c>
      <c r="F36" s="240">
        <v>5</v>
      </c>
      <c r="G36" s="240">
        <f>E36-F36</f>
        <v>2</v>
      </c>
      <c r="H36" s="240">
        <v>4</v>
      </c>
      <c r="I36" s="587">
        <v>1</v>
      </c>
      <c r="J36" s="537"/>
      <c r="K36" s="762"/>
      <c r="L36" s="762"/>
    </row>
    <row r="37" spans="2:12" ht="33" customHeight="1" x14ac:dyDescent="0.45">
      <c r="B37" s="758"/>
      <c r="C37" s="759"/>
      <c r="D37" s="249" t="s">
        <v>146</v>
      </c>
      <c r="E37" s="249">
        <v>3</v>
      </c>
      <c r="F37" s="240">
        <v>3</v>
      </c>
      <c r="G37" s="240">
        <v>1</v>
      </c>
      <c r="H37" s="240">
        <v>3</v>
      </c>
      <c r="I37" s="587"/>
      <c r="J37" s="537"/>
      <c r="K37" s="766"/>
      <c r="L37" s="767"/>
    </row>
    <row r="38" spans="2:12" x14ac:dyDescent="0.45">
      <c r="B38" s="758"/>
      <c r="C38" s="759"/>
      <c r="D38" s="249" t="s">
        <v>145</v>
      </c>
      <c r="E38" s="249">
        <v>2</v>
      </c>
      <c r="F38" s="240">
        <v>1</v>
      </c>
      <c r="G38" s="240">
        <v>1</v>
      </c>
      <c r="H38" s="240"/>
      <c r="I38" s="240">
        <v>1</v>
      </c>
      <c r="J38" s="537"/>
      <c r="K38" s="766"/>
      <c r="L38" s="767"/>
    </row>
    <row r="39" spans="2:12" ht="34.5" customHeight="1" x14ac:dyDescent="0.45">
      <c r="B39" s="758"/>
      <c r="C39" s="759"/>
      <c r="D39" s="249" t="s">
        <v>144</v>
      </c>
      <c r="E39" s="249">
        <v>1</v>
      </c>
      <c r="F39" s="240">
        <v>1</v>
      </c>
      <c r="G39" s="240"/>
      <c r="H39" s="240">
        <v>1</v>
      </c>
      <c r="I39" s="240"/>
      <c r="J39" s="537"/>
      <c r="K39" s="766"/>
      <c r="L39" s="767"/>
    </row>
    <row r="40" spans="2:12" ht="36" customHeight="1" x14ac:dyDescent="0.45">
      <c r="B40" s="758"/>
      <c r="C40" s="759"/>
      <c r="D40" s="249" t="s">
        <v>143</v>
      </c>
      <c r="E40" s="249">
        <v>1</v>
      </c>
      <c r="F40" s="240"/>
      <c r="G40" s="240"/>
      <c r="H40" s="240"/>
      <c r="I40" s="240"/>
      <c r="J40" s="537"/>
      <c r="K40" s="766"/>
      <c r="L40" s="220"/>
    </row>
    <row r="41" spans="2:12" x14ac:dyDescent="0.45">
      <c r="B41" s="758"/>
      <c r="C41" s="759"/>
      <c r="D41" s="249" t="s">
        <v>142</v>
      </c>
      <c r="E41" s="249"/>
      <c r="F41" s="240"/>
      <c r="G41" s="240"/>
      <c r="H41" s="240"/>
      <c r="I41" s="240"/>
      <c r="J41" s="537"/>
      <c r="K41" s="766"/>
      <c r="L41" s="222"/>
    </row>
    <row r="42" spans="2:12" ht="36.75" customHeight="1" x14ac:dyDescent="0.45">
      <c r="B42" s="758">
        <v>4</v>
      </c>
      <c r="C42" s="759" t="s">
        <v>785</v>
      </c>
      <c r="D42" s="635" t="s">
        <v>147</v>
      </c>
      <c r="E42" s="635">
        <v>1</v>
      </c>
      <c r="F42" s="240">
        <v>1</v>
      </c>
      <c r="G42" s="240">
        <f>E42-F42</f>
        <v>0</v>
      </c>
      <c r="H42" s="240">
        <v>1</v>
      </c>
      <c r="I42" s="587"/>
      <c r="J42" s="537"/>
      <c r="K42" s="766"/>
      <c r="L42" s="220"/>
    </row>
    <row r="43" spans="2:12" x14ac:dyDescent="0.45">
      <c r="B43" s="758"/>
      <c r="C43" s="759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37"/>
      <c r="K43" s="766"/>
      <c r="L43" s="664"/>
    </row>
    <row r="44" spans="2:12" x14ac:dyDescent="0.45">
      <c r="B44" s="758">
        <v>5</v>
      </c>
      <c r="C44" s="759" t="s">
        <v>168</v>
      </c>
      <c r="D44" s="635" t="s">
        <v>147</v>
      </c>
      <c r="E44" s="635">
        <v>61</v>
      </c>
      <c r="F44" s="240">
        <f>45+11</f>
        <v>56</v>
      </c>
      <c r="G44" s="240">
        <f t="shared" ref="G44:G54" si="2">E44-F44</f>
        <v>5</v>
      </c>
      <c r="H44" s="240"/>
      <c r="I44" s="240">
        <v>45</v>
      </c>
      <c r="J44" s="537"/>
      <c r="K44" s="766"/>
      <c r="L44" s="664"/>
    </row>
    <row r="45" spans="2:12" x14ac:dyDescent="0.45">
      <c r="B45" s="758"/>
      <c r="C45" s="759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37"/>
      <c r="K45" s="762"/>
      <c r="L45" s="762"/>
    </row>
    <row r="46" spans="2:12" x14ac:dyDescent="0.45">
      <c r="B46" s="758"/>
      <c r="C46" s="759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37"/>
      <c r="K46" s="632"/>
      <c r="L46" s="632"/>
    </row>
    <row r="47" spans="2:12" x14ac:dyDescent="0.45">
      <c r="B47" s="758"/>
      <c r="C47" s="759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37"/>
      <c r="K47" s="632"/>
      <c r="L47" s="632"/>
    </row>
    <row r="48" spans="2:12" x14ac:dyDescent="0.45">
      <c r="B48" s="758"/>
      <c r="C48" s="759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37"/>
      <c r="K48" s="632"/>
      <c r="L48" s="632"/>
    </row>
    <row r="49" spans="2:12" x14ac:dyDescent="0.45">
      <c r="B49" s="758"/>
      <c r="C49" s="759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37"/>
      <c r="K49" s="632"/>
      <c r="L49" s="632"/>
    </row>
    <row r="50" spans="2:12" x14ac:dyDescent="0.45">
      <c r="B50" s="758">
        <v>5</v>
      </c>
      <c r="C50" s="759" t="s">
        <v>858</v>
      </c>
      <c r="D50" s="635" t="s">
        <v>147</v>
      </c>
      <c r="E50" s="635">
        <v>11</v>
      </c>
      <c r="F50" s="240">
        <v>11</v>
      </c>
      <c r="G50" s="240">
        <f t="shared" si="2"/>
        <v>0</v>
      </c>
      <c r="H50" s="240"/>
      <c r="I50" s="240">
        <v>11</v>
      </c>
      <c r="J50" s="537"/>
      <c r="K50" s="632"/>
      <c r="L50" s="664"/>
    </row>
    <row r="51" spans="2:12" x14ac:dyDescent="0.45">
      <c r="B51" s="758"/>
      <c r="C51" s="759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37"/>
      <c r="K51" s="762"/>
      <c r="L51" s="762"/>
    </row>
    <row r="52" spans="2:12" x14ac:dyDescent="0.45">
      <c r="B52" s="758"/>
      <c r="C52" s="759"/>
      <c r="D52" s="249" t="s">
        <v>145</v>
      </c>
      <c r="E52" s="249">
        <v>2</v>
      </c>
      <c r="F52" s="240"/>
      <c r="G52" s="240">
        <f t="shared" si="2"/>
        <v>2</v>
      </c>
      <c r="H52" s="240"/>
      <c r="I52" s="240" t="s">
        <v>857</v>
      </c>
      <c r="J52" s="537"/>
      <c r="K52" s="632"/>
      <c r="L52" s="632"/>
    </row>
    <row r="53" spans="2:12" x14ac:dyDescent="0.45">
      <c r="B53" s="758"/>
      <c r="C53" s="759"/>
      <c r="D53" s="249" t="s">
        <v>144</v>
      </c>
      <c r="E53" s="249">
        <v>4</v>
      </c>
      <c r="F53" s="240"/>
      <c r="G53" s="240">
        <f t="shared" si="2"/>
        <v>4</v>
      </c>
      <c r="H53" s="240"/>
      <c r="I53" s="240" t="s">
        <v>857</v>
      </c>
      <c r="J53" s="537"/>
      <c r="K53" s="632"/>
      <c r="L53" s="632"/>
    </row>
    <row r="54" spans="2:12" x14ac:dyDescent="0.45">
      <c r="B54" s="758"/>
      <c r="C54" s="759"/>
      <c r="D54" s="249" t="s">
        <v>143</v>
      </c>
      <c r="E54" s="249">
        <v>2</v>
      </c>
      <c r="F54" s="240"/>
      <c r="G54" s="240">
        <f t="shared" si="2"/>
        <v>2</v>
      </c>
      <c r="H54" s="240"/>
      <c r="I54" s="240" t="s">
        <v>857</v>
      </c>
      <c r="J54" s="537"/>
      <c r="K54" s="632"/>
      <c r="L54" s="632"/>
    </row>
    <row r="55" spans="2:12" x14ac:dyDescent="0.45">
      <c r="B55" s="758"/>
      <c r="C55" s="759"/>
      <c r="D55" s="249" t="s">
        <v>142</v>
      </c>
      <c r="E55" s="249"/>
      <c r="F55" s="240"/>
      <c r="G55" s="240"/>
      <c r="H55" s="240"/>
      <c r="I55" s="240"/>
      <c r="J55" s="537"/>
      <c r="K55" s="632"/>
      <c r="L55" s="632"/>
    </row>
    <row r="56" spans="2:12" x14ac:dyDescent="0.45">
      <c r="B56" s="758">
        <v>6</v>
      </c>
      <c r="C56" s="759" t="s">
        <v>839</v>
      </c>
      <c r="D56" s="635" t="s">
        <v>147</v>
      </c>
      <c r="E56" s="635">
        <v>4</v>
      </c>
      <c r="F56" s="240">
        <v>4</v>
      </c>
      <c r="G56" s="240"/>
      <c r="H56" s="240"/>
      <c r="I56" s="240">
        <v>4</v>
      </c>
      <c r="J56" s="537"/>
      <c r="K56" s="631"/>
      <c r="L56" s="631"/>
    </row>
    <row r="57" spans="2:12" x14ac:dyDescent="0.45">
      <c r="B57" s="758"/>
      <c r="C57" s="759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37"/>
      <c r="K57" s="762"/>
      <c r="L57" s="762"/>
    </row>
    <row r="58" spans="2:12" x14ac:dyDescent="0.45">
      <c r="B58" s="758"/>
      <c r="C58" s="759"/>
      <c r="D58" s="249" t="s">
        <v>145</v>
      </c>
      <c r="E58" s="249"/>
      <c r="F58" s="240"/>
      <c r="G58" s="240"/>
      <c r="H58" s="240"/>
      <c r="I58" s="240"/>
      <c r="J58" s="537"/>
      <c r="K58" s="766"/>
      <c r="L58" s="221"/>
    </row>
    <row r="59" spans="2:12" x14ac:dyDescent="0.45">
      <c r="B59" s="758"/>
      <c r="C59" s="759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37"/>
      <c r="K59" s="766"/>
      <c r="L59" s="341"/>
    </row>
    <row r="60" spans="2:12" x14ac:dyDescent="0.45">
      <c r="B60" s="758"/>
      <c r="C60" s="759"/>
      <c r="D60" s="249" t="s">
        <v>143</v>
      </c>
      <c r="E60" s="249"/>
      <c r="F60" s="240"/>
      <c r="G60" s="240"/>
      <c r="H60" s="240"/>
      <c r="I60" s="240"/>
      <c r="J60" s="537"/>
      <c r="K60" s="766"/>
      <c r="L60" s="631"/>
    </row>
    <row r="61" spans="2:12" x14ac:dyDescent="0.45">
      <c r="B61" s="758"/>
      <c r="C61" s="759"/>
      <c r="D61" s="249" t="s">
        <v>142</v>
      </c>
      <c r="E61" s="249"/>
      <c r="F61" s="240"/>
      <c r="G61" s="240"/>
      <c r="H61" s="240"/>
      <c r="I61" s="240"/>
      <c r="J61" s="537"/>
      <c r="K61" s="766"/>
      <c r="L61" s="631"/>
    </row>
    <row r="62" spans="2:12" x14ac:dyDescent="0.45">
      <c r="B62" s="774">
        <v>7</v>
      </c>
      <c r="C62" s="772" t="s">
        <v>859</v>
      </c>
      <c r="D62" s="635" t="s">
        <v>147</v>
      </c>
      <c r="E62" s="249">
        <v>2</v>
      </c>
      <c r="F62" s="240">
        <v>2</v>
      </c>
      <c r="G62" s="240"/>
      <c r="H62" s="240"/>
      <c r="I62" s="240">
        <v>2</v>
      </c>
      <c r="J62" s="537"/>
      <c r="K62" s="655"/>
      <c r="L62" s="631"/>
    </row>
    <row r="63" spans="2:12" x14ac:dyDescent="0.45">
      <c r="B63" s="775"/>
      <c r="C63" s="773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37"/>
      <c r="K63" s="655"/>
      <c r="L63" s="631"/>
    </row>
    <row r="64" spans="2:12" ht="12.75" customHeight="1" x14ac:dyDescent="0.45">
      <c r="B64" s="240"/>
      <c r="C64" s="240"/>
      <c r="D64" s="635" t="s">
        <v>162</v>
      </c>
      <c r="E64" s="249"/>
      <c r="F64" s="636">
        <v>299</v>
      </c>
      <c r="G64" s="240">
        <f>312-F64</f>
        <v>13</v>
      </c>
      <c r="H64" s="240"/>
      <c r="I64" s="240"/>
      <c r="J64" s="587"/>
    </row>
    <row r="65" spans="2:13" ht="12.75" customHeight="1" x14ac:dyDescent="0.45">
      <c r="B65" s="251"/>
      <c r="C65" s="251"/>
    </row>
    <row r="66" spans="2:13" ht="12.75" customHeight="1" x14ac:dyDescent="0.45">
      <c r="B66" s="251"/>
      <c r="C66" s="251"/>
    </row>
    <row r="67" spans="2:13" ht="12.75" customHeight="1" x14ac:dyDescent="0.45">
      <c r="B67" s="251"/>
      <c r="C67" s="251"/>
    </row>
    <row r="68" spans="2:13" ht="12.75" customHeight="1" x14ac:dyDescent="0.6">
      <c r="B68" s="768"/>
      <c r="C68" s="768"/>
      <c r="D68" s="768"/>
      <c r="E68" s="768"/>
      <c r="F68" s="768"/>
      <c r="G68" s="768"/>
      <c r="H68" s="768"/>
      <c r="I68" s="768"/>
      <c r="J68" s="768"/>
      <c r="K68" s="768"/>
      <c r="L68" s="768"/>
      <c r="M68" s="768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3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0"/>
    </row>
    <row r="71" spans="2:13" ht="39.75" customHeight="1" thickBot="1" x14ac:dyDescent="0.3">
      <c r="B71" s="504" t="s">
        <v>94</v>
      </c>
      <c r="C71" s="491" t="s">
        <v>93</v>
      </c>
      <c r="D71" s="491">
        <v>312</v>
      </c>
      <c r="E71" s="491">
        <v>312</v>
      </c>
      <c r="F71" s="491">
        <v>299</v>
      </c>
      <c r="G71" s="491">
        <f>E71-F71</f>
        <v>13</v>
      </c>
      <c r="H71" s="492"/>
      <c r="I71" s="492">
        <v>13</v>
      </c>
      <c r="J71" s="491"/>
      <c r="K71" s="492">
        <v>299</v>
      </c>
      <c r="L71" s="492">
        <f>312-K71</f>
        <v>13</v>
      </c>
      <c r="M71" s="493" t="s">
        <v>941</v>
      </c>
    </row>
    <row r="73" spans="2:13" ht="66" customHeight="1" thickBot="1" x14ac:dyDescent="0.5"/>
    <row r="74" spans="2:13" ht="45" customHeight="1" x14ac:dyDescent="0.3">
      <c r="B74" s="769" t="s">
        <v>735</v>
      </c>
      <c r="C74" s="770"/>
      <c r="D74" s="770"/>
      <c r="E74" s="770"/>
      <c r="F74" s="770"/>
      <c r="G74" s="770"/>
      <c r="H74" s="770"/>
      <c r="I74" s="770"/>
      <c r="J74" s="771"/>
      <c r="K74" s="625"/>
      <c r="L74" s="626"/>
      <c r="M74" s="627"/>
    </row>
    <row r="75" spans="2:13" ht="75" customHeight="1" x14ac:dyDescent="0.25">
      <c r="B75" s="628" t="s">
        <v>479</v>
      </c>
      <c r="C75" s="628" t="s">
        <v>480</v>
      </c>
      <c r="D75" s="628" t="s">
        <v>1</v>
      </c>
      <c r="E75" s="628" t="s">
        <v>512</v>
      </c>
      <c r="F75" s="628" t="s">
        <v>923</v>
      </c>
      <c r="G75" s="628" t="s">
        <v>924</v>
      </c>
      <c r="H75" s="628" t="s">
        <v>660</v>
      </c>
      <c r="I75" s="628" t="s">
        <v>927</v>
      </c>
      <c r="J75" s="628" t="s">
        <v>925</v>
      </c>
      <c r="K75" s="628" t="s">
        <v>926</v>
      </c>
      <c r="L75" s="628" t="s">
        <v>750</v>
      </c>
      <c r="M75" s="628" t="s">
        <v>751</v>
      </c>
    </row>
    <row r="76" spans="2:13" ht="13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299</v>
      </c>
      <c r="H77" s="228"/>
      <c r="I77" s="230">
        <f>E77-G77</f>
        <v>13</v>
      </c>
      <c r="J77" s="230" t="s">
        <v>947</v>
      </c>
      <c r="K77" s="426"/>
      <c r="L77" s="425">
        <f t="shared" si="3"/>
        <v>299</v>
      </c>
      <c r="M77" s="425">
        <f t="shared" si="4"/>
        <v>13</v>
      </c>
    </row>
    <row r="78" spans="2:13" ht="13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29">
        <f t="shared" si="4"/>
        <v>4.1789999999999878</v>
      </c>
    </row>
    <row r="79" spans="2:13" ht="13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30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30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30"/>
      <c r="L84" s="233">
        <f t="shared" si="3"/>
        <v>1</v>
      </c>
      <c r="M84" s="233">
        <f t="shared" si="4"/>
        <v>0</v>
      </c>
    </row>
    <row r="85" spans="2:13" ht="13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30">
        <v>2.4E-2</v>
      </c>
      <c r="K85" s="630"/>
      <c r="L85" s="233">
        <f t="shared" si="3"/>
        <v>0.97650000000000003</v>
      </c>
      <c r="M85" s="233">
        <f t="shared" si="4"/>
        <v>2.3499999999999965E-2</v>
      </c>
    </row>
    <row r="86" spans="2:13" ht="13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1</v>
      </c>
      <c r="H86" s="233"/>
      <c r="I86" s="349">
        <f t="shared" si="5"/>
        <v>0</v>
      </c>
      <c r="J86" s="233"/>
      <c r="K86" s="630"/>
      <c r="L86" s="233">
        <f t="shared" si="3"/>
        <v>1</v>
      </c>
      <c r="M86" s="233">
        <f t="shared" si="4"/>
        <v>0</v>
      </c>
    </row>
    <row r="87" spans="2:13" ht="13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30">
        <v>0.05</v>
      </c>
      <c r="K87" s="630"/>
      <c r="L87" s="233">
        <f t="shared" si="3"/>
        <v>0.95</v>
      </c>
      <c r="M87" s="233">
        <f t="shared" si="4"/>
        <v>5.0000000000000044E-2</v>
      </c>
    </row>
    <row r="624" spans="2:2" x14ac:dyDescent="0.45">
      <c r="B624" s="252">
        <v>14</v>
      </c>
    </row>
    <row r="625" spans="2:2" x14ac:dyDescent="0.45">
      <c r="B625" s="252">
        <v>15</v>
      </c>
    </row>
    <row r="626" spans="2:2" x14ac:dyDescent="0.45">
      <c r="B626" s="252">
        <v>16</v>
      </c>
    </row>
    <row r="627" spans="2:2" x14ac:dyDescent="0.45">
      <c r="B627" s="252">
        <v>17</v>
      </c>
    </row>
    <row r="628" spans="2:2" x14ac:dyDescent="0.45">
      <c r="B628" s="252">
        <v>18</v>
      </c>
    </row>
  </sheetData>
  <mergeCells count="32">
    <mergeCell ref="B50:B55"/>
    <mergeCell ref="C50:C55"/>
    <mergeCell ref="K51:L51"/>
    <mergeCell ref="C62:C63"/>
    <mergeCell ref="B62:B63"/>
    <mergeCell ref="B68:M68"/>
    <mergeCell ref="B74:J74"/>
    <mergeCell ref="K57:L57"/>
    <mergeCell ref="K58:K61"/>
    <mergeCell ref="B56:B61"/>
    <mergeCell ref="C56:C61"/>
    <mergeCell ref="K23:L23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K24:K31"/>
    <mergeCell ref="K36:L36"/>
    <mergeCell ref="K37:K44"/>
    <mergeCell ref="L37:L39"/>
    <mergeCell ref="B1:I1"/>
    <mergeCell ref="B2:I2"/>
    <mergeCell ref="B16:J16"/>
    <mergeCell ref="B18:B23"/>
    <mergeCell ref="C18:C2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K64" sqref="K64"/>
    </sheetView>
  </sheetViews>
  <sheetFormatPr defaultColWidth="9" defaultRowHeight="15.5" x14ac:dyDescent="0.35"/>
  <cols>
    <col min="2" max="2" width="14.1796875" customWidth="1"/>
    <col min="3" max="3" width="9.1796875" bestFit="1" customWidth="1"/>
    <col min="4" max="4" width="10" customWidth="1"/>
    <col min="5" max="5" width="10.1796875" customWidth="1"/>
    <col min="6" max="6" width="10.453125" customWidth="1"/>
    <col min="7" max="7" width="9.453125" customWidth="1"/>
    <col min="8" max="8" width="10.453125" customWidth="1"/>
    <col min="9" max="9" width="9.81640625" customWidth="1"/>
    <col min="10" max="10" width="11.54296875" customWidth="1"/>
    <col min="11" max="11" width="9" customWidth="1"/>
    <col min="12" max="12" width="10.81640625" customWidth="1"/>
    <col min="13" max="13" width="7.1796875" customWidth="1"/>
    <col min="14" max="14" width="11.453125" customWidth="1"/>
    <col min="16" max="16" width="10.453125" customWidth="1"/>
    <col min="17" max="17" width="10.26953125" customWidth="1"/>
    <col min="18" max="18" width="9.7265625" customWidth="1"/>
    <col min="20" max="20" width="8.26953125" customWidth="1"/>
    <col min="21" max="21" width="10" customWidth="1"/>
    <col min="22" max="22" width="9.81640625" customWidth="1"/>
    <col min="23" max="23" width="10.1796875" customWidth="1"/>
    <col min="24" max="24" width="10.26953125" customWidth="1"/>
    <col min="25" max="25" width="9.7265625" style="166" customWidth="1"/>
  </cols>
  <sheetData>
    <row r="1" spans="1:32" ht="17.25" customHeight="1" x14ac:dyDescent="0.35">
      <c r="A1" s="208"/>
      <c r="B1" s="827" t="s">
        <v>544</v>
      </c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7"/>
      <c r="Y1" s="828"/>
      <c r="Z1" s="13"/>
      <c r="AA1" s="13"/>
      <c r="AB1" s="13"/>
      <c r="AC1" s="13"/>
      <c r="AD1" s="13"/>
      <c r="AE1" s="13"/>
      <c r="AF1" s="14"/>
    </row>
    <row r="2" spans="1:32" ht="24" thickBot="1" x14ac:dyDescent="0.4">
      <c r="A2" s="86"/>
      <c r="B2" s="829" t="s">
        <v>545</v>
      </c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0"/>
      <c r="S2" s="830"/>
      <c r="T2" s="830"/>
      <c r="U2" s="830"/>
      <c r="V2" s="830"/>
      <c r="W2" s="830"/>
      <c r="X2" s="830"/>
      <c r="Y2" s="831"/>
      <c r="Z2" s="15"/>
      <c r="AA2" s="15"/>
      <c r="AB2" s="15"/>
      <c r="AC2" s="15"/>
      <c r="AD2" s="15"/>
      <c r="AE2" s="15"/>
      <c r="AF2" s="16"/>
    </row>
    <row r="3" spans="1:32" ht="24" thickBot="1" x14ac:dyDescent="0.4">
      <c r="A3" s="86"/>
      <c r="B3" s="823" t="s">
        <v>706</v>
      </c>
      <c r="C3" s="824"/>
      <c r="D3" s="522">
        <v>306</v>
      </c>
      <c r="E3" s="481" t="s">
        <v>718</v>
      </c>
      <c r="F3" s="821" t="s">
        <v>744</v>
      </c>
      <c r="G3" s="822"/>
      <c r="H3" s="522">
        <v>240</v>
      </c>
      <c r="I3" s="482" t="s">
        <v>718</v>
      </c>
      <c r="J3" s="819" t="s">
        <v>745</v>
      </c>
      <c r="K3" s="820"/>
      <c r="L3" s="522">
        <v>287</v>
      </c>
      <c r="M3" s="481" t="s">
        <v>718</v>
      </c>
      <c r="N3" s="821" t="s">
        <v>746</v>
      </c>
      <c r="O3" s="822"/>
      <c r="P3" s="512">
        <v>35.941000000000003</v>
      </c>
      <c r="Q3" s="525" t="s">
        <v>772</v>
      </c>
      <c r="R3" s="821" t="s">
        <v>748</v>
      </c>
      <c r="S3" s="822"/>
      <c r="T3" s="512">
        <v>31.815999999999999</v>
      </c>
      <c r="U3" s="525" t="s">
        <v>772</v>
      </c>
      <c r="V3" s="523" t="s">
        <v>747</v>
      </c>
      <c r="W3" s="832">
        <f ca="1">TODAY()</f>
        <v>45939</v>
      </c>
      <c r="X3" s="833"/>
      <c r="Y3" s="475"/>
      <c r="Z3" s="15"/>
      <c r="AA3" s="15"/>
      <c r="AB3" s="15"/>
      <c r="AC3" s="15"/>
      <c r="AD3" s="15"/>
      <c r="AE3" s="15"/>
      <c r="AF3" s="15"/>
    </row>
    <row r="4" spans="1:32" ht="23.5" x14ac:dyDescent="0.45">
      <c r="A4" s="86"/>
      <c r="B4" s="847" t="s">
        <v>546</v>
      </c>
      <c r="C4" s="848" t="s">
        <v>547</v>
      </c>
      <c r="D4" s="848" t="s">
        <v>548</v>
      </c>
      <c r="E4" s="848" t="s">
        <v>549</v>
      </c>
      <c r="F4" s="850" t="s">
        <v>550</v>
      </c>
      <c r="G4" s="851" t="s">
        <v>551</v>
      </c>
      <c r="H4" s="834" t="s">
        <v>552</v>
      </c>
      <c r="I4" s="836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55000000000000004">
      <c r="A5" s="86"/>
      <c r="B5" s="837"/>
      <c r="C5" s="849"/>
      <c r="D5" s="849"/>
      <c r="E5" s="849"/>
      <c r="F5" s="849"/>
      <c r="G5" s="837"/>
      <c r="H5" s="835"/>
      <c r="I5" s="837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839"/>
      <c r="W5" s="840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55000000000000004">
      <c r="A6" s="86"/>
      <c r="B6" s="837" t="s">
        <v>556</v>
      </c>
      <c r="C6" s="849">
        <v>1</v>
      </c>
      <c r="D6" s="849">
        <v>2</v>
      </c>
      <c r="E6" s="849">
        <v>3</v>
      </c>
      <c r="F6" s="849">
        <v>4</v>
      </c>
      <c r="G6" s="837"/>
      <c r="H6" s="835"/>
      <c r="I6" s="838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5" x14ac:dyDescent="0.35">
      <c r="A7" s="86"/>
      <c r="B7" s="476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7">
        <f t="shared" ref="H7:H14" si="0">SUM(C7:G7)</f>
        <v>249</v>
      </c>
      <c r="I7" s="478">
        <v>249</v>
      </c>
      <c r="J7" s="34"/>
      <c r="K7" s="841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843"/>
      <c r="W7" s="844"/>
      <c r="X7" s="36"/>
      <c r="Y7" s="17"/>
      <c r="Z7" s="15"/>
      <c r="AA7" s="15"/>
      <c r="AB7" s="15"/>
      <c r="AE7" s="15"/>
      <c r="AF7" s="15"/>
    </row>
    <row r="8" spans="1:32" ht="24" thickBot="1" x14ac:dyDescent="0.4">
      <c r="A8" s="86"/>
      <c r="B8" s="476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7">
        <f t="shared" si="0"/>
        <v>18</v>
      </c>
      <c r="I8" s="479">
        <v>18</v>
      </c>
      <c r="J8" s="518" t="s">
        <v>562</v>
      </c>
      <c r="K8" s="842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5" x14ac:dyDescent="0.35">
      <c r="A9" s="86"/>
      <c r="B9" s="476" t="s">
        <v>563</v>
      </c>
      <c r="C9" s="328"/>
      <c r="D9" s="328">
        <v>11</v>
      </c>
      <c r="E9" s="328">
        <v>2</v>
      </c>
      <c r="F9" s="328">
        <v>1</v>
      </c>
      <c r="G9" s="328"/>
      <c r="H9" s="477">
        <f t="shared" si="0"/>
        <v>14</v>
      </c>
      <c r="I9" s="479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5" x14ac:dyDescent="0.35">
      <c r="A10" s="86"/>
      <c r="B10" s="476" t="s">
        <v>564</v>
      </c>
      <c r="C10" s="328"/>
      <c r="D10" s="328">
        <v>8</v>
      </c>
      <c r="E10" s="328">
        <v>1</v>
      </c>
      <c r="F10" s="328">
        <v>1</v>
      </c>
      <c r="G10" s="328"/>
      <c r="H10" s="477">
        <v>11</v>
      </c>
      <c r="I10" s="479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5" x14ac:dyDescent="0.45">
      <c r="A11" s="86"/>
      <c r="B11" s="476" t="s">
        <v>565</v>
      </c>
      <c r="C11" s="328"/>
      <c r="D11" s="328"/>
      <c r="E11" s="328"/>
      <c r="F11" s="328">
        <v>1</v>
      </c>
      <c r="G11" s="328"/>
      <c r="H11" s="477">
        <f t="shared" si="0"/>
        <v>1</v>
      </c>
      <c r="I11" s="479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5" x14ac:dyDescent="0.45">
      <c r="A12" s="86"/>
      <c r="B12" s="476" t="s">
        <v>568</v>
      </c>
      <c r="C12" s="328"/>
      <c r="D12" s="328">
        <v>1</v>
      </c>
      <c r="E12" s="328"/>
      <c r="F12" s="328"/>
      <c r="G12" s="328"/>
      <c r="H12" s="477">
        <f t="shared" si="0"/>
        <v>1</v>
      </c>
      <c r="I12" s="479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5">
      <c r="A13" s="86"/>
      <c r="B13" s="476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7">
        <f t="shared" si="0"/>
        <v>9</v>
      </c>
      <c r="I13" s="479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845" t="s">
        <v>573</v>
      </c>
      <c r="W13" s="846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5" x14ac:dyDescent="0.45">
      <c r="A14" s="86"/>
      <c r="B14" s="476" t="s">
        <v>574</v>
      </c>
      <c r="C14" s="328"/>
      <c r="D14" s="328">
        <v>1</v>
      </c>
      <c r="E14" s="328">
        <v>1</v>
      </c>
      <c r="F14" s="328"/>
      <c r="G14" s="328"/>
      <c r="H14" s="477">
        <f t="shared" si="0"/>
        <v>2</v>
      </c>
      <c r="I14" s="480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14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5" x14ac:dyDescent="0.45">
      <c r="A15" s="86"/>
      <c r="B15" s="816" t="s">
        <v>578</v>
      </c>
      <c r="C15" s="816"/>
      <c r="D15" s="816"/>
      <c r="E15" s="816"/>
      <c r="F15" s="816"/>
      <c r="G15" s="816"/>
      <c r="H15" s="494">
        <v>306</v>
      </c>
      <c r="I15" s="495">
        <f>SUM(I7:I14)</f>
        <v>309</v>
      </c>
      <c r="J15" s="197"/>
      <c r="K15" s="198"/>
      <c r="L15" s="199"/>
      <c r="M15" s="200"/>
      <c r="N15" s="201"/>
      <c r="O15" s="202"/>
      <c r="P15" s="815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" thickBot="1" x14ac:dyDescent="0.4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" thickTop="1" x14ac:dyDescent="0.35">
      <c r="A19" s="210">
        <v>99.97</v>
      </c>
      <c r="B19" s="817"/>
      <c r="C19" s="64">
        <v>234.53</v>
      </c>
      <c r="D19" s="782"/>
      <c r="E19" s="62">
        <v>397.2</v>
      </c>
      <c r="F19" s="782"/>
      <c r="G19" s="284">
        <v>436</v>
      </c>
      <c r="H19" s="782"/>
      <c r="I19" s="63">
        <v>405</v>
      </c>
      <c r="J19" s="782"/>
      <c r="K19" s="63">
        <v>399</v>
      </c>
      <c r="L19" s="782"/>
      <c r="M19" s="63">
        <v>446.01</v>
      </c>
      <c r="N19" s="782"/>
      <c r="O19" s="283">
        <v>309.77</v>
      </c>
      <c r="P19" s="797"/>
      <c r="Q19" s="64">
        <v>394</v>
      </c>
      <c r="R19" s="797"/>
      <c r="S19" s="64">
        <v>396</v>
      </c>
      <c r="T19" s="797"/>
      <c r="U19" s="62">
        <v>370</v>
      </c>
      <c r="V19" s="782"/>
      <c r="W19" s="63">
        <v>383</v>
      </c>
      <c r="X19" s="782"/>
      <c r="Y19" s="65">
        <v>405</v>
      </c>
    </row>
    <row r="20" spans="1:25" ht="16" thickBot="1" x14ac:dyDescent="0.4">
      <c r="A20" s="86"/>
      <c r="B20" s="818"/>
      <c r="C20" s="58"/>
      <c r="D20" s="783"/>
      <c r="E20" s="58"/>
      <c r="F20" s="783"/>
      <c r="G20" s="66"/>
      <c r="H20" s="783"/>
      <c r="I20" s="58"/>
      <c r="J20" s="783"/>
      <c r="K20" s="58"/>
      <c r="L20" s="783"/>
      <c r="M20" s="58"/>
      <c r="N20" s="783"/>
      <c r="O20" s="58"/>
      <c r="P20" s="805"/>
      <c r="Q20" s="58"/>
      <c r="R20" s="805"/>
      <c r="S20" s="58"/>
      <c r="T20" s="805"/>
      <c r="U20" s="58"/>
      <c r="V20" s="783"/>
      <c r="W20" s="58"/>
      <c r="X20" s="783"/>
      <c r="Y20" s="67"/>
    </row>
    <row r="21" spans="1:25" ht="15" customHeight="1" x14ac:dyDescent="0.3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" thickBot="1" x14ac:dyDescent="0.4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" thickTop="1" x14ac:dyDescent="0.35">
      <c r="A25" s="86"/>
      <c r="B25" s="780"/>
      <c r="C25" s="62">
        <v>416.52</v>
      </c>
      <c r="D25" s="776"/>
      <c r="E25" s="63">
        <v>426</v>
      </c>
      <c r="F25" s="776"/>
      <c r="G25" s="61">
        <v>419</v>
      </c>
      <c r="H25" s="776"/>
      <c r="I25" s="61">
        <v>429</v>
      </c>
      <c r="J25" s="776"/>
      <c r="K25" s="64">
        <v>406.96</v>
      </c>
      <c r="L25" s="782"/>
      <c r="M25" s="76">
        <v>416</v>
      </c>
      <c r="N25" s="780"/>
      <c r="O25" s="77">
        <v>367</v>
      </c>
      <c r="P25" s="780"/>
      <c r="Q25" s="116">
        <v>440</v>
      </c>
      <c r="R25" s="776"/>
      <c r="S25" s="63">
        <v>407</v>
      </c>
      <c r="T25" s="782"/>
      <c r="U25" s="78">
        <v>426</v>
      </c>
      <c r="V25" s="776"/>
      <c r="W25" s="78">
        <v>404</v>
      </c>
      <c r="X25" s="782"/>
      <c r="Y25" s="79">
        <v>397</v>
      </c>
    </row>
    <row r="26" spans="1:25" ht="16" thickBot="1" x14ac:dyDescent="0.4">
      <c r="A26" s="86"/>
      <c r="B26" s="781"/>
      <c r="C26" s="58"/>
      <c r="D26" s="777"/>
      <c r="E26" s="58"/>
      <c r="F26" s="777"/>
      <c r="G26" s="58"/>
      <c r="H26" s="777"/>
      <c r="I26" s="38"/>
      <c r="J26" s="777"/>
      <c r="K26" s="58"/>
      <c r="L26" s="783"/>
      <c r="M26" s="66"/>
      <c r="N26" s="781"/>
      <c r="O26" s="66"/>
      <c r="P26" s="781"/>
      <c r="Q26" s="66"/>
      <c r="R26" s="777"/>
      <c r="S26" s="66"/>
      <c r="T26" s="783"/>
      <c r="U26" s="66"/>
      <c r="V26" s="777"/>
      <c r="W26" s="66"/>
      <c r="X26" s="783"/>
      <c r="Y26" s="60"/>
    </row>
    <row r="27" spans="1:25" x14ac:dyDescent="0.3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" thickBot="1" x14ac:dyDescent="0.4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" thickTop="1" x14ac:dyDescent="0.35">
      <c r="A32" s="86"/>
      <c r="B32" s="778"/>
      <c r="C32" s="116">
        <v>450</v>
      </c>
      <c r="D32" s="776"/>
      <c r="E32" s="78">
        <v>398</v>
      </c>
      <c r="F32" s="776"/>
      <c r="G32" s="78">
        <v>417</v>
      </c>
      <c r="H32" s="776"/>
      <c r="I32" s="78">
        <v>431</v>
      </c>
      <c r="J32" s="776"/>
      <c r="K32" s="78">
        <v>415</v>
      </c>
      <c r="L32" s="776"/>
      <c r="M32" s="78">
        <v>424</v>
      </c>
      <c r="N32" s="776"/>
      <c r="O32" s="78">
        <v>417</v>
      </c>
      <c r="P32" s="776"/>
      <c r="Q32" s="78">
        <v>422</v>
      </c>
      <c r="R32" s="776"/>
      <c r="S32" s="63">
        <v>406</v>
      </c>
      <c r="T32" s="776"/>
      <c r="U32" s="78">
        <v>407</v>
      </c>
      <c r="V32" s="778"/>
      <c r="W32" s="92">
        <v>420</v>
      </c>
      <c r="X32" s="778"/>
      <c r="Y32" s="93">
        <v>409</v>
      </c>
    </row>
    <row r="33" spans="1:25" ht="16" thickBot="1" x14ac:dyDescent="0.4">
      <c r="A33" s="86"/>
      <c r="B33" s="779"/>
      <c r="C33" s="66"/>
      <c r="D33" s="777"/>
      <c r="E33" s="66"/>
      <c r="F33" s="777"/>
      <c r="G33" s="66"/>
      <c r="H33" s="777"/>
      <c r="I33" s="66"/>
      <c r="J33" s="777"/>
      <c r="K33" s="58"/>
      <c r="L33" s="777"/>
      <c r="M33" s="66"/>
      <c r="N33" s="777"/>
      <c r="O33" s="66"/>
      <c r="P33" s="777"/>
      <c r="Q33" s="58"/>
      <c r="R33" s="777"/>
      <c r="S33" s="58"/>
      <c r="T33" s="777"/>
      <c r="U33" s="58"/>
      <c r="V33" s="779"/>
      <c r="W33" s="66"/>
      <c r="X33" s="779"/>
      <c r="Y33" s="67"/>
    </row>
    <row r="34" spans="1:25" x14ac:dyDescent="0.3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" thickBot="1" x14ac:dyDescent="0.4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" thickTop="1" x14ac:dyDescent="0.35">
      <c r="A39" s="86"/>
      <c r="B39" s="778"/>
      <c r="C39" s="64">
        <v>439</v>
      </c>
      <c r="D39" s="812"/>
      <c r="E39" s="64">
        <v>407</v>
      </c>
      <c r="F39" s="778"/>
      <c r="G39" s="62">
        <v>441</v>
      </c>
      <c r="H39" s="776"/>
      <c r="I39" s="78">
        <v>312</v>
      </c>
      <c r="J39" s="776"/>
      <c r="K39" s="102">
        <v>460</v>
      </c>
      <c r="L39" s="782"/>
      <c r="M39" s="284">
        <v>181.66</v>
      </c>
      <c r="N39" s="782"/>
      <c r="O39" s="78">
        <v>428</v>
      </c>
      <c r="P39" s="782"/>
      <c r="Q39" s="78">
        <v>418</v>
      </c>
      <c r="R39" s="776"/>
      <c r="S39" s="92">
        <v>401</v>
      </c>
      <c r="T39" s="776"/>
      <c r="U39" s="78">
        <v>382</v>
      </c>
      <c r="V39" s="782"/>
      <c r="W39" s="78">
        <v>463</v>
      </c>
      <c r="X39" s="776"/>
      <c r="Y39" s="103">
        <v>385</v>
      </c>
    </row>
    <row r="40" spans="1:25" ht="16" thickBot="1" x14ac:dyDescent="0.4">
      <c r="A40" s="86"/>
      <c r="B40" s="779"/>
      <c r="C40" s="66"/>
      <c r="D40" s="813"/>
      <c r="E40" s="66"/>
      <c r="F40" s="779"/>
      <c r="G40" s="66"/>
      <c r="H40" s="777"/>
      <c r="I40" s="66"/>
      <c r="J40" s="777"/>
      <c r="K40" s="66"/>
      <c r="L40" s="783"/>
      <c r="M40" s="66"/>
      <c r="N40" s="783"/>
      <c r="O40" s="66"/>
      <c r="P40" s="783"/>
      <c r="Q40" s="58"/>
      <c r="R40" s="777"/>
      <c r="S40" s="66"/>
      <c r="T40" s="777"/>
      <c r="U40" s="58"/>
      <c r="V40" s="783"/>
      <c r="W40" s="58"/>
      <c r="X40" s="777"/>
      <c r="Y40" s="67"/>
    </row>
    <row r="41" spans="1:25" x14ac:dyDescent="0.3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" thickBot="1" x14ac:dyDescent="0.4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" thickTop="1" x14ac:dyDescent="0.35">
      <c r="A46" s="86"/>
      <c r="B46" s="778"/>
      <c r="C46" s="77">
        <v>399</v>
      </c>
      <c r="D46" s="778"/>
      <c r="E46" s="77">
        <v>417.59</v>
      </c>
      <c r="F46" s="808"/>
      <c r="G46" s="116">
        <v>225.68</v>
      </c>
      <c r="H46" s="810"/>
      <c r="I46" s="78">
        <v>414</v>
      </c>
      <c r="J46" s="776"/>
      <c r="K46" s="117">
        <v>272</v>
      </c>
      <c r="L46" s="778"/>
      <c r="M46" s="77">
        <v>406</v>
      </c>
      <c r="N46" s="797"/>
      <c r="O46" s="212">
        <v>337</v>
      </c>
      <c r="P46" s="806"/>
      <c r="Q46" s="77">
        <v>425</v>
      </c>
      <c r="R46" s="778"/>
      <c r="S46" s="77">
        <v>397</v>
      </c>
      <c r="T46" s="797"/>
      <c r="U46" s="77">
        <v>408</v>
      </c>
      <c r="V46" s="778"/>
      <c r="W46" s="116">
        <v>426</v>
      </c>
      <c r="X46" s="806"/>
      <c r="Y46" s="103">
        <v>407</v>
      </c>
    </row>
    <row r="47" spans="1:25" ht="16" thickBot="1" x14ac:dyDescent="0.4">
      <c r="A47" s="86"/>
      <c r="B47" s="779"/>
      <c r="C47" s="58"/>
      <c r="D47" s="779"/>
      <c r="E47" s="58"/>
      <c r="F47" s="809"/>
      <c r="G47" s="58"/>
      <c r="H47" s="811"/>
      <c r="I47" s="58"/>
      <c r="J47" s="777"/>
      <c r="K47" s="66"/>
      <c r="L47" s="779"/>
      <c r="M47" s="58"/>
      <c r="N47" s="805"/>
      <c r="O47" s="66"/>
      <c r="P47" s="807"/>
      <c r="Q47" s="66"/>
      <c r="R47" s="779"/>
      <c r="S47" s="66"/>
      <c r="T47" s="805"/>
      <c r="U47" s="66"/>
      <c r="V47" s="779"/>
      <c r="W47" s="66"/>
      <c r="X47" s="807"/>
      <c r="Y47" s="85"/>
    </row>
    <row r="48" spans="1:25" x14ac:dyDescent="0.3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" thickBot="1" x14ac:dyDescent="0.4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" thickTop="1" x14ac:dyDescent="0.35">
      <c r="A53" s="86"/>
      <c r="B53" s="797"/>
      <c r="C53" s="77">
        <v>402</v>
      </c>
      <c r="D53" s="791"/>
      <c r="E53" s="116">
        <v>383</v>
      </c>
      <c r="F53" s="778"/>
      <c r="G53" s="78">
        <v>416</v>
      </c>
      <c r="H53" s="778"/>
      <c r="I53" s="63">
        <v>423</v>
      </c>
      <c r="J53" s="776"/>
      <c r="K53" s="78">
        <v>409</v>
      </c>
      <c r="L53" s="776"/>
      <c r="M53" s="78">
        <v>432</v>
      </c>
      <c r="N53" s="776"/>
      <c r="O53" s="92">
        <v>405.18</v>
      </c>
      <c r="P53" s="778"/>
      <c r="Q53" s="92">
        <v>438</v>
      </c>
      <c r="R53" s="776"/>
      <c r="S53" s="63">
        <v>408</v>
      </c>
      <c r="T53" s="776"/>
      <c r="U53" s="78">
        <v>413</v>
      </c>
      <c r="V53" s="778"/>
      <c r="W53" s="61">
        <v>415</v>
      </c>
      <c r="X53" s="778"/>
      <c r="Y53" s="93">
        <v>428</v>
      </c>
    </row>
    <row r="54" spans="1:25" ht="16" thickBot="1" x14ac:dyDescent="0.4">
      <c r="A54" s="86"/>
      <c r="B54" s="805"/>
      <c r="C54" s="66"/>
      <c r="D54" s="791"/>
      <c r="E54" s="66"/>
      <c r="F54" s="779"/>
      <c r="G54" s="66"/>
      <c r="H54" s="779"/>
      <c r="I54" s="58"/>
      <c r="J54" s="777"/>
      <c r="K54" s="126"/>
      <c r="L54" s="777"/>
      <c r="M54" s="58"/>
      <c r="N54" s="777"/>
      <c r="O54" s="58"/>
      <c r="P54" s="779"/>
      <c r="Q54" s="58"/>
      <c r="R54" s="786"/>
      <c r="S54" s="58"/>
      <c r="T54" s="786"/>
      <c r="U54" s="58"/>
      <c r="V54" s="788"/>
      <c r="W54" s="66"/>
      <c r="X54" s="779"/>
      <c r="Y54" s="67"/>
    </row>
    <row r="55" spans="1:25" x14ac:dyDescent="0.3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" thickBot="1" x14ac:dyDescent="0.4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" thickTop="1" x14ac:dyDescent="0.35">
      <c r="A60" s="86"/>
      <c r="B60" s="778"/>
      <c r="C60" s="134">
        <v>418</v>
      </c>
      <c r="D60" s="797"/>
      <c r="E60" s="134">
        <v>406</v>
      </c>
      <c r="F60" s="776"/>
      <c r="G60" s="102">
        <v>413</v>
      </c>
      <c r="H60" s="776"/>
      <c r="I60" s="102">
        <v>423</v>
      </c>
      <c r="J60" s="776"/>
      <c r="K60" s="102">
        <v>425</v>
      </c>
      <c r="L60" s="776"/>
      <c r="M60" s="135">
        <v>411.43</v>
      </c>
      <c r="N60" s="776"/>
      <c r="O60" s="135">
        <v>406</v>
      </c>
      <c r="P60" s="776"/>
      <c r="Q60" s="102">
        <v>420</v>
      </c>
      <c r="R60" s="776"/>
      <c r="S60" s="133">
        <v>408</v>
      </c>
      <c r="T60" s="776"/>
      <c r="U60" s="102">
        <v>426</v>
      </c>
      <c r="V60" s="776"/>
      <c r="W60" s="102">
        <v>416</v>
      </c>
      <c r="X60" s="776"/>
      <c r="Y60" s="79">
        <v>426</v>
      </c>
    </row>
    <row r="61" spans="1:25" ht="16" thickBot="1" x14ac:dyDescent="0.4">
      <c r="A61" s="86"/>
      <c r="B61" s="779"/>
      <c r="C61" s="66"/>
      <c r="D61" s="805"/>
      <c r="E61" s="66"/>
      <c r="F61" s="777"/>
      <c r="G61" s="66"/>
      <c r="H61" s="777"/>
      <c r="I61" s="66"/>
      <c r="J61" s="777"/>
      <c r="K61" s="66"/>
      <c r="L61" s="777"/>
      <c r="M61" s="66"/>
      <c r="N61" s="777"/>
      <c r="O61" s="66"/>
      <c r="P61" s="777"/>
      <c r="Q61" s="66"/>
      <c r="R61" s="777"/>
      <c r="S61" s="66"/>
      <c r="T61" s="777"/>
      <c r="U61" s="56"/>
      <c r="V61" s="777"/>
      <c r="W61" s="56"/>
      <c r="X61" s="777"/>
      <c r="Y61" s="67"/>
    </row>
    <row r="62" spans="1:25" x14ac:dyDescent="0.3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" thickBot="1" x14ac:dyDescent="0.4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" thickTop="1" x14ac:dyDescent="0.35">
      <c r="A67" s="86"/>
      <c r="B67" s="778"/>
      <c r="C67" s="77">
        <v>413</v>
      </c>
      <c r="D67" s="801"/>
      <c r="E67" s="116">
        <v>429</v>
      </c>
      <c r="F67" s="776"/>
      <c r="G67" s="78">
        <v>356</v>
      </c>
      <c r="H67" s="776"/>
      <c r="I67" s="78">
        <v>424.52</v>
      </c>
      <c r="J67" s="793"/>
      <c r="K67" s="92">
        <v>389</v>
      </c>
      <c r="L67" s="803"/>
      <c r="M67" s="77">
        <v>406</v>
      </c>
      <c r="N67" s="799"/>
      <c r="O67" s="118">
        <v>402</v>
      </c>
      <c r="P67" s="776"/>
      <c r="Q67" s="77">
        <v>405</v>
      </c>
      <c r="R67" s="776"/>
      <c r="S67" s="78">
        <v>400</v>
      </c>
      <c r="T67" s="776"/>
      <c r="U67" s="78">
        <v>379</v>
      </c>
      <c r="V67" s="776"/>
      <c r="W67" s="78">
        <v>386</v>
      </c>
      <c r="X67" s="776"/>
      <c r="Y67" s="137">
        <v>366</v>
      </c>
    </row>
    <row r="68" spans="1:25" ht="16" thickBot="1" x14ac:dyDescent="0.4">
      <c r="A68" s="86"/>
      <c r="B68" s="779"/>
      <c r="C68" s="58"/>
      <c r="D68" s="802"/>
      <c r="E68" s="58"/>
      <c r="F68" s="777"/>
      <c r="G68" s="58"/>
      <c r="H68" s="777"/>
      <c r="I68" s="58"/>
      <c r="J68" s="794"/>
      <c r="K68" s="66"/>
      <c r="L68" s="804"/>
      <c r="M68" s="58"/>
      <c r="N68" s="800"/>
      <c r="O68" s="66"/>
      <c r="P68" s="777"/>
      <c r="Q68" s="66"/>
      <c r="R68" s="777"/>
      <c r="S68" s="66"/>
      <c r="T68" s="777"/>
      <c r="U68" s="66"/>
      <c r="V68" s="786"/>
      <c r="W68" s="66"/>
      <c r="X68" s="786"/>
      <c r="Y68" s="85"/>
    </row>
    <row r="69" spans="1:25" x14ac:dyDescent="0.3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" thickBot="1" x14ac:dyDescent="0.4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" thickTop="1" x14ac:dyDescent="0.35">
      <c r="A74" s="86"/>
      <c r="B74" s="778"/>
      <c r="C74" s="77">
        <v>421</v>
      </c>
      <c r="D74" s="795"/>
      <c r="E74" s="116">
        <v>418</v>
      </c>
      <c r="F74" s="795"/>
      <c r="G74" s="78">
        <v>417</v>
      </c>
      <c r="H74" s="776"/>
      <c r="I74" s="78">
        <v>361.99</v>
      </c>
      <c r="J74" s="776"/>
      <c r="K74" s="78">
        <v>416</v>
      </c>
      <c r="L74" s="776"/>
      <c r="M74" s="78">
        <v>416</v>
      </c>
      <c r="N74" s="776"/>
      <c r="O74" s="78">
        <v>425</v>
      </c>
      <c r="P74" s="776"/>
      <c r="Q74" s="78">
        <v>403</v>
      </c>
      <c r="R74" s="776"/>
      <c r="S74" s="78">
        <v>400</v>
      </c>
      <c r="T74" s="776"/>
      <c r="U74" s="78">
        <v>441</v>
      </c>
      <c r="V74" s="776"/>
      <c r="W74" s="92">
        <v>392</v>
      </c>
      <c r="X74" s="776"/>
      <c r="Y74" s="93">
        <v>403</v>
      </c>
    </row>
    <row r="75" spans="1:25" ht="16" thickBot="1" x14ac:dyDescent="0.4">
      <c r="A75" s="86"/>
      <c r="B75" s="788"/>
      <c r="C75" s="66"/>
      <c r="D75" s="798"/>
      <c r="E75" s="66"/>
      <c r="F75" s="798"/>
      <c r="G75" s="66"/>
      <c r="H75" s="786"/>
      <c r="I75" s="58"/>
      <c r="J75" s="786"/>
      <c r="K75" s="58"/>
      <c r="L75" s="786"/>
      <c r="M75" s="58"/>
      <c r="N75" s="786"/>
      <c r="O75" s="58"/>
      <c r="P75" s="786"/>
      <c r="Q75" s="58"/>
      <c r="R75" s="786"/>
      <c r="S75" s="58"/>
      <c r="T75" s="786"/>
      <c r="U75" s="58"/>
      <c r="V75" s="777"/>
      <c r="W75" s="66"/>
      <c r="X75" s="777"/>
      <c r="Y75" s="67"/>
    </row>
    <row r="76" spans="1:25" x14ac:dyDescent="0.3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" thickBot="1" x14ac:dyDescent="0.4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5">
      <c r="A81" s="86"/>
      <c r="B81" s="778"/>
      <c r="C81" s="77">
        <v>413</v>
      </c>
      <c r="D81" s="795"/>
      <c r="E81" s="77">
        <v>428</v>
      </c>
      <c r="F81" s="795"/>
      <c r="G81" s="92">
        <v>413</v>
      </c>
      <c r="H81" s="797"/>
      <c r="I81" s="116">
        <v>429.53</v>
      </c>
      <c r="J81" s="776"/>
      <c r="K81" s="78">
        <v>425</v>
      </c>
      <c r="L81" s="776"/>
      <c r="M81" s="78">
        <v>418</v>
      </c>
      <c r="N81" s="776"/>
      <c r="O81" s="78">
        <v>415</v>
      </c>
      <c r="P81" s="776"/>
      <c r="Q81" s="78">
        <v>428</v>
      </c>
      <c r="R81" s="776"/>
      <c r="S81" s="92">
        <v>402</v>
      </c>
      <c r="T81" s="776"/>
      <c r="U81" s="78">
        <v>419</v>
      </c>
      <c r="V81" s="793"/>
      <c r="W81" s="78">
        <v>422</v>
      </c>
      <c r="X81" s="776"/>
      <c r="Y81" s="137">
        <v>418</v>
      </c>
    </row>
    <row r="82" spans="1:25" ht="16" thickBot="1" x14ac:dyDescent="0.4">
      <c r="A82" s="86"/>
      <c r="B82" s="779"/>
      <c r="C82" s="66"/>
      <c r="D82" s="796"/>
      <c r="E82" s="66"/>
      <c r="F82" s="796"/>
      <c r="G82" s="66"/>
      <c r="H82" s="779"/>
      <c r="I82" s="66"/>
      <c r="J82" s="777"/>
      <c r="K82" s="66"/>
      <c r="L82" s="777"/>
      <c r="M82" s="66"/>
      <c r="N82" s="777"/>
      <c r="O82" s="66"/>
      <c r="P82" s="777"/>
      <c r="Q82" s="66"/>
      <c r="R82" s="777"/>
      <c r="S82" s="66"/>
      <c r="T82" s="777"/>
      <c r="U82" s="58"/>
      <c r="V82" s="794"/>
      <c r="W82" s="58"/>
      <c r="X82" s="786"/>
      <c r="Y82" s="67"/>
    </row>
    <row r="83" spans="1:25" x14ac:dyDescent="0.3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" thickBot="1" x14ac:dyDescent="0.4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" thickTop="1" x14ac:dyDescent="0.35">
      <c r="A88" s="86"/>
      <c r="B88" s="778"/>
      <c r="C88" s="77">
        <v>421</v>
      </c>
      <c r="D88" s="793"/>
      <c r="E88" s="116">
        <v>384</v>
      </c>
      <c r="F88" s="776"/>
      <c r="G88" s="78">
        <v>370</v>
      </c>
      <c r="H88" s="776"/>
      <c r="I88" s="78">
        <v>378.13</v>
      </c>
      <c r="J88" s="778"/>
      <c r="K88" s="149">
        <v>497.56</v>
      </c>
      <c r="L88" s="778"/>
      <c r="M88" s="116">
        <v>300</v>
      </c>
      <c r="N88" s="776"/>
      <c r="O88" s="92">
        <v>415</v>
      </c>
      <c r="P88" s="791"/>
      <c r="Q88" s="77">
        <v>408</v>
      </c>
      <c r="R88" s="778"/>
      <c r="S88" s="78">
        <v>402</v>
      </c>
      <c r="T88" s="776"/>
      <c r="U88" s="150">
        <v>384.49</v>
      </c>
      <c r="V88" s="776"/>
      <c r="W88" s="78">
        <v>389</v>
      </c>
      <c r="X88" s="776"/>
      <c r="Y88" s="137">
        <v>370</v>
      </c>
    </row>
    <row r="89" spans="1:25" ht="16" thickBot="1" x14ac:dyDescent="0.4">
      <c r="A89" s="86"/>
      <c r="B89" s="779"/>
      <c r="C89" s="58"/>
      <c r="D89" s="794"/>
      <c r="E89" s="58"/>
      <c r="F89" s="777"/>
      <c r="G89" s="58"/>
      <c r="H89" s="777"/>
      <c r="I89" s="58"/>
      <c r="J89" s="779"/>
      <c r="K89" s="66"/>
      <c r="L89" s="779"/>
      <c r="M89" s="58"/>
      <c r="N89" s="786"/>
      <c r="O89" s="66"/>
      <c r="P89" s="792"/>
      <c r="Q89" s="66"/>
      <c r="R89" s="788"/>
      <c r="S89" s="66"/>
      <c r="T89" s="786"/>
      <c r="U89" s="66"/>
      <c r="V89" s="786"/>
      <c r="W89" s="66"/>
      <c r="X89" s="786"/>
      <c r="Y89" s="85"/>
    </row>
    <row r="90" spans="1:25" x14ac:dyDescent="0.3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" thickBot="1" x14ac:dyDescent="0.4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" thickTop="1" x14ac:dyDescent="0.35">
      <c r="A95" s="86"/>
      <c r="B95" s="787"/>
      <c r="C95" s="211">
        <v>402</v>
      </c>
      <c r="D95" s="778"/>
      <c r="E95" s="159">
        <v>410</v>
      </c>
      <c r="F95" s="776"/>
      <c r="G95" s="158">
        <v>394</v>
      </c>
      <c r="H95" s="776"/>
      <c r="I95" s="160">
        <v>410</v>
      </c>
      <c r="J95" s="776"/>
      <c r="K95" s="160">
        <v>362</v>
      </c>
      <c r="L95" s="776"/>
      <c r="M95" s="78">
        <v>372</v>
      </c>
      <c r="N95" s="776"/>
      <c r="O95" s="116">
        <v>412</v>
      </c>
      <c r="P95" s="776"/>
      <c r="Q95" s="78">
        <v>410</v>
      </c>
      <c r="R95" s="776"/>
      <c r="S95" s="78">
        <v>431</v>
      </c>
      <c r="T95" s="776"/>
      <c r="U95" s="78">
        <v>400.31</v>
      </c>
      <c r="V95" s="776"/>
      <c r="W95" s="92">
        <v>258</v>
      </c>
      <c r="X95" s="776"/>
      <c r="Y95" s="161">
        <v>437</v>
      </c>
    </row>
    <row r="96" spans="1:25" ht="16" thickBot="1" x14ac:dyDescent="0.4">
      <c r="A96" s="86"/>
      <c r="B96" s="788"/>
      <c r="C96" s="162"/>
      <c r="D96" s="788"/>
      <c r="E96" s="97"/>
      <c r="F96" s="786"/>
      <c r="G96" s="162"/>
      <c r="H96" s="786"/>
      <c r="I96" s="97"/>
      <c r="J96" s="786"/>
      <c r="K96" s="97"/>
      <c r="L96" s="786"/>
      <c r="M96" s="58"/>
      <c r="N96" s="786"/>
      <c r="O96" s="58"/>
      <c r="P96" s="786"/>
      <c r="Q96" s="58"/>
      <c r="R96" s="786"/>
      <c r="S96" s="58"/>
      <c r="T96" s="786"/>
      <c r="U96" s="58"/>
      <c r="V96" s="786"/>
      <c r="W96" s="66"/>
      <c r="X96" s="786"/>
      <c r="Y96" s="98"/>
    </row>
    <row r="97" spans="1:25" x14ac:dyDescent="0.3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5">
      <c r="A99" s="86"/>
      <c r="B99" s="152"/>
      <c r="C99" s="155"/>
      <c r="P99" s="87"/>
      <c r="R99" s="87"/>
      <c r="Y99" s="163"/>
    </row>
    <row r="100" spans="1:25" x14ac:dyDescent="0.3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" thickBot="1" x14ac:dyDescent="0.4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" thickTop="1" x14ac:dyDescent="0.35">
      <c r="A103" s="86"/>
      <c r="B103" s="778"/>
      <c r="C103" s="77">
        <v>406</v>
      </c>
      <c r="D103" s="780"/>
      <c r="E103" s="77">
        <v>437.7</v>
      </c>
      <c r="F103" s="782"/>
      <c r="G103" s="78">
        <v>367</v>
      </c>
      <c r="H103" s="782"/>
      <c r="I103" s="78">
        <v>400</v>
      </c>
      <c r="J103" s="782"/>
      <c r="K103" s="78">
        <v>409</v>
      </c>
      <c r="L103" s="782"/>
      <c r="M103" s="78">
        <v>388.17</v>
      </c>
      <c r="N103" s="782"/>
      <c r="O103" s="150">
        <v>441</v>
      </c>
      <c r="P103" s="782"/>
      <c r="Q103" s="78">
        <v>402</v>
      </c>
      <c r="R103" s="776"/>
      <c r="S103" s="92">
        <v>384</v>
      </c>
      <c r="T103" s="778"/>
      <c r="U103" s="78">
        <v>412.61</v>
      </c>
      <c r="V103" s="776"/>
      <c r="W103" s="150">
        <v>205.21</v>
      </c>
      <c r="X103" s="776"/>
      <c r="Y103" s="79">
        <v>208</v>
      </c>
    </row>
    <row r="104" spans="1:25" ht="16" thickBot="1" x14ac:dyDescent="0.4">
      <c r="A104" s="86"/>
      <c r="B104" s="788"/>
      <c r="C104" s="66"/>
      <c r="D104" s="781"/>
      <c r="E104" s="66"/>
      <c r="F104" s="783"/>
      <c r="G104" s="66"/>
      <c r="H104" s="783"/>
      <c r="I104" s="66"/>
      <c r="J104" s="783"/>
      <c r="K104" s="66"/>
      <c r="L104" s="783"/>
      <c r="M104" s="66"/>
      <c r="N104" s="783"/>
      <c r="O104" s="66"/>
      <c r="P104" s="783"/>
      <c r="Q104" s="66"/>
      <c r="R104" s="786"/>
      <c r="S104" s="66"/>
      <c r="T104" s="788"/>
      <c r="U104" s="58"/>
      <c r="V104" s="786"/>
      <c r="W104" s="58"/>
      <c r="X104" s="786"/>
      <c r="Y104" s="67"/>
    </row>
    <row r="105" spans="1:25" x14ac:dyDescent="0.3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" thickBot="1" x14ac:dyDescent="0.4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" thickTop="1" x14ac:dyDescent="0.35">
      <c r="A110" s="86"/>
      <c r="B110" s="778"/>
      <c r="C110" s="77">
        <v>372</v>
      </c>
      <c r="D110" s="778"/>
      <c r="E110" s="116">
        <v>384</v>
      </c>
      <c r="F110" s="776"/>
      <c r="G110" s="78">
        <v>376</v>
      </c>
      <c r="H110" s="776"/>
      <c r="I110" s="78">
        <v>468</v>
      </c>
      <c r="J110" s="776"/>
      <c r="K110" s="92">
        <v>370</v>
      </c>
      <c r="L110" s="776"/>
      <c r="M110" s="77">
        <v>473</v>
      </c>
      <c r="N110" s="789"/>
      <c r="O110" s="118">
        <v>364</v>
      </c>
      <c r="P110" s="780"/>
      <c r="Q110" s="77">
        <v>342</v>
      </c>
      <c r="R110" s="778"/>
      <c r="S110" s="116">
        <v>366</v>
      </c>
      <c r="T110" s="778"/>
      <c r="U110" s="78">
        <v>352</v>
      </c>
      <c r="V110" s="778"/>
      <c r="W110" s="78">
        <v>381</v>
      </c>
      <c r="X110" s="778"/>
      <c r="Y110" s="171">
        <v>400</v>
      </c>
    </row>
    <row r="111" spans="1:25" ht="16" thickBot="1" x14ac:dyDescent="0.4">
      <c r="A111" s="86"/>
      <c r="B111" s="788"/>
      <c r="C111" s="58"/>
      <c r="D111" s="779"/>
      <c r="E111" s="58"/>
      <c r="F111" s="777"/>
      <c r="G111" s="58"/>
      <c r="H111" s="777"/>
      <c r="I111" s="58"/>
      <c r="J111" s="777"/>
      <c r="K111" s="66"/>
      <c r="L111" s="777"/>
      <c r="M111" s="58"/>
      <c r="N111" s="790"/>
      <c r="O111" s="329"/>
      <c r="P111" s="781"/>
      <c r="Q111" s="66"/>
      <c r="R111" s="788"/>
      <c r="S111" s="66"/>
      <c r="T111" s="788"/>
      <c r="U111" s="66"/>
      <c r="V111" s="788"/>
      <c r="W111" s="66"/>
      <c r="X111" s="788"/>
      <c r="Y111" s="151"/>
    </row>
    <row r="112" spans="1:25" ht="16" thickTop="1" x14ac:dyDescent="0.3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5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" thickBot="1" x14ac:dyDescent="0.4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" thickTop="1" x14ac:dyDescent="0.35">
      <c r="A117" s="86"/>
      <c r="B117" s="778"/>
      <c r="C117" s="77">
        <v>415</v>
      </c>
      <c r="D117" s="780"/>
      <c r="E117" s="116">
        <v>394</v>
      </c>
      <c r="F117" s="778"/>
      <c r="G117" s="92">
        <v>362</v>
      </c>
      <c r="H117" s="776"/>
      <c r="I117" s="78">
        <v>386</v>
      </c>
      <c r="J117" s="782"/>
      <c r="K117" s="78">
        <v>425</v>
      </c>
      <c r="L117" s="776"/>
      <c r="M117" s="78">
        <v>412</v>
      </c>
      <c r="N117" s="776"/>
      <c r="O117" s="78">
        <v>337</v>
      </c>
      <c r="P117" s="776"/>
      <c r="Q117" s="92">
        <v>323</v>
      </c>
      <c r="R117" s="778"/>
      <c r="S117" s="92">
        <v>329</v>
      </c>
      <c r="T117" s="776"/>
      <c r="U117" s="78">
        <v>315</v>
      </c>
      <c r="V117" s="776"/>
      <c r="W117" s="92">
        <v>465</v>
      </c>
      <c r="X117" s="778"/>
      <c r="Y117" s="93">
        <v>374</v>
      </c>
    </row>
    <row r="118" spans="1:25" ht="16" thickBot="1" x14ac:dyDescent="0.4">
      <c r="A118" s="86"/>
      <c r="B118" s="788"/>
      <c r="C118" s="66"/>
      <c r="D118" s="781"/>
      <c r="E118" s="66"/>
      <c r="F118" s="788"/>
      <c r="G118" s="66"/>
      <c r="H118" s="777"/>
      <c r="I118" s="58"/>
      <c r="J118" s="783"/>
      <c r="K118" s="58"/>
      <c r="L118" s="786"/>
      <c r="M118" s="58"/>
      <c r="N118" s="786"/>
      <c r="O118" s="58"/>
      <c r="P118" s="777"/>
      <c r="Q118" s="58"/>
      <c r="R118" s="788"/>
      <c r="S118" s="58"/>
      <c r="T118" s="786"/>
      <c r="U118" s="58"/>
      <c r="V118" s="786"/>
      <c r="W118" s="66"/>
      <c r="X118" s="788"/>
      <c r="Y118" s="67"/>
    </row>
    <row r="119" spans="1:25" x14ac:dyDescent="0.3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5">
      <c r="A121" s="86"/>
      <c r="Y121" s="163"/>
    </row>
    <row r="122" spans="1:25" x14ac:dyDescent="0.3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" thickBot="1" x14ac:dyDescent="0.4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" thickTop="1" x14ac:dyDescent="0.35">
      <c r="A124" s="86"/>
      <c r="B124" s="778"/>
      <c r="C124" s="77">
        <v>344</v>
      </c>
      <c r="D124" s="780"/>
      <c r="E124" s="77">
        <v>371</v>
      </c>
      <c r="F124" s="782"/>
      <c r="G124" s="78">
        <v>386</v>
      </c>
      <c r="H124" s="782"/>
      <c r="I124" s="78">
        <v>366</v>
      </c>
      <c r="J124" s="782"/>
      <c r="K124" s="78">
        <v>412</v>
      </c>
      <c r="L124" s="782"/>
      <c r="M124" s="78">
        <v>373</v>
      </c>
      <c r="N124" s="782"/>
      <c r="O124" s="150">
        <v>300</v>
      </c>
      <c r="P124" s="782"/>
      <c r="Q124" s="78">
        <v>361</v>
      </c>
      <c r="R124" s="776"/>
      <c r="S124" s="92">
        <v>427</v>
      </c>
      <c r="T124" s="778"/>
      <c r="U124" s="78">
        <v>389</v>
      </c>
      <c r="V124" s="776"/>
      <c r="W124" s="150">
        <v>405</v>
      </c>
      <c r="X124" s="776"/>
      <c r="Y124" s="79">
        <v>397</v>
      </c>
    </row>
    <row r="125" spans="1:25" ht="16" thickBot="1" x14ac:dyDescent="0.4">
      <c r="A125" s="86"/>
      <c r="B125" s="788"/>
      <c r="C125" s="66"/>
      <c r="D125" s="781"/>
      <c r="E125" s="66"/>
      <c r="F125" s="783"/>
      <c r="G125" s="66"/>
      <c r="H125" s="783"/>
      <c r="I125" s="66"/>
      <c r="J125" s="783"/>
      <c r="K125" s="66"/>
      <c r="L125" s="783"/>
      <c r="M125" s="66"/>
      <c r="N125" s="783"/>
      <c r="O125" s="66"/>
      <c r="P125" s="783"/>
      <c r="Q125" s="66"/>
      <c r="R125" s="786"/>
      <c r="S125" s="66"/>
      <c r="T125" s="788"/>
      <c r="U125" s="58"/>
      <c r="V125" s="786"/>
      <c r="W125" s="58"/>
      <c r="X125" s="786"/>
      <c r="Y125" s="67"/>
    </row>
    <row r="126" spans="1:25" x14ac:dyDescent="0.3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" thickBot="1" x14ac:dyDescent="0.4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" thickTop="1" x14ac:dyDescent="0.35">
      <c r="A131" s="86"/>
      <c r="B131" s="778"/>
      <c r="C131" s="77">
        <v>344</v>
      </c>
      <c r="D131" s="778"/>
      <c r="E131" s="116">
        <v>421</v>
      </c>
      <c r="F131" s="776"/>
      <c r="G131" s="78">
        <v>369</v>
      </c>
      <c r="H131" s="776"/>
      <c r="I131" s="78">
        <v>404</v>
      </c>
      <c r="J131" s="776"/>
      <c r="K131" s="92">
        <v>376</v>
      </c>
      <c r="L131" s="776"/>
      <c r="M131" s="77">
        <v>397</v>
      </c>
      <c r="N131" s="789"/>
      <c r="O131" s="118">
        <v>400</v>
      </c>
      <c r="P131" s="780"/>
      <c r="Q131" s="77">
        <v>382</v>
      </c>
      <c r="R131" s="778"/>
      <c r="S131" s="116">
        <v>346</v>
      </c>
      <c r="T131" s="778"/>
      <c r="U131" s="78">
        <v>366</v>
      </c>
      <c r="V131" s="778"/>
      <c r="W131" s="78">
        <v>366</v>
      </c>
      <c r="X131" s="778"/>
      <c r="Y131" s="171">
        <v>408</v>
      </c>
    </row>
    <row r="132" spans="1:25" ht="16" thickBot="1" x14ac:dyDescent="0.4">
      <c r="A132" s="86"/>
      <c r="B132" s="788"/>
      <c r="C132" s="58"/>
      <c r="D132" s="779"/>
      <c r="E132" s="58"/>
      <c r="F132" s="777"/>
      <c r="G132" s="58"/>
      <c r="H132" s="777"/>
      <c r="I132" s="58"/>
      <c r="J132" s="777"/>
      <c r="K132" s="66"/>
      <c r="L132" s="777"/>
      <c r="M132" s="58"/>
      <c r="N132" s="790"/>
      <c r="O132" s="329"/>
      <c r="P132" s="781"/>
      <c r="Q132" s="66"/>
      <c r="R132" s="788"/>
      <c r="S132" s="66"/>
      <c r="T132" s="788"/>
      <c r="U132" s="66"/>
      <c r="V132" s="788"/>
      <c r="W132" s="66"/>
      <c r="X132" s="788"/>
      <c r="Y132" s="151"/>
    </row>
    <row r="133" spans="1:25" ht="16" thickTop="1" x14ac:dyDescent="0.3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5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" thickBot="1" x14ac:dyDescent="0.4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" thickTop="1" x14ac:dyDescent="0.35">
      <c r="A138" s="86"/>
      <c r="B138" s="778"/>
      <c r="C138" s="77">
        <v>379</v>
      </c>
      <c r="D138" s="780"/>
      <c r="E138" s="116">
        <v>412</v>
      </c>
      <c r="F138" s="778"/>
      <c r="G138" s="92">
        <v>403</v>
      </c>
      <c r="H138" s="776"/>
      <c r="I138" s="78">
        <v>303</v>
      </c>
      <c r="J138" s="782"/>
      <c r="K138" s="78">
        <v>483</v>
      </c>
      <c r="L138" s="776"/>
      <c r="M138" s="78">
        <v>413</v>
      </c>
      <c r="N138" s="776"/>
      <c r="O138" s="78">
        <v>397</v>
      </c>
      <c r="P138" s="776"/>
      <c r="Q138" s="92">
        <v>355</v>
      </c>
      <c r="R138" s="778"/>
      <c r="S138" s="92">
        <v>366</v>
      </c>
      <c r="T138" s="776"/>
      <c r="U138" s="78">
        <v>396</v>
      </c>
      <c r="V138" s="776"/>
      <c r="W138" s="92">
        <v>405</v>
      </c>
      <c r="X138" s="778"/>
      <c r="Y138" s="93">
        <v>380</v>
      </c>
    </row>
    <row r="139" spans="1:25" ht="16" thickBot="1" x14ac:dyDescent="0.4">
      <c r="A139" s="86"/>
      <c r="B139" s="788"/>
      <c r="C139" s="66"/>
      <c r="D139" s="781"/>
      <c r="E139" s="66"/>
      <c r="F139" s="788"/>
      <c r="G139" s="66"/>
      <c r="H139" s="777"/>
      <c r="I139" s="58"/>
      <c r="J139" s="783"/>
      <c r="K139" s="58"/>
      <c r="L139" s="786"/>
      <c r="M139" s="58"/>
      <c r="N139" s="786"/>
      <c r="O139" s="58"/>
      <c r="P139" s="777"/>
      <c r="Q139" s="58"/>
      <c r="R139" s="788"/>
      <c r="S139" s="58"/>
      <c r="T139" s="786"/>
      <c r="U139" s="58"/>
      <c r="V139" s="786"/>
      <c r="W139" s="66"/>
      <c r="X139" s="788"/>
      <c r="Y139" s="67"/>
    </row>
    <row r="140" spans="1:25" x14ac:dyDescent="0.3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" thickBot="1" x14ac:dyDescent="0.4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" thickTop="1" x14ac:dyDescent="0.35">
      <c r="A145" s="86"/>
      <c r="B145" s="787"/>
      <c r="C145" s="211">
        <v>427</v>
      </c>
      <c r="D145" s="778"/>
      <c r="E145" s="159">
        <v>416</v>
      </c>
      <c r="F145" s="776"/>
      <c r="G145" s="158">
        <v>508</v>
      </c>
      <c r="H145" s="776"/>
      <c r="I145" s="160">
        <v>316</v>
      </c>
      <c r="J145" s="776"/>
      <c r="K145" s="160">
        <v>449</v>
      </c>
      <c r="L145" s="776"/>
      <c r="M145" s="78">
        <v>394</v>
      </c>
      <c r="N145" s="776"/>
      <c r="O145" s="116">
        <v>422</v>
      </c>
      <c r="P145" s="776"/>
      <c r="Q145" s="78">
        <v>404</v>
      </c>
      <c r="R145" s="776"/>
      <c r="S145" s="78">
        <v>398</v>
      </c>
      <c r="T145" s="776"/>
      <c r="U145" s="78">
        <v>393</v>
      </c>
      <c r="V145" s="776"/>
      <c r="W145" s="92">
        <v>378</v>
      </c>
      <c r="X145" s="776"/>
      <c r="Y145" s="161">
        <v>368</v>
      </c>
    </row>
    <row r="146" spans="1:25" ht="16" thickBot="1" x14ac:dyDescent="0.4">
      <c r="A146" s="86"/>
      <c r="B146" s="788"/>
      <c r="C146" s="162"/>
      <c r="D146" s="788"/>
      <c r="E146" s="97"/>
      <c r="F146" s="786"/>
      <c r="G146" s="162"/>
      <c r="H146" s="786"/>
      <c r="I146" s="97"/>
      <c r="J146" s="786"/>
      <c r="K146" s="97"/>
      <c r="L146" s="786"/>
      <c r="M146" s="58"/>
      <c r="N146" s="786"/>
      <c r="O146" s="58"/>
      <c r="P146" s="786"/>
      <c r="Q146" s="58"/>
      <c r="R146" s="786"/>
      <c r="S146" s="58"/>
      <c r="T146" s="786"/>
      <c r="U146" s="58"/>
      <c r="V146" s="786"/>
      <c r="W146" s="66"/>
      <c r="X146" s="786"/>
      <c r="Y146" s="98"/>
    </row>
    <row r="147" spans="1:25" x14ac:dyDescent="0.3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5">
      <c r="A149" s="86"/>
      <c r="Y149" s="181" t="s">
        <v>600</v>
      </c>
    </row>
    <row r="150" spans="1:25" x14ac:dyDescent="0.3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" thickBot="1" x14ac:dyDescent="0.4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" thickTop="1" x14ac:dyDescent="0.35">
      <c r="A152" s="86"/>
      <c r="B152" s="780"/>
      <c r="C152" s="62">
        <v>361</v>
      </c>
      <c r="D152" s="776"/>
      <c r="E152" s="63">
        <v>368</v>
      </c>
      <c r="F152" s="776"/>
      <c r="G152" s="61">
        <v>453</v>
      </c>
      <c r="H152" s="776"/>
      <c r="I152" s="61">
        <v>368</v>
      </c>
      <c r="J152" s="776"/>
      <c r="K152" s="64">
        <v>369</v>
      </c>
      <c r="L152" s="782"/>
      <c r="M152" s="76">
        <v>424</v>
      </c>
      <c r="N152" s="780"/>
      <c r="O152" s="77">
        <v>383</v>
      </c>
      <c r="P152" s="780"/>
      <c r="Q152" s="78">
        <v>459</v>
      </c>
      <c r="R152" s="776"/>
      <c r="S152" s="63">
        <v>324</v>
      </c>
      <c r="T152" s="782"/>
      <c r="U152" s="78">
        <v>347</v>
      </c>
      <c r="V152" s="776"/>
      <c r="W152" s="78">
        <v>295</v>
      </c>
      <c r="X152" s="784"/>
      <c r="Y152" s="182">
        <v>248</v>
      </c>
    </row>
    <row r="153" spans="1:25" ht="16" thickBot="1" x14ac:dyDescent="0.4">
      <c r="A153" s="86"/>
      <c r="B153" s="781"/>
      <c r="C153" s="58"/>
      <c r="D153" s="777"/>
      <c r="E153" s="58"/>
      <c r="F153" s="777"/>
      <c r="G153" s="58"/>
      <c r="H153" s="777"/>
      <c r="I153" s="38"/>
      <c r="J153" s="777"/>
      <c r="K153" s="58"/>
      <c r="L153" s="783"/>
      <c r="M153" s="66"/>
      <c r="N153" s="781"/>
      <c r="O153" s="66"/>
      <c r="P153" s="781"/>
      <c r="Q153" s="66"/>
      <c r="R153" s="777"/>
      <c r="S153" s="66"/>
      <c r="T153" s="783"/>
      <c r="U153" s="66"/>
      <c r="V153" s="777"/>
      <c r="W153" s="66"/>
      <c r="X153" s="785"/>
      <c r="Y153" s="183"/>
    </row>
    <row r="154" spans="1:25" x14ac:dyDescent="0.3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" thickBot="1" x14ac:dyDescent="0.4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" thickTop="1" x14ac:dyDescent="0.35">
      <c r="A159" s="86"/>
      <c r="B159" s="778"/>
      <c r="C159" s="116">
        <v>430</v>
      </c>
      <c r="D159" s="776"/>
      <c r="E159" s="150">
        <v>248</v>
      </c>
      <c r="F159" s="776"/>
      <c r="G159" s="78">
        <v>430</v>
      </c>
      <c r="H159" s="776"/>
      <c r="I159" s="78">
        <v>412</v>
      </c>
      <c r="J159" s="776"/>
      <c r="K159" s="78">
        <v>278</v>
      </c>
      <c r="L159" s="776"/>
      <c r="M159" s="78">
        <v>321</v>
      </c>
      <c r="N159" s="776"/>
      <c r="O159" s="150">
        <v>417</v>
      </c>
      <c r="P159" s="776"/>
      <c r="Q159" s="78">
        <v>410</v>
      </c>
      <c r="R159" s="776"/>
      <c r="S159" s="63">
        <v>375</v>
      </c>
      <c r="T159" s="776"/>
      <c r="U159" s="78">
        <v>423</v>
      </c>
      <c r="V159" s="778"/>
      <c r="W159" s="92">
        <v>419</v>
      </c>
      <c r="X159" s="778"/>
      <c r="Y159" s="163">
        <v>411</v>
      </c>
    </row>
    <row r="160" spans="1:25" ht="16" thickBot="1" x14ac:dyDescent="0.4">
      <c r="A160" s="86"/>
      <c r="B160" s="779"/>
      <c r="C160" s="66"/>
      <c r="D160" s="777"/>
      <c r="E160" s="66"/>
      <c r="F160" s="777"/>
      <c r="G160" s="66"/>
      <c r="H160" s="777"/>
      <c r="I160" s="66"/>
      <c r="J160" s="777"/>
      <c r="K160" s="58"/>
      <c r="L160" s="777"/>
      <c r="M160" s="66"/>
      <c r="N160" s="777"/>
      <c r="O160" s="66"/>
      <c r="P160" s="777"/>
      <c r="Q160" s="58"/>
      <c r="R160" s="777"/>
      <c r="S160" s="58"/>
      <c r="T160" s="777"/>
      <c r="U160" s="58"/>
      <c r="V160" s="779"/>
      <c r="W160" s="66"/>
      <c r="X160" s="779"/>
      <c r="Y160" s="185"/>
    </row>
    <row r="161" spans="1:25" x14ac:dyDescent="0.3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" thickBot="1" x14ac:dyDescent="0.4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" thickTop="1" x14ac:dyDescent="0.35">
      <c r="A166" s="86"/>
      <c r="B166" s="778"/>
      <c r="C166" s="116">
        <v>413</v>
      </c>
      <c r="D166" s="776"/>
      <c r="E166" s="78">
        <v>409</v>
      </c>
      <c r="F166" s="776"/>
      <c r="G166" s="78">
        <v>422</v>
      </c>
      <c r="H166" s="776"/>
      <c r="I166" s="78">
        <v>326</v>
      </c>
      <c r="J166" s="776"/>
      <c r="K166" s="78">
        <v>407</v>
      </c>
      <c r="L166" s="776"/>
      <c r="M166" s="78">
        <v>390</v>
      </c>
      <c r="N166" s="776"/>
      <c r="O166" s="78">
        <v>433</v>
      </c>
      <c r="P166" s="776"/>
      <c r="Q166" s="78">
        <v>409</v>
      </c>
      <c r="R166" s="776"/>
      <c r="S166" s="63">
        <v>400</v>
      </c>
      <c r="T166" s="776"/>
      <c r="U166" s="78">
        <v>362</v>
      </c>
      <c r="V166" s="778"/>
      <c r="W166" s="92">
        <v>378</v>
      </c>
      <c r="X166" s="778"/>
      <c r="Y166" s="163">
        <v>367</v>
      </c>
    </row>
    <row r="167" spans="1:25" ht="16" thickBot="1" x14ac:dyDescent="0.4">
      <c r="A167" s="86"/>
      <c r="B167" s="779"/>
      <c r="C167" s="66"/>
      <c r="D167" s="777"/>
      <c r="E167" s="66"/>
      <c r="F167" s="777"/>
      <c r="G167" s="66"/>
      <c r="H167" s="777"/>
      <c r="I167" s="66"/>
      <c r="J167" s="777"/>
      <c r="K167" s="58"/>
      <c r="L167" s="777"/>
      <c r="M167" s="66"/>
      <c r="N167" s="777"/>
      <c r="O167" s="66"/>
      <c r="P167" s="777"/>
      <c r="Q167" s="58"/>
      <c r="R167" s="777"/>
      <c r="S167" s="58"/>
      <c r="T167" s="777"/>
      <c r="U167" s="58"/>
      <c r="V167" s="779"/>
      <c r="W167" s="66"/>
      <c r="X167" s="779"/>
      <c r="Y167" s="185"/>
    </row>
    <row r="168" spans="1:25" x14ac:dyDescent="0.3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5">
      <c r="A170" s="86"/>
      <c r="Y170" s="163"/>
    </row>
    <row r="171" spans="1:25" x14ac:dyDescent="0.3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" thickBot="1" x14ac:dyDescent="0.4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" thickTop="1" x14ac:dyDescent="0.35">
      <c r="A173" s="86"/>
      <c r="B173" s="778"/>
      <c r="C173" s="116">
        <v>357</v>
      </c>
      <c r="D173" s="776"/>
      <c r="E173" s="78">
        <v>390</v>
      </c>
      <c r="F173" s="776"/>
      <c r="G173" s="78">
        <v>410</v>
      </c>
      <c r="H173" s="776"/>
      <c r="I173" s="78">
        <v>370</v>
      </c>
      <c r="J173" s="776"/>
      <c r="K173" s="78">
        <v>335</v>
      </c>
      <c r="L173" s="776"/>
      <c r="M173" s="78">
        <v>405</v>
      </c>
      <c r="N173" s="776"/>
      <c r="O173" s="78">
        <v>402</v>
      </c>
      <c r="P173" s="776"/>
      <c r="Q173" s="78">
        <v>432</v>
      </c>
      <c r="R173" s="776"/>
      <c r="S173" s="63">
        <v>408</v>
      </c>
      <c r="T173" s="776"/>
      <c r="U173" s="78">
        <v>421</v>
      </c>
      <c r="V173" s="778"/>
      <c r="W173" s="92">
        <v>419</v>
      </c>
      <c r="X173" s="778"/>
      <c r="Y173" s="163">
        <v>423</v>
      </c>
    </row>
    <row r="174" spans="1:25" ht="16" thickBot="1" x14ac:dyDescent="0.4">
      <c r="A174" s="86"/>
      <c r="B174" s="779"/>
      <c r="C174" s="66"/>
      <c r="D174" s="777"/>
      <c r="E174" s="66"/>
      <c r="F174" s="777"/>
      <c r="G174" s="66"/>
      <c r="H174" s="777"/>
      <c r="I174" s="66"/>
      <c r="J174" s="777"/>
      <c r="K174" s="58"/>
      <c r="L174" s="777"/>
      <c r="M174" s="66"/>
      <c r="N174" s="777"/>
      <c r="O174" s="66"/>
      <c r="P174" s="777"/>
      <c r="Q174" s="58"/>
      <c r="R174" s="777"/>
      <c r="S174" s="58"/>
      <c r="T174" s="777"/>
      <c r="U174" s="58"/>
      <c r="V174" s="779"/>
      <c r="W174" s="66"/>
      <c r="X174" s="779"/>
      <c r="Y174" s="185"/>
    </row>
    <row r="175" spans="1:25" x14ac:dyDescent="0.3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" thickBot="1" x14ac:dyDescent="0.4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" thickTop="1" x14ac:dyDescent="0.35">
      <c r="A180" s="86"/>
      <c r="B180" s="778"/>
      <c r="C180" s="116">
        <v>420</v>
      </c>
      <c r="D180" s="776"/>
      <c r="E180" s="78">
        <v>418</v>
      </c>
      <c r="F180" s="776"/>
      <c r="G180" s="78">
        <v>425</v>
      </c>
      <c r="H180" s="776"/>
      <c r="I180" s="78">
        <v>416</v>
      </c>
      <c r="J180" s="776"/>
      <c r="K180" s="78">
        <v>428</v>
      </c>
      <c r="L180" s="776"/>
      <c r="M180" s="78">
        <v>411</v>
      </c>
      <c r="N180" s="776"/>
      <c r="O180" s="78">
        <v>302</v>
      </c>
      <c r="P180" s="776"/>
      <c r="Q180" s="78">
        <v>324</v>
      </c>
      <c r="R180" s="776"/>
      <c r="S180" s="63">
        <v>438</v>
      </c>
      <c r="T180" s="776"/>
      <c r="U180" s="78">
        <v>320</v>
      </c>
      <c r="V180" s="778"/>
      <c r="W180" s="92">
        <v>427</v>
      </c>
      <c r="X180" s="778"/>
      <c r="Y180" s="189">
        <v>413</v>
      </c>
    </row>
    <row r="181" spans="1:25" ht="16" thickBot="1" x14ac:dyDescent="0.4">
      <c r="A181" s="86"/>
      <c r="B181" s="779"/>
      <c r="C181" s="66"/>
      <c r="D181" s="777"/>
      <c r="E181" s="66"/>
      <c r="F181" s="777"/>
      <c r="G181" s="66"/>
      <c r="H181" s="777"/>
      <c r="I181" s="66"/>
      <c r="J181" s="777"/>
      <c r="K181" s="58"/>
      <c r="L181" s="777"/>
      <c r="M181" s="66"/>
      <c r="N181" s="777"/>
      <c r="O181" s="66"/>
      <c r="P181" s="777"/>
      <c r="Q181" s="58"/>
      <c r="R181" s="777"/>
      <c r="S181" s="58"/>
      <c r="T181" s="777"/>
      <c r="U181" s="58"/>
      <c r="V181" s="779"/>
      <c r="W181" s="66"/>
      <c r="X181" s="779"/>
      <c r="Y181" s="163"/>
    </row>
    <row r="182" spans="1:25" x14ac:dyDescent="0.3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5">
      <c r="A184" s="86"/>
      <c r="Y184" s="163"/>
    </row>
    <row r="185" spans="1:25" x14ac:dyDescent="0.3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" thickBot="1" x14ac:dyDescent="0.4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" thickTop="1" x14ac:dyDescent="0.35">
      <c r="A187" s="86"/>
      <c r="B187" s="778"/>
      <c r="C187" s="116">
        <v>398</v>
      </c>
      <c r="D187" s="776"/>
      <c r="E187" s="78">
        <v>438</v>
      </c>
      <c r="F187" s="776"/>
      <c r="G187" s="78">
        <v>387</v>
      </c>
      <c r="H187" s="776"/>
      <c r="I187" s="78">
        <v>408</v>
      </c>
      <c r="J187" s="776"/>
      <c r="K187" s="78">
        <v>433</v>
      </c>
      <c r="L187" s="776"/>
      <c r="M187" s="78">
        <v>376</v>
      </c>
      <c r="N187" s="776"/>
      <c r="O187" s="78">
        <v>349</v>
      </c>
      <c r="P187" s="776"/>
      <c r="Q187" s="78">
        <v>413</v>
      </c>
      <c r="R187" s="776"/>
      <c r="S187" s="63">
        <v>398</v>
      </c>
      <c r="T187" s="776"/>
      <c r="U187" s="78">
        <v>362</v>
      </c>
      <c r="V187" s="778"/>
      <c r="W187" s="92">
        <v>341</v>
      </c>
      <c r="X187" s="778"/>
      <c r="Y187" s="189">
        <v>410</v>
      </c>
    </row>
    <row r="188" spans="1:25" ht="16" thickBot="1" x14ac:dyDescent="0.4">
      <c r="A188" s="86"/>
      <c r="B188" s="779"/>
      <c r="C188" s="66"/>
      <c r="D188" s="777"/>
      <c r="E188" s="66"/>
      <c r="F188" s="777"/>
      <c r="G188" s="66"/>
      <c r="H188" s="777"/>
      <c r="I188" s="66"/>
      <c r="J188" s="777"/>
      <c r="K188" s="58"/>
      <c r="L188" s="777"/>
      <c r="M188" s="66"/>
      <c r="N188" s="777"/>
      <c r="O188" s="66"/>
      <c r="P188" s="777"/>
      <c r="Q188" s="58"/>
      <c r="R188" s="777"/>
      <c r="S188" s="58"/>
      <c r="T188" s="777"/>
      <c r="U188" s="58"/>
      <c r="V188" s="779"/>
      <c r="W188" s="66"/>
      <c r="X188" s="779"/>
      <c r="Y188" s="163"/>
    </row>
    <row r="189" spans="1:25" x14ac:dyDescent="0.3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5">
      <c r="A191" s="86"/>
      <c r="Y191" s="163"/>
    </row>
    <row r="192" spans="1:25" x14ac:dyDescent="0.3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" thickBot="1" x14ac:dyDescent="0.4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" thickTop="1" x14ac:dyDescent="0.35">
      <c r="A194" s="86"/>
      <c r="B194" s="778"/>
      <c r="C194" s="116">
        <v>337.75</v>
      </c>
      <c r="D194" s="776"/>
      <c r="E194" s="78">
        <v>485</v>
      </c>
      <c r="F194" s="776"/>
      <c r="G194" s="78">
        <v>292</v>
      </c>
      <c r="H194" s="776"/>
      <c r="I194" s="78">
        <v>322</v>
      </c>
      <c r="J194" s="776"/>
      <c r="K194" s="78">
        <v>471</v>
      </c>
      <c r="L194" s="776"/>
      <c r="M194" s="78">
        <v>368</v>
      </c>
      <c r="N194" s="776"/>
      <c r="O194" s="78">
        <v>421.04</v>
      </c>
      <c r="P194" s="776"/>
      <c r="Q194" s="78">
        <v>459.69</v>
      </c>
      <c r="R194" s="825"/>
      <c r="Y194" s="163"/>
    </row>
    <row r="195" spans="1:25" ht="16" thickBot="1" x14ac:dyDescent="0.4">
      <c r="A195" s="86"/>
      <c r="B195" s="779"/>
      <c r="C195" s="66"/>
      <c r="D195" s="777"/>
      <c r="E195" s="66"/>
      <c r="F195" s="777"/>
      <c r="G195" s="66"/>
      <c r="H195" s="777"/>
      <c r="I195" s="66"/>
      <c r="J195" s="777"/>
      <c r="K195" s="58"/>
      <c r="L195" s="777"/>
      <c r="M195" s="66"/>
      <c r="N195" s="777"/>
      <c r="O195" s="66"/>
      <c r="P195" s="777"/>
      <c r="Q195" s="58"/>
      <c r="R195" s="826"/>
      <c r="Y195" s="163"/>
    </row>
    <row r="196" spans="1:25" x14ac:dyDescent="0.3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" thickBot="1" x14ac:dyDescent="0.4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5" x14ac:dyDescent="0.35"/>
  <cols>
    <col min="2" max="2" width="26" customWidth="1"/>
    <col min="3" max="3" width="13.453125" customWidth="1"/>
    <col min="4" max="4" width="14.1796875" customWidth="1"/>
    <col min="5" max="5" width="34.26953125" customWidth="1"/>
    <col min="6" max="6" width="47.7265625" customWidth="1"/>
    <col min="7" max="7" width="25.81640625" customWidth="1"/>
    <col min="8" max="8" width="20.26953125" customWidth="1"/>
    <col min="9" max="9" width="21.7265625" customWidth="1"/>
  </cols>
  <sheetData>
    <row r="1" spans="2:11" ht="15" thickBot="1" x14ac:dyDescent="0.4"/>
    <row r="2" spans="2:11" x14ac:dyDescent="0.35">
      <c r="B2" s="858" t="s">
        <v>690</v>
      </c>
      <c r="C2" s="859"/>
      <c r="D2" s="859"/>
      <c r="E2" s="859"/>
      <c r="F2" s="859"/>
      <c r="G2" s="859"/>
      <c r="H2" s="859"/>
      <c r="I2" s="859"/>
      <c r="J2" s="859"/>
      <c r="K2" s="860"/>
    </row>
    <row r="3" spans="2:11" x14ac:dyDescent="0.35">
      <c r="B3" s="852"/>
      <c r="C3" s="853"/>
      <c r="D3" s="853"/>
      <c r="E3" s="853"/>
      <c r="F3" s="853"/>
      <c r="G3" s="853"/>
      <c r="H3" s="854"/>
      <c r="I3" s="355"/>
      <c r="J3" s="356"/>
      <c r="K3" s="357"/>
    </row>
    <row r="4" spans="2:11" x14ac:dyDescent="0.35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4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5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5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5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5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4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4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5">
      <c r="B12" s="855" t="s">
        <v>679</v>
      </c>
      <c r="C12" s="856"/>
      <c r="D12" s="856"/>
      <c r="E12" s="856"/>
      <c r="F12" s="856"/>
      <c r="G12" s="856"/>
      <c r="H12" s="856"/>
      <c r="I12" s="857"/>
      <c r="J12" s="380"/>
      <c r="K12" s="380"/>
    </row>
    <row r="13" spans="2:11" ht="32.25" customHeight="1" x14ac:dyDescent="0.35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5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755</v>
      </c>
      <c r="J14" s="391"/>
      <c r="K14" s="392"/>
    </row>
    <row r="15" spans="2:11" ht="26" x14ac:dyDescent="0.35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755</v>
      </c>
      <c r="J15" s="391"/>
      <c r="K15" s="392"/>
    </row>
    <row r="16" spans="2:11" x14ac:dyDescent="0.35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755</v>
      </c>
      <c r="J16" s="391"/>
      <c r="K16" s="392"/>
    </row>
    <row r="17" spans="2:11" x14ac:dyDescent="0.35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755</v>
      </c>
      <c r="J17" s="391"/>
      <c r="K17" s="392"/>
    </row>
    <row r="18" spans="2:11" x14ac:dyDescent="0.35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755</v>
      </c>
      <c r="J18" s="391"/>
      <c r="K18" s="392"/>
    </row>
    <row r="19" spans="2:11" ht="26" x14ac:dyDescent="0.35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6" t="s">
        <v>754</v>
      </c>
      <c r="J19" s="391"/>
      <c r="K19" s="392"/>
    </row>
    <row r="20" spans="2:11" x14ac:dyDescent="0.35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755</v>
      </c>
      <c r="J20" s="391"/>
      <c r="K20" s="392"/>
    </row>
    <row r="21" spans="2:11" ht="26" x14ac:dyDescent="0.35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6" t="s">
        <v>754</v>
      </c>
      <c r="J21" s="391"/>
      <c r="K21" s="392"/>
    </row>
    <row r="22" spans="2:11" x14ac:dyDescent="0.35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755</v>
      </c>
      <c r="J22" s="391"/>
      <c r="K22" s="392"/>
    </row>
    <row r="23" spans="2:11" x14ac:dyDescent="0.35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5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5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5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4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5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15"/>
  <sheetViews>
    <sheetView topLeftCell="A94" zoomScale="84" zoomScaleNormal="84" workbookViewId="0">
      <selection activeCell="I119" sqref="I119"/>
    </sheetView>
  </sheetViews>
  <sheetFormatPr defaultRowHeight="14.5" x14ac:dyDescent="0.35"/>
  <cols>
    <col min="3" max="5" width="16.54296875" style="225" customWidth="1"/>
    <col min="6" max="7" width="24.26953125" style="225" customWidth="1"/>
    <col min="8" max="8" width="24.26953125" style="543" customWidth="1"/>
    <col min="9" max="9" width="25.1796875" style="225" customWidth="1"/>
  </cols>
  <sheetData>
    <row r="2" spans="3:9" x14ac:dyDescent="0.35">
      <c r="C2" s="346" t="s">
        <v>789</v>
      </c>
      <c r="D2" s="346" t="s">
        <v>790</v>
      </c>
      <c r="E2" s="541" t="s">
        <v>791</v>
      </c>
      <c r="F2" s="346" t="s">
        <v>792</v>
      </c>
      <c r="G2" s="346" t="s">
        <v>823</v>
      </c>
      <c r="H2" s="544" t="s">
        <v>827</v>
      </c>
      <c r="I2" s="346" t="s">
        <v>793</v>
      </c>
    </row>
    <row r="3" spans="3:9" x14ac:dyDescent="0.35">
      <c r="C3" s="258">
        <v>1</v>
      </c>
      <c r="D3" s="258" t="s">
        <v>160</v>
      </c>
      <c r="E3" s="295" t="s">
        <v>131</v>
      </c>
      <c r="F3" s="335">
        <v>45778</v>
      </c>
      <c r="G3" s="335" t="s">
        <v>824</v>
      </c>
      <c r="H3" s="230">
        <v>4</v>
      </c>
      <c r="I3" s="258">
        <v>4920</v>
      </c>
    </row>
    <row r="4" spans="3:9" x14ac:dyDescent="0.35">
      <c r="C4" s="258">
        <v>2</v>
      </c>
      <c r="D4" s="258" t="s">
        <v>63</v>
      </c>
      <c r="E4" s="295" t="s">
        <v>43</v>
      </c>
      <c r="F4" s="335">
        <v>45839</v>
      </c>
      <c r="G4" s="335" t="s">
        <v>824</v>
      </c>
      <c r="H4" s="230">
        <v>4</v>
      </c>
      <c r="I4" s="258">
        <v>5972</v>
      </c>
    </row>
    <row r="5" spans="3:9" x14ac:dyDescent="0.35">
      <c r="C5" s="258">
        <v>3</v>
      </c>
      <c r="D5" s="258" t="s">
        <v>53</v>
      </c>
      <c r="E5" s="295" t="s">
        <v>29</v>
      </c>
      <c r="F5" s="335">
        <v>45901</v>
      </c>
      <c r="G5" s="335" t="s">
        <v>824</v>
      </c>
      <c r="H5" s="230">
        <v>4</v>
      </c>
      <c r="I5" s="258">
        <v>4618</v>
      </c>
    </row>
    <row r="6" spans="3:9" x14ac:dyDescent="0.35">
      <c r="C6" s="258">
        <v>4</v>
      </c>
      <c r="D6" s="258" t="s">
        <v>44</v>
      </c>
      <c r="E6" s="295" t="s">
        <v>29</v>
      </c>
      <c r="F6" s="257">
        <v>45962</v>
      </c>
      <c r="G6" s="335" t="s">
        <v>824</v>
      </c>
      <c r="H6" s="230">
        <v>4</v>
      </c>
      <c r="I6" s="258">
        <v>4618</v>
      </c>
    </row>
    <row r="7" spans="3:9" x14ac:dyDescent="0.35">
      <c r="C7" s="258">
        <v>5</v>
      </c>
      <c r="D7" s="258" t="s">
        <v>39</v>
      </c>
      <c r="E7" s="295" t="s">
        <v>29</v>
      </c>
      <c r="F7" s="257" t="s">
        <v>805</v>
      </c>
      <c r="G7" s="335" t="s">
        <v>824</v>
      </c>
      <c r="H7" s="230">
        <v>4</v>
      </c>
      <c r="I7" s="258">
        <v>4618</v>
      </c>
    </row>
    <row r="8" spans="3:9" x14ac:dyDescent="0.35">
      <c r="C8" s="258">
        <v>6</v>
      </c>
      <c r="D8" s="258" t="s">
        <v>158</v>
      </c>
      <c r="E8" s="295" t="s">
        <v>135</v>
      </c>
      <c r="F8" s="257" t="s">
        <v>806</v>
      </c>
      <c r="G8" s="335" t="s">
        <v>824</v>
      </c>
      <c r="H8" s="230">
        <v>4</v>
      </c>
      <c r="I8" s="258">
        <v>4920</v>
      </c>
    </row>
    <row r="9" spans="3:9" x14ac:dyDescent="0.35">
      <c r="C9" s="258">
        <v>7</v>
      </c>
      <c r="D9" s="258" t="s">
        <v>35</v>
      </c>
      <c r="E9" s="295" t="s">
        <v>29</v>
      </c>
      <c r="F9" s="257" t="s">
        <v>807</v>
      </c>
      <c r="G9" s="335" t="s">
        <v>824</v>
      </c>
      <c r="H9" s="230">
        <v>4</v>
      </c>
      <c r="I9" s="258">
        <v>4618</v>
      </c>
    </row>
    <row r="10" spans="3:9" x14ac:dyDescent="0.35">
      <c r="C10" s="258">
        <v>8</v>
      </c>
      <c r="D10" s="258" t="s">
        <v>36</v>
      </c>
      <c r="E10" s="295" t="s">
        <v>29</v>
      </c>
      <c r="F10" s="257" t="s">
        <v>808</v>
      </c>
      <c r="G10" s="335" t="s">
        <v>824</v>
      </c>
      <c r="H10" s="230">
        <v>4</v>
      </c>
      <c r="I10" s="258">
        <v>4618</v>
      </c>
    </row>
    <row r="11" spans="3:9" x14ac:dyDescent="0.35">
      <c r="C11" s="258">
        <v>9</v>
      </c>
      <c r="D11" s="258" t="s">
        <v>37</v>
      </c>
      <c r="E11" s="295" t="s">
        <v>29</v>
      </c>
      <c r="F11" s="257" t="s">
        <v>809</v>
      </c>
      <c r="G11" s="335" t="s">
        <v>824</v>
      </c>
      <c r="H11" s="230">
        <v>4</v>
      </c>
      <c r="I11" s="258">
        <v>4618</v>
      </c>
    </row>
    <row r="12" spans="3:9" x14ac:dyDescent="0.35">
      <c r="C12" s="258">
        <v>10</v>
      </c>
      <c r="D12" s="258" t="s">
        <v>38</v>
      </c>
      <c r="E12" s="295" t="s">
        <v>29</v>
      </c>
      <c r="F12" s="257" t="s">
        <v>810</v>
      </c>
      <c r="G12" s="335" t="s">
        <v>824</v>
      </c>
      <c r="H12" s="230">
        <v>4</v>
      </c>
      <c r="I12" s="258">
        <v>4618</v>
      </c>
    </row>
    <row r="13" spans="3:9" x14ac:dyDescent="0.35">
      <c r="C13" s="258">
        <v>11</v>
      </c>
      <c r="D13" s="258" t="s">
        <v>49</v>
      </c>
      <c r="E13" s="295" t="s">
        <v>34</v>
      </c>
      <c r="F13" s="257" t="s">
        <v>811</v>
      </c>
      <c r="G13" s="335" t="s">
        <v>824</v>
      </c>
      <c r="H13" s="230">
        <v>4</v>
      </c>
      <c r="I13" s="258">
        <v>4796</v>
      </c>
    </row>
    <row r="14" spans="3:9" x14ac:dyDescent="0.35">
      <c r="C14" s="258">
        <v>12</v>
      </c>
      <c r="D14" s="258" t="s">
        <v>130</v>
      </c>
      <c r="E14" s="295" t="s">
        <v>131</v>
      </c>
      <c r="F14" s="257" t="s">
        <v>812</v>
      </c>
      <c r="G14" s="335" t="s">
        <v>824</v>
      </c>
      <c r="H14" s="230">
        <v>4</v>
      </c>
      <c r="I14" s="258">
        <v>4920</v>
      </c>
    </row>
    <row r="15" spans="3:9" x14ac:dyDescent="0.35">
      <c r="C15" s="258">
        <v>13</v>
      </c>
      <c r="D15" s="258" t="s">
        <v>45</v>
      </c>
      <c r="E15" s="295" t="s">
        <v>29</v>
      </c>
      <c r="F15" s="257" t="s">
        <v>813</v>
      </c>
      <c r="G15" s="335" t="s">
        <v>824</v>
      </c>
      <c r="H15" s="230">
        <v>4</v>
      </c>
      <c r="I15" s="258">
        <v>4618</v>
      </c>
    </row>
    <row r="16" spans="3:9" x14ac:dyDescent="0.35">
      <c r="C16" s="258">
        <v>14</v>
      </c>
      <c r="D16" s="258" t="s">
        <v>338</v>
      </c>
      <c r="E16" s="295" t="s">
        <v>29</v>
      </c>
      <c r="F16" s="257" t="s">
        <v>814</v>
      </c>
      <c r="G16" s="335" t="s">
        <v>824</v>
      </c>
      <c r="H16" s="230">
        <v>4</v>
      </c>
      <c r="I16" s="258">
        <v>4618</v>
      </c>
    </row>
    <row r="17" spans="3:9" x14ac:dyDescent="0.35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824</v>
      </c>
      <c r="H17" s="230">
        <v>4</v>
      </c>
      <c r="I17" s="258">
        <v>4618</v>
      </c>
    </row>
    <row r="18" spans="3:9" x14ac:dyDescent="0.35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824</v>
      </c>
      <c r="H18" s="230">
        <v>4</v>
      </c>
      <c r="I18" s="258">
        <v>4920</v>
      </c>
    </row>
    <row r="19" spans="3:9" x14ac:dyDescent="0.35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824</v>
      </c>
      <c r="H19" s="230">
        <v>4</v>
      </c>
      <c r="I19" s="258">
        <v>4618</v>
      </c>
    </row>
    <row r="20" spans="3:9" x14ac:dyDescent="0.35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824</v>
      </c>
      <c r="H20" s="230">
        <v>4</v>
      </c>
      <c r="I20" s="258">
        <v>4618</v>
      </c>
    </row>
    <row r="21" spans="3:9" x14ac:dyDescent="0.35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824</v>
      </c>
      <c r="H21" s="230">
        <v>4</v>
      </c>
      <c r="I21" s="258">
        <v>4618</v>
      </c>
    </row>
    <row r="22" spans="3:9" x14ac:dyDescent="0.35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824</v>
      </c>
      <c r="H22" s="230">
        <v>4</v>
      </c>
      <c r="I22" s="258">
        <v>4618</v>
      </c>
    </row>
    <row r="23" spans="3:9" x14ac:dyDescent="0.35">
      <c r="C23" s="258">
        <v>21</v>
      </c>
      <c r="D23" s="258" t="s">
        <v>134</v>
      </c>
      <c r="E23" s="295" t="s">
        <v>135</v>
      </c>
      <c r="F23" s="257" t="s">
        <v>815</v>
      </c>
      <c r="G23" s="335" t="s">
        <v>824</v>
      </c>
      <c r="H23" s="230">
        <v>4</v>
      </c>
      <c r="I23" s="258">
        <v>4920</v>
      </c>
    </row>
    <row r="24" spans="3:9" x14ac:dyDescent="0.35">
      <c r="C24" s="258">
        <v>22</v>
      </c>
      <c r="D24" s="258" t="s">
        <v>117</v>
      </c>
      <c r="E24" s="295" t="s">
        <v>29</v>
      </c>
      <c r="F24" s="257" t="s">
        <v>816</v>
      </c>
      <c r="G24" s="335" t="s">
        <v>824</v>
      </c>
      <c r="H24" s="230">
        <v>4</v>
      </c>
      <c r="I24" s="258">
        <v>4618</v>
      </c>
    </row>
    <row r="25" spans="3:9" x14ac:dyDescent="0.35">
      <c r="C25" s="258">
        <v>23</v>
      </c>
      <c r="D25" s="258" t="s">
        <v>136</v>
      </c>
      <c r="E25" s="295" t="s">
        <v>29</v>
      </c>
      <c r="F25" s="257" t="s">
        <v>817</v>
      </c>
      <c r="G25" s="335" t="s">
        <v>824</v>
      </c>
      <c r="H25" s="230">
        <v>4</v>
      </c>
      <c r="I25" s="258">
        <v>4618</v>
      </c>
    </row>
    <row r="26" spans="3:9" x14ac:dyDescent="0.35">
      <c r="C26" s="258">
        <v>24</v>
      </c>
      <c r="D26" s="258" t="s">
        <v>119</v>
      </c>
      <c r="E26" s="295" t="s">
        <v>29</v>
      </c>
      <c r="F26" s="257" t="s">
        <v>818</v>
      </c>
      <c r="G26" s="335" t="s">
        <v>824</v>
      </c>
      <c r="H26" s="230">
        <v>4</v>
      </c>
      <c r="I26" s="258">
        <v>4618</v>
      </c>
    </row>
    <row r="27" spans="3:9" x14ac:dyDescent="0.35">
      <c r="C27" s="258">
        <v>25</v>
      </c>
      <c r="D27" s="258" t="s">
        <v>180</v>
      </c>
      <c r="E27" s="295" t="s">
        <v>29</v>
      </c>
      <c r="F27" s="257" t="s">
        <v>819</v>
      </c>
      <c r="G27" s="335" t="s">
        <v>824</v>
      </c>
      <c r="H27" s="230">
        <v>4</v>
      </c>
      <c r="I27" s="258">
        <v>4618</v>
      </c>
    </row>
    <row r="28" spans="3:9" x14ac:dyDescent="0.35">
      <c r="C28" s="258">
        <v>26</v>
      </c>
      <c r="D28" s="258" t="s">
        <v>120</v>
      </c>
      <c r="E28" s="295" t="s">
        <v>29</v>
      </c>
      <c r="F28" s="257" t="s">
        <v>820</v>
      </c>
      <c r="G28" s="335" t="s">
        <v>824</v>
      </c>
      <c r="H28" s="230">
        <v>4</v>
      </c>
      <c r="I28" s="258">
        <v>4618</v>
      </c>
    </row>
    <row r="29" spans="3:9" x14ac:dyDescent="0.35">
      <c r="C29" s="258">
        <v>27</v>
      </c>
      <c r="D29" s="258" t="s">
        <v>57</v>
      </c>
      <c r="E29" s="295" t="s">
        <v>29</v>
      </c>
      <c r="F29" s="257" t="s">
        <v>821</v>
      </c>
      <c r="G29" s="335" t="s">
        <v>824</v>
      </c>
      <c r="H29" s="230">
        <v>4</v>
      </c>
      <c r="I29" s="258">
        <v>4618</v>
      </c>
    </row>
    <row r="30" spans="3:9" x14ac:dyDescent="0.35">
      <c r="C30" s="258">
        <v>28</v>
      </c>
      <c r="D30" s="258" t="s">
        <v>59</v>
      </c>
      <c r="E30" s="295" t="s">
        <v>29</v>
      </c>
      <c r="F30" s="257" t="s">
        <v>822</v>
      </c>
      <c r="G30" s="335" t="s">
        <v>824</v>
      </c>
      <c r="H30" s="230">
        <v>4</v>
      </c>
      <c r="I30" s="258">
        <v>4618</v>
      </c>
    </row>
    <row r="31" spans="3:9" x14ac:dyDescent="0.35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824</v>
      </c>
      <c r="H31" s="230">
        <v>4</v>
      </c>
      <c r="I31" s="258">
        <v>4618</v>
      </c>
    </row>
    <row r="32" spans="3:9" x14ac:dyDescent="0.35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824</v>
      </c>
      <c r="H32" s="230">
        <v>4</v>
      </c>
      <c r="I32" s="258">
        <v>4796</v>
      </c>
    </row>
    <row r="33" spans="3:9" x14ac:dyDescent="0.35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824</v>
      </c>
      <c r="H33" s="230">
        <v>4</v>
      </c>
      <c r="I33" s="258">
        <v>4618</v>
      </c>
    </row>
    <row r="34" spans="3:9" x14ac:dyDescent="0.35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824</v>
      </c>
      <c r="H34" s="230">
        <v>4</v>
      </c>
      <c r="I34" s="258">
        <v>5972</v>
      </c>
    </row>
    <row r="35" spans="3:9" x14ac:dyDescent="0.35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824</v>
      </c>
      <c r="H35" s="230">
        <v>4</v>
      </c>
      <c r="I35" s="258">
        <v>4618</v>
      </c>
    </row>
    <row r="36" spans="3:9" x14ac:dyDescent="0.35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825</v>
      </c>
      <c r="H36" s="230">
        <v>4</v>
      </c>
      <c r="I36" s="258">
        <v>5556</v>
      </c>
    </row>
    <row r="37" spans="3:9" x14ac:dyDescent="0.35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825</v>
      </c>
      <c r="H37" s="230">
        <v>4</v>
      </c>
      <c r="I37" s="258">
        <v>4618</v>
      </c>
    </row>
    <row r="38" spans="3:9" x14ac:dyDescent="0.35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825</v>
      </c>
      <c r="H38" s="230">
        <v>4</v>
      </c>
      <c r="I38" s="258">
        <v>5972</v>
      </c>
    </row>
    <row r="39" spans="3:9" x14ac:dyDescent="0.35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825</v>
      </c>
      <c r="H39" s="230">
        <v>4</v>
      </c>
      <c r="I39" s="258">
        <v>4796</v>
      </c>
    </row>
    <row r="40" spans="3:9" x14ac:dyDescent="0.35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825</v>
      </c>
      <c r="H40" s="230">
        <v>4</v>
      </c>
      <c r="I40" s="258">
        <v>4618</v>
      </c>
    </row>
    <row r="41" spans="3:9" x14ac:dyDescent="0.35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825</v>
      </c>
      <c r="H41" s="230">
        <v>4</v>
      </c>
      <c r="I41" s="258">
        <v>4618</v>
      </c>
    </row>
    <row r="42" spans="3:9" x14ac:dyDescent="0.35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825</v>
      </c>
      <c r="H42" s="230">
        <v>4</v>
      </c>
      <c r="I42" s="258">
        <v>4618</v>
      </c>
    </row>
    <row r="43" spans="3:9" x14ac:dyDescent="0.35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825</v>
      </c>
      <c r="H43" s="230">
        <v>4</v>
      </c>
      <c r="I43" s="258">
        <v>4618</v>
      </c>
    </row>
    <row r="44" spans="3:9" x14ac:dyDescent="0.35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825</v>
      </c>
      <c r="H44" s="230">
        <v>4</v>
      </c>
      <c r="I44" s="258">
        <v>6376</v>
      </c>
    </row>
    <row r="45" spans="3:9" x14ac:dyDescent="0.35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825</v>
      </c>
      <c r="H45" s="230">
        <v>4</v>
      </c>
      <c r="I45" s="258">
        <v>5972</v>
      </c>
    </row>
    <row r="46" spans="3:9" x14ac:dyDescent="0.35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825</v>
      </c>
      <c r="H46" s="230">
        <v>4</v>
      </c>
      <c r="I46" s="258">
        <v>4618</v>
      </c>
    </row>
    <row r="47" spans="3:9" x14ac:dyDescent="0.35">
      <c r="C47" s="258">
        <v>45</v>
      </c>
      <c r="D47" s="258" t="s">
        <v>344</v>
      </c>
      <c r="E47" s="295" t="s">
        <v>29</v>
      </c>
      <c r="F47" s="257" t="s">
        <v>794</v>
      </c>
      <c r="G47" s="335" t="s">
        <v>825</v>
      </c>
      <c r="H47" s="230">
        <v>4</v>
      </c>
      <c r="I47" s="258">
        <v>4618</v>
      </c>
    </row>
    <row r="48" spans="3:9" x14ac:dyDescent="0.35">
      <c r="C48" s="258">
        <v>46</v>
      </c>
      <c r="D48" s="258" t="s">
        <v>345</v>
      </c>
      <c r="E48" s="295" t="s">
        <v>29</v>
      </c>
      <c r="F48" s="257" t="s">
        <v>794</v>
      </c>
      <c r="G48" s="335" t="s">
        <v>825</v>
      </c>
      <c r="H48" s="230">
        <v>4</v>
      </c>
      <c r="I48" s="258">
        <v>4618</v>
      </c>
    </row>
    <row r="49" spans="3:9" x14ac:dyDescent="0.35">
      <c r="C49" s="258">
        <v>47</v>
      </c>
      <c r="D49" s="258" t="s">
        <v>181</v>
      </c>
      <c r="E49" s="295" t="s">
        <v>34</v>
      </c>
      <c r="F49" s="257" t="s">
        <v>795</v>
      </c>
      <c r="G49" s="335" t="s">
        <v>825</v>
      </c>
      <c r="H49" s="230">
        <v>4</v>
      </c>
      <c r="I49" s="258">
        <v>4796</v>
      </c>
    </row>
    <row r="50" spans="3:9" x14ac:dyDescent="0.35">
      <c r="C50" s="258">
        <v>48</v>
      </c>
      <c r="D50" s="258" t="s">
        <v>346</v>
      </c>
      <c r="E50" s="295" t="s">
        <v>29</v>
      </c>
      <c r="F50" s="257" t="s">
        <v>795</v>
      </c>
      <c r="G50" s="335" t="s">
        <v>825</v>
      </c>
      <c r="H50" s="230">
        <v>4</v>
      </c>
      <c r="I50" s="258">
        <v>4618</v>
      </c>
    </row>
    <row r="51" spans="3:9" x14ac:dyDescent="0.35">
      <c r="C51" s="258">
        <v>49</v>
      </c>
      <c r="D51" s="258" t="s">
        <v>347</v>
      </c>
      <c r="E51" s="295" t="s">
        <v>34</v>
      </c>
      <c r="F51" s="257" t="s">
        <v>796</v>
      </c>
      <c r="G51" s="335" t="s">
        <v>825</v>
      </c>
      <c r="H51" s="230">
        <v>4</v>
      </c>
      <c r="I51" s="258">
        <v>4796</v>
      </c>
    </row>
    <row r="52" spans="3:9" x14ac:dyDescent="0.35">
      <c r="C52" s="258">
        <v>50</v>
      </c>
      <c r="D52" s="258" t="s">
        <v>348</v>
      </c>
      <c r="E52" s="295" t="s">
        <v>29</v>
      </c>
      <c r="F52" s="257" t="s">
        <v>797</v>
      </c>
      <c r="G52" s="335" t="s">
        <v>825</v>
      </c>
      <c r="H52" s="230">
        <v>4</v>
      </c>
      <c r="I52" s="258">
        <v>4618</v>
      </c>
    </row>
    <row r="53" spans="3:9" x14ac:dyDescent="0.35">
      <c r="C53" s="258">
        <v>51</v>
      </c>
      <c r="D53" s="258" t="s">
        <v>351</v>
      </c>
      <c r="E53" s="295" t="s">
        <v>34</v>
      </c>
      <c r="F53" s="257" t="s">
        <v>798</v>
      </c>
      <c r="G53" s="335" t="s">
        <v>825</v>
      </c>
      <c r="H53" s="230">
        <v>4</v>
      </c>
      <c r="I53" s="258">
        <v>4796</v>
      </c>
    </row>
    <row r="54" spans="3:9" x14ac:dyDescent="0.35">
      <c r="C54" s="258">
        <v>52</v>
      </c>
      <c r="D54" s="258" t="s">
        <v>355</v>
      </c>
      <c r="E54" s="295" t="s">
        <v>34</v>
      </c>
      <c r="F54" s="257" t="s">
        <v>798</v>
      </c>
      <c r="G54" s="335" t="s">
        <v>825</v>
      </c>
      <c r="H54" s="230">
        <v>4</v>
      </c>
      <c r="I54" s="258">
        <v>4796</v>
      </c>
    </row>
    <row r="55" spans="3:9" x14ac:dyDescent="0.35">
      <c r="C55" s="258">
        <v>53</v>
      </c>
      <c r="D55" s="258" t="s">
        <v>356</v>
      </c>
      <c r="E55" s="295" t="s">
        <v>34</v>
      </c>
      <c r="F55" s="257" t="s">
        <v>799</v>
      </c>
      <c r="G55" s="335" t="s">
        <v>825</v>
      </c>
      <c r="H55" s="230">
        <v>4</v>
      </c>
      <c r="I55" s="258">
        <v>4796</v>
      </c>
    </row>
    <row r="56" spans="3:9" x14ac:dyDescent="0.35">
      <c r="C56" s="258">
        <v>54</v>
      </c>
      <c r="D56" s="258" t="s">
        <v>357</v>
      </c>
      <c r="E56" s="295" t="s">
        <v>29</v>
      </c>
      <c r="F56" s="335" t="s">
        <v>799</v>
      </c>
      <c r="G56" s="335" t="s">
        <v>825</v>
      </c>
      <c r="H56" s="230">
        <v>4</v>
      </c>
      <c r="I56" s="258">
        <v>4618</v>
      </c>
    </row>
    <row r="57" spans="3:9" x14ac:dyDescent="0.35">
      <c r="C57" s="258">
        <v>55</v>
      </c>
      <c r="D57" s="258" t="s">
        <v>343</v>
      </c>
      <c r="E57" s="295" t="s">
        <v>275</v>
      </c>
      <c r="F57" s="254" t="s">
        <v>800</v>
      </c>
      <c r="G57" s="335" t="s">
        <v>825</v>
      </c>
      <c r="H57" s="230">
        <v>4</v>
      </c>
      <c r="I57" s="258">
        <v>5428</v>
      </c>
    </row>
    <row r="58" spans="3:9" x14ac:dyDescent="0.35">
      <c r="C58" s="258">
        <v>56</v>
      </c>
      <c r="D58" s="258" t="s">
        <v>359</v>
      </c>
      <c r="E58" s="295" t="s">
        <v>34</v>
      </c>
      <c r="F58" s="335" t="s">
        <v>801</v>
      </c>
      <c r="G58" s="335" t="s">
        <v>825</v>
      </c>
      <c r="H58" s="230">
        <v>4</v>
      </c>
      <c r="I58" s="258">
        <v>4796</v>
      </c>
    </row>
    <row r="59" spans="3:9" x14ac:dyDescent="0.35">
      <c r="C59" s="258">
        <v>57</v>
      </c>
      <c r="D59" s="258" t="s">
        <v>360</v>
      </c>
      <c r="E59" s="295" t="s">
        <v>29</v>
      </c>
      <c r="F59" s="257" t="s">
        <v>802</v>
      </c>
      <c r="G59" s="335" t="s">
        <v>825</v>
      </c>
      <c r="H59" s="230">
        <v>4</v>
      </c>
      <c r="I59" s="258">
        <v>4618</v>
      </c>
    </row>
    <row r="60" spans="3:9" x14ac:dyDescent="0.35">
      <c r="C60" s="258">
        <v>58</v>
      </c>
      <c r="D60" s="258" t="s">
        <v>362</v>
      </c>
      <c r="E60" s="295" t="s">
        <v>29</v>
      </c>
      <c r="F60" s="257" t="s">
        <v>803</v>
      </c>
      <c r="G60" s="335" t="s">
        <v>825</v>
      </c>
      <c r="H60" s="230">
        <v>4</v>
      </c>
      <c r="I60" s="258">
        <v>4618</v>
      </c>
    </row>
    <row r="61" spans="3:9" x14ac:dyDescent="0.35">
      <c r="C61" s="258">
        <v>59</v>
      </c>
      <c r="D61" s="258" t="s">
        <v>366</v>
      </c>
      <c r="E61" s="295" t="s">
        <v>29</v>
      </c>
      <c r="F61" s="257" t="s">
        <v>804</v>
      </c>
      <c r="G61" s="335" t="s">
        <v>825</v>
      </c>
      <c r="H61" s="230">
        <v>4</v>
      </c>
      <c r="I61" s="258">
        <v>4618</v>
      </c>
    </row>
    <row r="62" spans="3:9" x14ac:dyDescent="0.35">
      <c r="C62" s="258">
        <v>60</v>
      </c>
      <c r="D62" s="258" t="s">
        <v>368</v>
      </c>
      <c r="E62" s="295" t="s">
        <v>43</v>
      </c>
      <c r="F62" s="257" t="s">
        <v>804</v>
      </c>
      <c r="G62" s="335" t="s">
        <v>825</v>
      </c>
      <c r="H62" s="230">
        <v>4</v>
      </c>
      <c r="I62" s="258">
        <v>4618</v>
      </c>
    </row>
    <row r="63" spans="3:9" x14ac:dyDescent="0.35">
      <c r="C63" s="258">
        <v>61</v>
      </c>
      <c r="D63" s="258" t="s">
        <v>364</v>
      </c>
      <c r="E63" s="295" t="s">
        <v>34</v>
      </c>
      <c r="F63" s="257" t="s">
        <v>802</v>
      </c>
      <c r="G63" s="335" t="s">
        <v>825</v>
      </c>
      <c r="H63" s="230">
        <v>4</v>
      </c>
      <c r="I63" s="258">
        <v>4796</v>
      </c>
    </row>
    <row r="64" spans="3:9" x14ac:dyDescent="0.35">
      <c r="C64" s="258">
        <v>62</v>
      </c>
      <c r="D64" s="258" t="s">
        <v>363</v>
      </c>
      <c r="E64" s="295" t="s">
        <v>29</v>
      </c>
      <c r="F64" s="257" t="s">
        <v>803</v>
      </c>
      <c r="G64" s="335" t="s">
        <v>825</v>
      </c>
      <c r="H64" s="230">
        <v>4</v>
      </c>
      <c r="I64" s="258">
        <v>4618</v>
      </c>
    </row>
    <row r="65" spans="3:9" x14ac:dyDescent="0.35">
      <c r="C65" s="258">
        <v>63</v>
      </c>
      <c r="D65" s="258" t="s">
        <v>367</v>
      </c>
      <c r="E65" s="295" t="s">
        <v>34</v>
      </c>
      <c r="F65" s="257" t="s">
        <v>804</v>
      </c>
      <c r="G65" s="335" t="s">
        <v>825</v>
      </c>
      <c r="H65" s="230">
        <v>4</v>
      </c>
      <c r="I65" s="258">
        <v>4796</v>
      </c>
    </row>
    <row r="66" spans="3:9" x14ac:dyDescent="0.35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826</v>
      </c>
      <c r="H66" s="545">
        <v>3</v>
      </c>
      <c r="I66" s="258">
        <v>5328</v>
      </c>
    </row>
    <row r="67" spans="3:9" x14ac:dyDescent="0.35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826</v>
      </c>
      <c r="H67" s="545">
        <v>3</v>
      </c>
      <c r="I67" s="258">
        <v>7158</v>
      </c>
    </row>
    <row r="68" spans="3:9" x14ac:dyDescent="0.35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826</v>
      </c>
      <c r="H68" s="545">
        <v>3</v>
      </c>
      <c r="I68" s="258">
        <v>4355</v>
      </c>
    </row>
    <row r="69" spans="3:9" x14ac:dyDescent="0.35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826</v>
      </c>
      <c r="H69" s="545">
        <v>3</v>
      </c>
      <c r="I69" s="258">
        <v>5495</v>
      </c>
    </row>
    <row r="70" spans="3:9" x14ac:dyDescent="0.35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826</v>
      </c>
      <c r="H70" s="545">
        <v>3</v>
      </c>
      <c r="I70" s="258">
        <v>7326</v>
      </c>
    </row>
    <row r="71" spans="3:9" x14ac:dyDescent="0.35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826</v>
      </c>
      <c r="H71" s="545">
        <v>3</v>
      </c>
      <c r="I71" s="258">
        <v>7196</v>
      </c>
    </row>
    <row r="72" spans="3:9" x14ac:dyDescent="0.35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826</v>
      </c>
      <c r="H72" s="545">
        <v>3</v>
      </c>
      <c r="I72" s="258">
        <v>4796</v>
      </c>
    </row>
    <row r="73" spans="3:9" x14ac:dyDescent="0.35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826</v>
      </c>
      <c r="H73" s="545">
        <v>3</v>
      </c>
      <c r="I73" s="258">
        <v>4618</v>
      </c>
    </row>
    <row r="74" spans="3:9" x14ac:dyDescent="0.35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826</v>
      </c>
      <c r="H74" s="545">
        <v>3</v>
      </c>
      <c r="I74" s="258">
        <v>4618</v>
      </c>
    </row>
    <row r="75" spans="3:9" x14ac:dyDescent="0.35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826</v>
      </c>
      <c r="H75" s="545">
        <v>3</v>
      </c>
      <c r="I75" s="258">
        <v>5972</v>
      </c>
    </row>
    <row r="76" spans="3:9" x14ac:dyDescent="0.35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826</v>
      </c>
      <c r="H76" s="545">
        <v>3</v>
      </c>
      <c r="I76" s="258">
        <v>5972</v>
      </c>
    </row>
    <row r="77" spans="3:9" x14ac:dyDescent="0.35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826</v>
      </c>
      <c r="H77" s="545">
        <v>3</v>
      </c>
      <c r="I77" s="258">
        <v>4355</v>
      </c>
    </row>
    <row r="78" spans="3:9" x14ac:dyDescent="0.35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826</v>
      </c>
      <c r="H78" s="545">
        <v>3</v>
      </c>
      <c r="I78" s="258">
        <v>4618</v>
      </c>
    </row>
    <row r="79" spans="3:9" x14ac:dyDescent="0.35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826</v>
      </c>
      <c r="H79" s="545">
        <v>3</v>
      </c>
      <c r="I79" s="258">
        <v>4618</v>
      </c>
    </row>
    <row r="80" spans="3:9" x14ac:dyDescent="0.35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826</v>
      </c>
      <c r="H80" s="545">
        <v>3</v>
      </c>
      <c r="I80" s="258">
        <v>5972</v>
      </c>
    </row>
    <row r="81" spans="3:9" x14ac:dyDescent="0.35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826</v>
      </c>
      <c r="H81" s="545">
        <v>3</v>
      </c>
      <c r="I81" s="258">
        <v>4618</v>
      </c>
    </row>
    <row r="82" spans="3:9" x14ac:dyDescent="0.3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826</v>
      </c>
      <c r="H82" s="545">
        <v>3</v>
      </c>
      <c r="I82" s="258">
        <v>5495</v>
      </c>
    </row>
    <row r="83" spans="3:9" x14ac:dyDescent="0.35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826</v>
      </c>
      <c r="H83" s="545">
        <v>3</v>
      </c>
      <c r="I83" s="258">
        <v>5495</v>
      </c>
    </row>
    <row r="84" spans="3:9" x14ac:dyDescent="0.35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826</v>
      </c>
      <c r="H84" s="545">
        <v>3</v>
      </c>
      <c r="I84" s="258">
        <v>4618</v>
      </c>
    </row>
    <row r="85" spans="3:9" x14ac:dyDescent="0.35">
      <c r="C85" s="258">
        <v>83</v>
      </c>
      <c r="D85" s="286" t="s">
        <v>333</v>
      </c>
      <c r="E85" s="258" t="s">
        <v>832</v>
      </c>
      <c r="F85" s="254">
        <v>45886</v>
      </c>
      <c r="G85" s="254" t="s">
        <v>826</v>
      </c>
      <c r="H85" s="545">
        <v>3</v>
      </c>
      <c r="I85" s="258">
        <v>5496</v>
      </c>
    </row>
    <row r="86" spans="3:9" x14ac:dyDescent="0.35">
      <c r="C86" s="258">
        <v>84</v>
      </c>
      <c r="D86" s="669" t="s">
        <v>286</v>
      </c>
      <c r="E86" s="295" t="s">
        <v>34</v>
      </c>
      <c r="F86" s="668">
        <v>45903</v>
      </c>
      <c r="G86" s="254" t="s">
        <v>826</v>
      </c>
      <c r="H86" s="545">
        <v>3</v>
      </c>
      <c r="I86" s="667">
        <v>4796</v>
      </c>
    </row>
    <row r="87" spans="3:9" x14ac:dyDescent="0.35">
      <c r="C87" s="258">
        <v>85</v>
      </c>
      <c r="D87" s="669" t="s">
        <v>55</v>
      </c>
      <c r="E87" s="295" t="s">
        <v>34</v>
      </c>
      <c r="F87" s="668">
        <v>45904</v>
      </c>
      <c r="G87" s="254" t="s">
        <v>826</v>
      </c>
      <c r="H87" s="545">
        <v>3</v>
      </c>
      <c r="I87" s="667">
        <v>4796</v>
      </c>
    </row>
    <row r="88" spans="3:9" x14ac:dyDescent="0.35">
      <c r="C88" s="258">
        <v>86</v>
      </c>
      <c r="D88" s="669" t="s">
        <v>51</v>
      </c>
      <c r="E88" s="295" t="s">
        <v>34</v>
      </c>
      <c r="F88" s="668">
        <v>45905</v>
      </c>
      <c r="G88" s="254" t="s">
        <v>826</v>
      </c>
      <c r="H88" s="545">
        <v>3</v>
      </c>
      <c r="I88" s="667">
        <v>4796</v>
      </c>
    </row>
    <row r="89" spans="3:9" x14ac:dyDescent="0.35">
      <c r="C89" s="258">
        <v>87</v>
      </c>
      <c r="D89" s="669" t="s">
        <v>54</v>
      </c>
      <c r="E89" s="295" t="s">
        <v>34</v>
      </c>
      <c r="F89" s="668">
        <v>45906</v>
      </c>
      <c r="G89" s="254" t="s">
        <v>826</v>
      </c>
      <c r="H89" s="545">
        <v>3</v>
      </c>
      <c r="I89" s="667">
        <v>4796</v>
      </c>
    </row>
    <row r="90" spans="3:9" x14ac:dyDescent="0.35">
      <c r="C90" s="258">
        <v>88</v>
      </c>
      <c r="D90" s="669" t="s">
        <v>126</v>
      </c>
      <c r="E90" s="295" t="s">
        <v>29</v>
      </c>
      <c r="F90" s="668">
        <v>45907</v>
      </c>
      <c r="G90" s="254" t="s">
        <v>826</v>
      </c>
      <c r="H90" s="545">
        <v>3</v>
      </c>
      <c r="I90" s="667">
        <v>4618</v>
      </c>
    </row>
    <row r="91" spans="3:9" x14ac:dyDescent="0.35">
      <c r="C91" s="258">
        <v>89</v>
      </c>
      <c r="D91" s="669" t="s">
        <v>115</v>
      </c>
      <c r="E91" s="295" t="s">
        <v>29</v>
      </c>
      <c r="F91" s="668">
        <v>45908</v>
      </c>
      <c r="G91" s="254" t="s">
        <v>826</v>
      </c>
      <c r="H91" s="545">
        <v>3</v>
      </c>
      <c r="I91" s="667">
        <v>4618</v>
      </c>
    </row>
    <row r="92" spans="3:9" x14ac:dyDescent="0.35">
      <c r="C92" s="258">
        <v>90</v>
      </c>
      <c r="D92" s="669" t="s">
        <v>64</v>
      </c>
      <c r="E92" s="295" t="s">
        <v>29</v>
      </c>
      <c r="F92" s="668">
        <v>45909</v>
      </c>
      <c r="G92" s="254" t="s">
        <v>826</v>
      </c>
      <c r="H92" s="545">
        <v>3</v>
      </c>
      <c r="I92" s="667">
        <v>4618</v>
      </c>
    </row>
    <row r="93" spans="3:9" x14ac:dyDescent="0.35">
      <c r="C93" s="258">
        <v>91</v>
      </c>
      <c r="D93" s="669" t="s">
        <v>112</v>
      </c>
      <c r="E93" s="295" t="s">
        <v>34</v>
      </c>
      <c r="F93" s="668">
        <v>45910</v>
      </c>
      <c r="G93" s="254" t="s">
        <v>826</v>
      </c>
      <c r="H93" s="545">
        <v>3</v>
      </c>
      <c r="I93" s="667">
        <v>4796</v>
      </c>
    </row>
    <row r="94" spans="3:9" x14ac:dyDescent="0.35">
      <c r="C94" s="258">
        <v>92</v>
      </c>
      <c r="D94" s="669" t="s">
        <v>125</v>
      </c>
      <c r="E94" s="295" t="s">
        <v>34</v>
      </c>
      <c r="F94" s="668">
        <v>45911</v>
      </c>
      <c r="G94" s="254" t="s">
        <v>826</v>
      </c>
      <c r="H94" s="545">
        <v>3</v>
      </c>
      <c r="I94" s="667">
        <v>4796</v>
      </c>
    </row>
    <row r="95" spans="3:9" x14ac:dyDescent="0.35">
      <c r="C95" s="258">
        <v>93</v>
      </c>
      <c r="D95" s="669" t="s">
        <v>287</v>
      </c>
      <c r="E95" s="295" t="s">
        <v>29</v>
      </c>
      <c r="F95" s="668">
        <v>45912</v>
      </c>
      <c r="G95" s="254" t="s">
        <v>826</v>
      </c>
      <c r="H95" s="545">
        <v>3</v>
      </c>
      <c r="I95" s="667">
        <v>4618</v>
      </c>
    </row>
    <row r="96" spans="3:9" x14ac:dyDescent="0.35">
      <c r="C96" s="258">
        <v>94</v>
      </c>
      <c r="D96" s="669" t="s">
        <v>60</v>
      </c>
      <c r="E96" s="295" t="s">
        <v>43</v>
      </c>
      <c r="F96" s="668">
        <v>45913</v>
      </c>
      <c r="G96" s="254" t="s">
        <v>826</v>
      </c>
      <c r="H96" s="545">
        <v>3</v>
      </c>
      <c r="I96" s="667">
        <v>5972</v>
      </c>
    </row>
    <row r="97" spans="3:9" x14ac:dyDescent="0.35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825</v>
      </c>
      <c r="H97" s="230">
        <v>4</v>
      </c>
      <c r="I97" s="667">
        <v>5972</v>
      </c>
    </row>
    <row r="98" spans="3:9" x14ac:dyDescent="0.35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825</v>
      </c>
      <c r="H98" s="230">
        <v>4</v>
      </c>
      <c r="I98" s="258">
        <v>5495</v>
      </c>
    </row>
    <row r="99" spans="3:9" x14ac:dyDescent="0.35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825</v>
      </c>
      <c r="H99" s="230">
        <v>4</v>
      </c>
      <c r="I99" s="667">
        <v>4618</v>
      </c>
    </row>
    <row r="100" spans="3:9" x14ac:dyDescent="0.35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825</v>
      </c>
      <c r="H100" s="230">
        <v>4</v>
      </c>
      <c r="I100" s="667">
        <v>4618</v>
      </c>
    </row>
    <row r="101" spans="3:9" x14ac:dyDescent="0.35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825</v>
      </c>
      <c r="H101" s="230">
        <v>4</v>
      </c>
      <c r="I101" s="667">
        <v>4618</v>
      </c>
    </row>
    <row r="102" spans="3:9" x14ac:dyDescent="0.35">
      <c r="C102" s="258">
        <v>100</v>
      </c>
      <c r="D102" s="344" t="s">
        <v>178</v>
      </c>
      <c r="E102" s="257" t="s">
        <v>131</v>
      </c>
      <c r="F102" s="254">
        <v>45902</v>
      </c>
      <c r="G102" s="254" t="s">
        <v>826</v>
      </c>
      <c r="H102" s="545">
        <v>3</v>
      </c>
      <c r="I102" s="258">
        <v>5495</v>
      </c>
    </row>
    <row r="103" spans="3:9" x14ac:dyDescent="0.35">
      <c r="C103" s="258">
        <v>101</v>
      </c>
      <c r="D103" s="258" t="s">
        <v>288</v>
      </c>
      <c r="E103" s="281" t="s">
        <v>135</v>
      </c>
      <c r="F103" s="254">
        <v>45914</v>
      </c>
      <c r="G103" s="254" t="s">
        <v>826</v>
      </c>
      <c r="H103" s="545">
        <v>3</v>
      </c>
      <c r="I103" s="258">
        <v>5495</v>
      </c>
    </row>
    <row r="104" spans="3:9" x14ac:dyDescent="0.35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825</v>
      </c>
      <c r="H104" s="230">
        <v>4</v>
      </c>
      <c r="I104" s="258">
        <v>4796</v>
      </c>
    </row>
    <row r="105" spans="3:9" x14ac:dyDescent="0.35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825</v>
      </c>
      <c r="H105" s="230">
        <v>4</v>
      </c>
      <c r="I105" s="258">
        <v>4796</v>
      </c>
    </row>
    <row r="106" spans="3:9" x14ac:dyDescent="0.35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825</v>
      </c>
      <c r="H106" s="230">
        <v>4</v>
      </c>
      <c r="I106" s="258">
        <v>4796</v>
      </c>
    </row>
    <row r="107" spans="3:9" x14ac:dyDescent="0.35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825</v>
      </c>
      <c r="H107" s="230">
        <v>4</v>
      </c>
      <c r="I107" s="258">
        <v>4796</v>
      </c>
    </row>
    <row r="108" spans="3:9" x14ac:dyDescent="0.35">
      <c r="C108" s="258">
        <v>106</v>
      </c>
      <c r="D108" s="295" t="s">
        <v>264</v>
      </c>
      <c r="E108" s="295" t="s">
        <v>131</v>
      </c>
      <c r="F108" s="258" t="s">
        <v>662</v>
      </c>
      <c r="G108" s="254" t="s">
        <v>826</v>
      </c>
      <c r="H108" s="545">
        <v>3</v>
      </c>
      <c r="I108" s="258">
        <v>5495</v>
      </c>
    </row>
    <row r="109" spans="3:9" x14ac:dyDescent="0.35">
      <c r="C109" s="258">
        <v>107</v>
      </c>
      <c r="D109" s="295" t="s">
        <v>265</v>
      </c>
      <c r="E109" s="295" t="s">
        <v>34</v>
      </c>
      <c r="F109" s="258" t="s">
        <v>662</v>
      </c>
      <c r="G109" s="254" t="s">
        <v>826</v>
      </c>
      <c r="H109" s="545">
        <v>3</v>
      </c>
      <c r="I109" s="258">
        <v>4796</v>
      </c>
    </row>
    <row r="110" spans="3:9" x14ac:dyDescent="0.35">
      <c r="C110" s="258">
        <v>108</v>
      </c>
      <c r="D110" s="670" t="s">
        <v>327</v>
      </c>
      <c r="E110" s="295" t="s">
        <v>832</v>
      </c>
      <c r="F110" s="258" t="s">
        <v>662</v>
      </c>
      <c r="G110" s="335" t="s">
        <v>825</v>
      </c>
      <c r="H110" s="230">
        <v>4</v>
      </c>
      <c r="I110" s="258">
        <v>5496</v>
      </c>
    </row>
    <row r="111" spans="3:9" x14ac:dyDescent="0.35">
      <c r="C111" s="258">
        <v>109</v>
      </c>
      <c r="D111" s="295" t="s">
        <v>267</v>
      </c>
      <c r="E111" s="295" t="s">
        <v>34</v>
      </c>
      <c r="F111" s="258" t="s">
        <v>662</v>
      </c>
      <c r="G111" s="254" t="s">
        <v>826</v>
      </c>
      <c r="H111" s="545">
        <v>3</v>
      </c>
      <c r="I111" s="258">
        <v>4796</v>
      </c>
    </row>
    <row r="112" spans="3:9" x14ac:dyDescent="0.35">
      <c r="C112" s="258">
        <v>110</v>
      </c>
      <c r="D112" s="295" t="s">
        <v>268</v>
      </c>
      <c r="E112" s="295" t="s">
        <v>34</v>
      </c>
      <c r="F112" s="258" t="s">
        <v>662</v>
      </c>
      <c r="G112" s="254" t="s">
        <v>826</v>
      </c>
      <c r="H112" s="545">
        <v>3</v>
      </c>
      <c r="I112" s="258">
        <v>4796</v>
      </c>
    </row>
    <row r="113" spans="3:9" x14ac:dyDescent="0.35">
      <c r="C113" s="258">
        <v>111</v>
      </c>
      <c r="D113" s="295" t="s">
        <v>269</v>
      </c>
      <c r="E113" s="295" t="s">
        <v>34</v>
      </c>
      <c r="F113" s="258" t="s">
        <v>662</v>
      </c>
      <c r="G113" s="254" t="s">
        <v>826</v>
      </c>
      <c r="H113" s="545">
        <v>3</v>
      </c>
      <c r="I113" s="258">
        <v>4796</v>
      </c>
    </row>
    <row r="114" spans="3:9" x14ac:dyDescent="0.35">
      <c r="C114" s="258">
        <v>112</v>
      </c>
      <c r="D114" s="295" t="s">
        <v>274</v>
      </c>
      <c r="E114" s="295" t="s">
        <v>275</v>
      </c>
      <c r="F114" s="258" t="s">
        <v>662</v>
      </c>
      <c r="G114" s="254" t="s">
        <v>826</v>
      </c>
      <c r="H114" s="545">
        <v>3</v>
      </c>
      <c r="I114" s="258">
        <v>5328</v>
      </c>
    </row>
    <row r="115" spans="3:9" x14ac:dyDescent="0.35">
      <c r="C115" s="258">
        <v>113</v>
      </c>
      <c r="D115" s="258" t="s">
        <v>327</v>
      </c>
      <c r="E115" s="295" t="s">
        <v>832</v>
      </c>
      <c r="F115" s="258" t="s">
        <v>662</v>
      </c>
      <c r="G115" s="335" t="s">
        <v>825</v>
      </c>
      <c r="H115" s="230">
        <v>4</v>
      </c>
      <c r="I115" s="258">
        <v>5496</v>
      </c>
    </row>
  </sheetData>
  <autoFilter ref="C2:I2" xr:uid="{00000000-0009-0000-0000-000005000000}"/>
  <phoneticPr fontId="7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D1:L312"/>
  <sheetViews>
    <sheetView workbookViewId="0">
      <selection activeCell="F72" sqref="F72:F240"/>
    </sheetView>
  </sheetViews>
  <sheetFormatPr defaultRowHeight="14.5" x14ac:dyDescent="0.35"/>
  <cols>
    <col min="4" max="4" width="16.26953125" style="548" customWidth="1"/>
    <col min="5" max="5" width="17.453125" style="549" customWidth="1"/>
    <col min="6" max="6" width="24.54296875" customWidth="1"/>
    <col min="7" max="7" width="16" customWidth="1"/>
    <col min="8" max="8" width="17.81640625" customWidth="1"/>
  </cols>
  <sheetData>
    <row r="1" spans="4:8" ht="15" thickBot="1" x14ac:dyDescent="0.4"/>
    <row r="2" spans="4:8" x14ac:dyDescent="0.35">
      <c r="D2" s="546" t="s">
        <v>828</v>
      </c>
      <c r="E2" s="550" t="s">
        <v>791</v>
      </c>
      <c r="F2" s="554" t="s">
        <v>836</v>
      </c>
      <c r="G2" s="555" t="s">
        <v>823</v>
      </c>
      <c r="H2" s="555" t="s">
        <v>837</v>
      </c>
    </row>
    <row r="3" spans="4:8" hidden="1" x14ac:dyDescent="0.35">
      <c r="D3" s="344" t="s">
        <v>829</v>
      </c>
      <c r="E3" s="497" t="s">
        <v>830</v>
      </c>
      <c r="F3" s="542"/>
      <c r="G3" s="542"/>
      <c r="H3" s="542"/>
    </row>
    <row r="4" spans="4:8" hidden="1" x14ac:dyDescent="0.35">
      <c r="D4" s="344" t="s">
        <v>831</v>
      </c>
      <c r="E4" s="497" t="s">
        <v>240</v>
      </c>
      <c r="F4" s="542"/>
      <c r="G4" s="542"/>
      <c r="H4" s="542"/>
    </row>
    <row r="5" spans="4:8" hidden="1" x14ac:dyDescent="0.35">
      <c r="D5" s="344" t="s">
        <v>619</v>
      </c>
      <c r="E5" s="497" t="s">
        <v>618</v>
      </c>
      <c r="F5" s="542"/>
      <c r="G5" s="542"/>
      <c r="H5" s="542"/>
    </row>
    <row r="6" spans="4:8" hidden="1" x14ac:dyDescent="0.35">
      <c r="D6" s="344" t="s">
        <v>620</v>
      </c>
      <c r="E6" s="497" t="s">
        <v>731</v>
      </c>
      <c r="F6" s="542"/>
      <c r="G6" s="542"/>
      <c r="H6" s="542"/>
    </row>
    <row r="7" spans="4:8" hidden="1" x14ac:dyDescent="0.35">
      <c r="D7" s="344" t="s">
        <v>621</v>
      </c>
      <c r="E7" s="497" t="s">
        <v>721</v>
      </c>
      <c r="F7" s="542"/>
      <c r="G7" s="542"/>
      <c r="H7" s="542"/>
    </row>
    <row r="8" spans="4:8" hidden="1" x14ac:dyDescent="0.35">
      <c r="D8" s="344" t="s">
        <v>622</v>
      </c>
      <c r="E8" s="497" t="s">
        <v>205</v>
      </c>
      <c r="F8" s="542"/>
      <c r="G8" s="542"/>
      <c r="H8" s="542"/>
    </row>
    <row r="9" spans="4:8" hidden="1" x14ac:dyDescent="0.35">
      <c r="D9" s="344" t="s">
        <v>623</v>
      </c>
      <c r="E9" s="497" t="s">
        <v>206</v>
      </c>
      <c r="F9" s="542"/>
      <c r="G9" s="542"/>
      <c r="H9" s="542"/>
    </row>
    <row r="10" spans="4:8" hidden="1" x14ac:dyDescent="0.35">
      <c r="D10" s="344" t="s">
        <v>624</v>
      </c>
      <c r="E10" s="497" t="s">
        <v>761</v>
      </c>
      <c r="F10" s="542"/>
      <c r="G10" s="542"/>
      <c r="H10" s="542"/>
    </row>
    <row r="11" spans="4:8" hidden="1" x14ac:dyDescent="0.35">
      <c r="D11" s="344" t="s">
        <v>187</v>
      </c>
      <c r="E11" s="497" t="s">
        <v>760</v>
      </c>
      <c r="F11" s="542"/>
      <c r="G11" s="542"/>
      <c r="H11" s="542"/>
    </row>
    <row r="12" spans="4:8" hidden="1" x14ac:dyDescent="0.35">
      <c r="D12" s="344" t="s">
        <v>188</v>
      </c>
      <c r="E12" s="497" t="s">
        <v>206</v>
      </c>
      <c r="F12" s="542"/>
      <c r="G12" s="542"/>
      <c r="H12" s="542"/>
    </row>
    <row r="13" spans="4:8" hidden="1" x14ac:dyDescent="0.35">
      <c r="D13" s="344" t="s">
        <v>189</v>
      </c>
      <c r="E13" s="497" t="s">
        <v>206</v>
      </c>
      <c r="F13" s="542"/>
      <c r="G13" s="542"/>
      <c r="H13" s="542"/>
    </row>
    <row r="14" spans="4:8" hidden="1" x14ac:dyDescent="0.35">
      <c r="D14" s="344" t="s">
        <v>190</v>
      </c>
      <c r="E14" s="497" t="s">
        <v>206</v>
      </c>
      <c r="F14" s="542"/>
      <c r="G14" s="542"/>
      <c r="H14" s="542"/>
    </row>
    <row r="15" spans="4:8" hidden="1" x14ac:dyDescent="0.35">
      <c r="D15" s="344" t="s">
        <v>625</v>
      </c>
      <c r="E15" s="497" t="s">
        <v>206</v>
      </c>
      <c r="F15" s="542"/>
      <c r="G15" s="542"/>
      <c r="H15" s="542"/>
    </row>
    <row r="16" spans="4:8" hidden="1" x14ac:dyDescent="0.35">
      <c r="D16" s="344" t="s">
        <v>617</v>
      </c>
      <c r="E16" s="497" t="s">
        <v>206</v>
      </c>
      <c r="F16" s="542"/>
      <c r="G16" s="542"/>
      <c r="H16" s="542"/>
    </row>
    <row r="17" spans="4:8" hidden="1" x14ac:dyDescent="0.35">
      <c r="D17" s="344" t="s">
        <v>191</v>
      </c>
      <c r="E17" s="497" t="s">
        <v>731</v>
      </c>
      <c r="F17" s="542"/>
      <c r="G17" s="542"/>
      <c r="H17" s="542"/>
    </row>
    <row r="18" spans="4:8" hidden="1" x14ac:dyDescent="0.35">
      <c r="D18" s="344" t="s">
        <v>196</v>
      </c>
      <c r="E18" s="497" t="s">
        <v>615</v>
      </c>
      <c r="F18" s="542"/>
      <c r="G18" s="542"/>
      <c r="H18" s="542"/>
    </row>
    <row r="19" spans="4:8" hidden="1" x14ac:dyDescent="0.35">
      <c r="D19" s="344" t="s">
        <v>197</v>
      </c>
      <c r="E19" s="497" t="s">
        <v>615</v>
      </c>
      <c r="F19" s="542"/>
      <c r="G19" s="542"/>
      <c r="H19" s="542"/>
    </row>
    <row r="20" spans="4:8" hidden="1" x14ac:dyDescent="0.35">
      <c r="D20" s="344" t="s">
        <v>198</v>
      </c>
      <c r="E20" s="497" t="s">
        <v>206</v>
      </c>
      <c r="F20" s="542"/>
      <c r="G20" s="542"/>
      <c r="H20" s="542"/>
    </row>
    <row r="21" spans="4:8" hidden="1" x14ac:dyDescent="0.35">
      <c r="D21" s="344" t="s">
        <v>199</v>
      </c>
      <c r="E21" s="497" t="s">
        <v>725</v>
      </c>
      <c r="F21" s="542"/>
      <c r="G21" s="542"/>
      <c r="H21" s="542"/>
    </row>
    <row r="22" spans="4:8" hidden="1" x14ac:dyDescent="0.35">
      <c r="D22" s="344" t="s">
        <v>200</v>
      </c>
      <c r="E22" s="497" t="s">
        <v>205</v>
      </c>
      <c r="F22" s="542"/>
      <c r="G22" s="542"/>
      <c r="H22" s="542"/>
    </row>
    <row r="23" spans="4:8" hidden="1" x14ac:dyDescent="0.35">
      <c r="D23" s="344" t="s">
        <v>201</v>
      </c>
      <c r="E23" s="497" t="s">
        <v>205</v>
      </c>
      <c r="F23" s="542"/>
      <c r="G23" s="542"/>
      <c r="H23" s="542"/>
    </row>
    <row r="24" spans="4:8" hidden="1" x14ac:dyDescent="0.35">
      <c r="D24" s="344" t="s">
        <v>202</v>
      </c>
      <c r="E24" s="497" t="s">
        <v>721</v>
      </c>
      <c r="F24" s="542"/>
      <c r="G24" s="542"/>
      <c r="H24" s="542"/>
    </row>
    <row r="25" spans="4:8" hidden="1" x14ac:dyDescent="0.35">
      <c r="D25" s="344" t="s">
        <v>203</v>
      </c>
      <c r="E25" s="497" t="s">
        <v>206</v>
      </c>
      <c r="F25" s="542"/>
      <c r="G25" s="542"/>
      <c r="H25" s="542"/>
    </row>
    <row r="26" spans="4:8" hidden="1" x14ac:dyDescent="0.35">
      <c r="D26" s="344" t="s">
        <v>204</v>
      </c>
      <c r="E26" s="497" t="s">
        <v>205</v>
      </c>
      <c r="F26" s="542"/>
      <c r="G26" s="542"/>
      <c r="H26" s="542"/>
    </row>
    <row r="27" spans="4:8" hidden="1" x14ac:dyDescent="0.35">
      <c r="D27" s="344" t="s">
        <v>207</v>
      </c>
      <c r="E27" s="497" t="s">
        <v>206</v>
      </c>
      <c r="F27" s="542"/>
      <c r="G27" s="542"/>
      <c r="H27" s="542"/>
    </row>
    <row r="28" spans="4:8" hidden="1" x14ac:dyDescent="0.35">
      <c r="D28" s="344" t="s">
        <v>208</v>
      </c>
      <c r="E28" s="497" t="s">
        <v>205</v>
      </c>
      <c r="F28" s="542"/>
      <c r="G28" s="542"/>
      <c r="H28" s="542"/>
    </row>
    <row r="29" spans="4:8" hidden="1" x14ac:dyDescent="0.35">
      <c r="D29" s="344" t="s">
        <v>209</v>
      </c>
      <c r="E29" s="497" t="s">
        <v>205</v>
      </c>
      <c r="F29" s="542"/>
      <c r="G29" s="542"/>
      <c r="H29" s="542"/>
    </row>
    <row r="30" spans="4:8" hidden="1" x14ac:dyDescent="0.35">
      <c r="D30" s="344" t="s">
        <v>210</v>
      </c>
      <c r="E30" s="497" t="s">
        <v>206</v>
      </c>
      <c r="F30" s="542"/>
      <c r="G30" s="542"/>
      <c r="H30" s="542"/>
    </row>
    <row r="31" spans="4:8" hidden="1" x14ac:dyDescent="0.35">
      <c r="D31" s="344" t="s">
        <v>211</v>
      </c>
      <c r="E31" s="497" t="s">
        <v>205</v>
      </c>
      <c r="F31" s="542"/>
      <c r="G31" s="542"/>
      <c r="H31" s="542"/>
    </row>
    <row r="32" spans="4:8" hidden="1" x14ac:dyDescent="0.35">
      <c r="D32" s="344" t="s">
        <v>212</v>
      </c>
      <c r="E32" s="497" t="s">
        <v>721</v>
      </c>
      <c r="F32" s="542"/>
      <c r="G32" s="542"/>
      <c r="H32" s="542"/>
    </row>
    <row r="33" spans="4:8" hidden="1" x14ac:dyDescent="0.35">
      <c r="D33" s="344" t="s">
        <v>213</v>
      </c>
      <c r="E33" s="497" t="s">
        <v>649</v>
      </c>
      <c r="F33" s="542"/>
      <c r="G33" s="542"/>
      <c r="H33" s="542"/>
    </row>
    <row r="34" spans="4:8" hidden="1" x14ac:dyDescent="0.35">
      <c r="D34" s="344" t="s">
        <v>214</v>
      </c>
      <c r="E34" s="497" t="s">
        <v>206</v>
      </c>
      <c r="F34" s="542"/>
      <c r="G34" s="542"/>
      <c r="H34" s="542"/>
    </row>
    <row r="35" spans="4:8" hidden="1" x14ac:dyDescent="0.35">
      <c r="D35" s="344" t="s">
        <v>215</v>
      </c>
      <c r="E35" s="497" t="s">
        <v>205</v>
      </c>
      <c r="F35" s="542"/>
      <c r="G35" s="542"/>
      <c r="H35" s="542"/>
    </row>
    <row r="36" spans="4:8" hidden="1" x14ac:dyDescent="0.35">
      <c r="D36" s="344" t="s">
        <v>216</v>
      </c>
      <c r="E36" s="497" t="s">
        <v>206</v>
      </c>
      <c r="F36" s="542"/>
      <c r="G36" s="542"/>
      <c r="H36" s="542"/>
    </row>
    <row r="37" spans="4:8" hidden="1" x14ac:dyDescent="0.35">
      <c r="D37" s="344" t="s">
        <v>217</v>
      </c>
      <c r="E37" s="497" t="s">
        <v>206</v>
      </c>
      <c r="F37" s="542"/>
      <c r="G37" s="542"/>
      <c r="H37" s="542"/>
    </row>
    <row r="38" spans="4:8" hidden="1" x14ac:dyDescent="0.35">
      <c r="D38" s="344" t="s">
        <v>218</v>
      </c>
      <c r="E38" s="497" t="s">
        <v>205</v>
      </c>
      <c r="F38" s="542"/>
      <c r="G38" s="542"/>
      <c r="H38" s="542"/>
    </row>
    <row r="39" spans="4:8" hidden="1" x14ac:dyDescent="0.35">
      <c r="D39" s="344" t="s">
        <v>219</v>
      </c>
      <c r="E39" s="497" t="s">
        <v>206</v>
      </c>
      <c r="F39" s="542"/>
      <c r="G39" s="542"/>
      <c r="H39" s="542"/>
    </row>
    <row r="40" spans="4:8" hidden="1" x14ac:dyDescent="0.35">
      <c r="D40" s="344" t="s">
        <v>220</v>
      </c>
      <c r="E40" s="497" t="s">
        <v>721</v>
      </c>
      <c r="F40" s="542"/>
      <c r="G40" s="542"/>
      <c r="H40" s="542"/>
    </row>
    <row r="41" spans="4:8" hidden="1" x14ac:dyDescent="0.35">
      <c r="D41" s="344" t="s">
        <v>221</v>
      </c>
      <c r="E41" s="497" t="s">
        <v>615</v>
      </c>
      <c r="F41" s="542"/>
      <c r="G41" s="542"/>
      <c r="H41" s="542"/>
    </row>
    <row r="42" spans="4:8" hidden="1" x14ac:dyDescent="0.35">
      <c r="D42" s="344" t="s">
        <v>222</v>
      </c>
      <c r="E42" s="497" t="s">
        <v>205</v>
      </c>
      <c r="F42" s="542"/>
      <c r="G42" s="542"/>
      <c r="H42" s="542"/>
    </row>
    <row r="43" spans="4:8" hidden="1" x14ac:dyDescent="0.35">
      <c r="D43" s="344" t="s">
        <v>223</v>
      </c>
      <c r="E43" s="497" t="s">
        <v>721</v>
      </c>
      <c r="F43" s="542"/>
      <c r="G43" s="542"/>
      <c r="H43" s="542"/>
    </row>
    <row r="44" spans="4:8" hidden="1" x14ac:dyDescent="0.35">
      <c r="D44" s="344" t="s">
        <v>224</v>
      </c>
      <c r="E44" s="497" t="s">
        <v>206</v>
      </c>
      <c r="F44" s="542"/>
      <c r="G44" s="542"/>
      <c r="H44" s="542"/>
    </row>
    <row r="45" spans="4:8" hidden="1" x14ac:dyDescent="0.35">
      <c r="D45" s="344" t="s">
        <v>225</v>
      </c>
      <c r="E45" s="497" t="s">
        <v>770</v>
      </c>
      <c r="F45" s="542"/>
      <c r="G45" s="542"/>
      <c r="H45" s="542"/>
    </row>
    <row r="46" spans="4:8" hidden="1" x14ac:dyDescent="0.35">
      <c r="D46" s="344" t="s">
        <v>226</v>
      </c>
      <c r="E46" s="497" t="s">
        <v>770</v>
      </c>
      <c r="F46" s="542"/>
      <c r="G46" s="542"/>
      <c r="H46" s="542"/>
    </row>
    <row r="47" spans="4:8" hidden="1" x14ac:dyDescent="0.35">
      <c r="D47" s="344" t="s">
        <v>227</v>
      </c>
      <c r="E47" s="497" t="s">
        <v>205</v>
      </c>
      <c r="F47" s="542"/>
      <c r="G47" s="542"/>
      <c r="H47" s="542"/>
    </row>
    <row r="48" spans="4:8" hidden="1" x14ac:dyDescent="0.35">
      <c r="D48" s="344" t="s">
        <v>228</v>
      </c>
      <c r="E48" s="497" t="s">
        <v>206</v>
      </c>
      <c r="F48" s="542"/>
      <c r="G48" s="542"/>
      <c r="H48" s="542"/>
    </row>
    <row r="49" spans="4:8" hidden="1" x14ac:dyDescent="0.35">
      <c r="D49" s="344" t="s">
        <v>229</v>
      </c>
      <c r="E49" s="497" t="s">
        <v>206</v>
      </c>
      <c r="F49" s="542"/>
      <c r="G49" s="542"/>
      <c r="H49" s="542"/>
    </row>
    <row r="50" spans="4:8" hidden="1" x14ac:dyDescent="0.35">
      <c r="D50" s="344" t="s">
        <v>230</v>
      </c>
      <c r="E50" s="497" t="s">
        <v>206</v>
      </c>
      <c r="F50" s="542"/>
      <c r="G50" s="542"/>
      <c r="H50" s="542"/>
    </row>
    <row r="51" spans="4:8" hidden="1" x14ac:dyDescent="0.35">
      <c r="D51" s="344" t="s">
        <v>231</v>
      </c>
      <c r="E51" s="497" t="s">
        <v>206</v>
      </c>
      <c r="F51" s="542"/>
      <c r="G51" s="542"/>
      <c r="H51" s="542"/>
    </row>
    <row r="52" spans="4:8" hidden="1" x14ac:dyDescent="0.35">
      <c r="D52" s="344" t="s">
        <v>232</v>
      </c>
      <c r="E52" s="497" t="s">
        <v>206</v>
      </c>
      <c r="F52" s="542"/>
      <c r="G52" s="542"/>
      <c r="H52" s="542"/>
    </row>
    <row r="53" spans="4:8" hidden="1" x14ac:dyDescent="0.35">
      <c r="D53" s="344" t="s">
        <v>233</v>
      </c>
      <c r="E53" s="497" t="s">
        <v>205</v>
      </c>
      <c r="F53" s="542"/>
      <c r="G53" s="542"/>
      <c r="H53" s="542"/>
    </row>
    <row r="54" spans="4:8" hidden="1" x14ac:dyDescent="0.35">
      <c r="D54" s="344" t="s">
        <v>234</v>
      </c>
      <c r="E54" s="497" t="s">
        <v>618</v>
      </c>
      <c r="F54" s="542"/>
      <c r="G54" s="542"/>
      <c r="H54" s="542"/>
    </row>
    <row r="55" spans="4:8" hidden="1" x14ac:dyDescent="0.35">
      <c r="D55" s="344" t="s">
        <v>235</v>
      </c>
      <c r="E55" s="497" t="s">
        <v>240</v>
      </c>
      <c r="F55" s="542"/>
      <c r="G55" s="542"/>
      <c r="H55" s="542"/>
    </row>
    <row r="56" spans="4:8" hidden="1" x14ac:dyDescent="0.35">
      <c r="D56" s="344" t="s">
        <v>236</v>
      </c>
      <c r="E56" s="497" t="s">
        <v>759</v>
      </c>
      <c r="F56" s="542"/>
      <c r="G56" s="542"/>
      <c r="H56" s="542"/>
    </row>
    <row r="57" spans="4:8" hidden="1" x14ac:dyDescent="0.35">
      <c r="D57" s="344" t="s">
        <v>237</v>
      </c>
      <c r="E57" s="497" t="s">
        <v>759</v>
      </c>
      <c r="F57" s="542"/>
      <c r="G57" s="542"/>
      <c r="H57" s="542"/>
    </row>
    <row r="58" spans="4:8" hidden="1" x14ac:dyDescent="0.35">
      <c r="D58" s="344" t="s">
        <v>238</v>
      </c>
      <c r="E58" s="497" t="s">
        <v>761</v>
      </c>
      <c r="F58" s="542"/>
      <c r="G58" s="542"/>
      <c r="H58" s="542"/>
    </row>
    <row r="59" spans="4:8" hidden="1" x14ac:dyDescent="0.35">
      <c r="D59" s="344" t="s">
        <v>239</v>
      </c>
      <c r="E59" s="497" t="s">
        <v>759</v>
      </c>
      <c r="F59" s="542"/>
      <c r="G59" s="542"/>
      <c r="H59" s="542"/>
    </row>
    <row r="60" spans="4:8" hidden="1" x14ac:dyDescent="0.35">
      <c r="D60" s="344" t="s">
        <v>241</v>
      </c>
      <c r="E60" s="497" t="s">
        <v>206</v>
      </c>
      <c r="F60" s="542"/>
      <c r="G60" s="542"/>
      <c r="H60" s="542"/>
    </row>
    <row r="61" spans="4:8" hidden="1" x14ac:dyDescent="0.35">
      <c r="D61" s="344" t="s">
        <v>242</v>
      </c>
      <c r="E61" s="497" t="s">
        <v>206</v>
      </c>
      <c r="F61" s="542"/>
      <c r="G61" s="542"/>
      <c r="H61" s="542"/>
    </row>
    <row r="62" spans="4:8" hidden="1" x14ac:dyDescent="0.35">
      <c r="D62" s="344" t="s">
        <v>243</v>
      </c>
      <c r="E62" s="497" t="s">
        <v>205</v>
      </c>
      <c r="F62" s="542"/>
      <c r="G62" s="542"/>
      <c r="H62" s="542"/>
    </row>
    <row r="63" spans="4:8" hidden="1" x14ac:dyDescent="0.35">
      <c r="D63" s="344" t="s">
        <v>244</v>
      </c>
      <c r="E63" s="497" t="s">
        <v>206</v>
      </c>
      <c r="F63" s="542"/>
      <c r="G63" s="542"/>
      <c r="H63" s="542"/>
    </row>
    <row r="64" spans="4:8" hidden="1" x14ac:dyDescent="0.35">
      <c r="D64" s="344" t="s">
        <v>245</v>
      </c>
      <c r="E64" s="497" t="s">
        <v>205</v>
      </c>
      <c r="F64" s="542"/>
      <c r="G64" s="542"/>
      <c r="H64" s="542"/>
    </row>
    <row r="65" spans="4:8" hidden="1" x14ac:dyDescent="0.35">
      <c r="D65" s="344" t="s">
        <v>246</v>
      </c>
      <c r="E65" s="497" t="s">
        <v>206</v>
      </c>
      <c r="F65" s="542"/>
      <c r="G65" s="542"/>
      <c r="H65" s="542"/>
    </row>
    <row r="66" spans="4:8" hidden="1" x14ac:dyDescent="0.35">
      <c r="D66" s="344" t="s">
        <v>247</v>
      </c>
      <c r="E66" s="497" t="s">
        <v>206</v>
      </c>
      <c r="F66" s="542"/>
      <c r="G66" s="542"/>
      <c r="H66" s="542"/>
    </row>
    <row r="67" spans="4:8" hidden="1" x14ac:dyDescent="0.35">
      <c r="D67" s="344" t="s">
        <v>248</v>
      </c>
      <c r="E67" s="497" t="s">
        <v>206</v>
      </c>
      <c r="F67" s="542"/>
      <c r="G67" s="542"/>
      <c r="H67" s="542"/>
    </row>
    <row r="68" spans="4:8" hidden="1" x14ac:dyDescent="0.35">
      <c r="D68" s="344" t="s">
        <v>249</v>
      </c>
      <c r="E68" s="497" t="s">
        <v>205</v>
      </c>
      <c r="F68" s="542"/>
      <c r="G68" s="542"/>
      <c r="H68" s="542"/>
    </row>
    <row r="69" spans="4:8" hidden="1" x14ac:dyDescent="0.35">
      <c r="D69" s="344" t="s">
        <v>250</v>
      </c>
      <c r="E69" s="497" t="s">
        <v>205</v>
      </c>
      <c r="F69" s="542"/>
      <c r="G69" s="542"/>
      <c r="H69" s="542"/>
    </row>
    <row r="70" spans="4:8" hidden="1" x14ac:dyDescent="0.35">
      <c r="D70" s="344" t="s">
        <v>251</v>
      </c>
      <c r="E70" s="497" t="s">
        <v>205</v>
      </c>
      <c r="F70" s="542"/>
      <c r="G70" s="542"/>
      <c r="H70" s="542"/>
    </row>
    <row r="71" spans="4:8" hidden="1" x14ac:dyDescent="0.35">
      <c r="D71" s="344" t="s">
        <v>252</v>
      </c>
      <c r="E71" s="497" t="s">
        <v>649</v>
      </c>
      <c r="F71" s="542"/>
      <c r="G71" s="542"/>
      <c r="H71" s="542"/>
    </row>
    <row r="72" spans="4:8" x14ac:dyDescent="0.35">
      <c r="D72" s="344" t="s">
        <v>253</v>
      </c>
      <c r="E72" s="497" t="s">
        <v>205</v>
      </c>
      <c r="F72" s="258" t="s">
        <v>172</v>
      </c>
      <c r="G72" s="258" t="s">
        <v>977</v>
      </c>
      <c r="H72" s="542">
        <v>9</v>
      </c>
    </row>
    <row r="73" spans="4:8" x14ac:dyDescent="0.35">
      <c r="D73" s="344" t="s">
        <v>254</v>
      </c>
      <c r="E73" s="497" t="s">
        <v>206</v>
      </c>
      <c r="F73" s="258" t="s">
        <v>494</v>
      </c>
      <c r="G73" s="258" t="s">
        <v>977</v>
      </c>
      <c r="H73" s="542">
        <v>9</v>
      </c>
    </row>
    <row r="74" spans="4:8" hidden="1" x14ac:dyDescent="0.35">
      <c r="D74" s="344" t="s">
        <v>255</v>
      </c>
      <c r="E74" s="497" t="s">
        <v>615</v>
      </c>
      <c r="F74" s="258"/>
      <c r="G74" s="258"/>
      <c r="H74" s="542"/>
    </row>
    <row r="75" spans="4:8" x14ac:dyDescent="0.35">
      <c r="D75" s="344" t="s">
        <v>256</v>
      </c>
      <c r="E75" s="497" t="s">
        <v>206</v>
      </c>
      <c r="F75" s="258" t="s">
        <v>172</v>
      </c>
      <c r="G75" s="258" t="s">
        <v>977</v>
      </c>
      <c r="H75" s="542">
        <v>9</v>
      </c>
    </row>
    <row r="76" spans="4:8" hidden="1" x14ac:dyDescent="0.35">
      <c r="D76" s="344" t="s">
        <v>257</v>
      </c>
      <c r="E76" s="497" t="s">
        <v>206</v>
      </c>
      <c r="F76" s="258"/>
      <c r="G76" s="258"/>
      <c r="H76" s="542"/>
    </row>
    <row r="77" spans="4:8" hidden="1" x14ac:dyDescent="0.35">
      <c r="D77" s="344" t="s">
        <v>258</v>
      </c>
      <c r="E77" s="497" t="s">
        <v>205</v>
      </c>
      <c r="F77" s="258"/>
      <c r="G77" s="258"/>
      <c r="H77" s="542"/>
    </row>
    <row r="78" spans="4:8" hidden="1" x14ac:dyDescent="0.35">
      <c r="D78" s="344" t="s">
        <v>259</v>
      </c>
      <c r="E78" s="497" t="s">
        <v>205</v>
      </c>
      <c r="F78" s="258"/>
      <c r="G78" s="258"/>
      <c r="H78" s="542"/>
    </row>
    <row r="79" spans="4:8" x14ac:dyDescent="0.35">
      <c r="D79" s="344" t="s">
        <v>260</v>
      </c>
      <c r="E79" s="497" t="s">
        <v>206</v>
      </c>
      <c r="F79" s="258" t="s">
        <v>172</v>
      </c>
      <c r="G79" s="258" t="s">
        <v>977</v>
      </c>
      <c r="H79" s="542">
        <v>9</v>
      </c>
    </row>
    <row r="80" spans="4:8" x14ac:dyDescent="0.35">
      <c r="D80" s="344" t="s">
        <v>261</v>
      </c>
      <c r="E80" s="497" t="s">
        <v>206</v>
      </c>
      <c r="F80" s="258" t="s">
        <v>172</v>
      </c>
      <c r="G80" s="258" t="s">
        <v>977</v>
      </c>
      <c r="H80" s="542">
        <v>9</v>
      </c>
    </row>
    <row r="81" spans="4:12" x14ac:dyDescent="0.35">
      <c r="D81" s="344" t="s">
        <v>262</v>
      </c>
      <c r="E81" s="497" t="s">
        <v>205</v>
      </c>
      <c r="F81" s="258" t="s">
        <v>172</v>
      </c>
      <c r="G81" s="258" t="s">
        <v>977</v>
      </c>
      <c r="H81" s="542">
        <v>9</v>
      </c>
    </row>
    <row r="82" spans="4:12" x14ac:dyDescent="0.35">
      <c r="D82" s="344" t="s">
        <v>264</v>
      </c>
      <c r="E82" s="497" t="s">
        <v>131</v>
      </c>
      <c r="F82" s="258" t="s">
        <v>172</v>
      </c>
      <c r="G82" s="258" t="s">
        <v>854</v>
      </c>
      <c r="H82" s="542"/>
    </row>
    <row r="83" spans="4:12" x14ac:dyDescent="0.35">
      <c r="D83" s="344" t="s">
        <v>265</v>
      </c>
      <c r="E83" s="497" t="s">
        <v>34</v>
      </c>
      <c r="F83" s="258" t="s">
        <v>172</v>
      </c>
      <c r="G83" s="258" t="s">
        <v>854</v>
      </c>
      <c r="H83" s="258">
        <f t="shared" ref="H83:H86" si="0">9+4</f>
        <v>13</v>
      </c>
    </row>
    <row r="84" spans="4:12" x14ac:dyDescent="0.35">
      <c r="D84" s="344" t="s">
        <v>266</v>
      </c>
      <c r="E84" s="497" t="s">
        <v>29</v>
      </c>
      <c r="F84" s="258" t="s">
        <v>172</v>
      </c>
      <c r="G84" s="258" t="s">
        <v>854</v>
      </c>
      <c r="H84" s="258">
        <f t="shared" si="0"/>
        <v>13</v>
      </c>
    </row>
    <row r="85" spans="4:12" x14ac:dyDescent="0.35">
      <c r="D85" s="344" t="s">
        <v>267</v>
      </c>
      <c r="E85" s="497" t="s">
        <v>34</v>
      </c>
      <c r="F85" s="258" t="s">
        <v>172</v>
      </c>
      <c r="G85" s="258" t="s">
        <v>854</v>
      </c>
      <c r="H85" s="258">
        <f t="shared" si="0"/>
        <v>13</v>
      </c>
    </row>
    <row r="86" spans="4:12" x14ac:dyDescent="0.35">
      <c r="D86" s="344" t="s">
        <v>268</v>
      </c>
      <c r="E86" s="497" t="s">
        <v>34</v>
      </c>
      <c r="F86" s="258" t="s">
        <v>172</v>
      </c>
      <c r="G86" s="258" t="s">
        <v>854</v>
      </c>
      <c r="H86" s="258">
        <f t="shared" si="0"/>
        <v>13</v>
      </c>
    </row>
    <row r="87" spans="4:12" x14ac:dyDescent="0.35">
      <c r="D87" s="344" t="s">
        <v>269</v>
      </c>
      <c r="E87" s="497" t="s">
        <v>34</v>
      </c>
      <c r="F87" s="258" t="s">
        <v>172</v>
      </c>
      <c r="G87" s="258" t="s">
        <v>854</v>
      </c>
      <c r="H87" s="258">
        <f t="shared" ref="H87:H92" si="1">9+4</f>
        <v>13</v>
      </c>
      <c r="L87">
        <f>13+13+11</f>
        <v>37</v>
      </c>
    </row>
    <row r="88" spans="4:12" x14ac:dyDescent="0.35">
      <c r="D88" s="344" t="s">
        <v>270</v>
      </c>
      <c r="E88" s="497" t="s">
        <v>43</v>
      </c>
      <c r="F88" s="258" t="s">
        <v>172</v>
      </c>
      <c r="G88" s="258" t="s">
        <v>854</v>
      </c>
      <c r="H88" s="258">
        <f t="shared" si="1"/>
        <v>13</v>
      </c>
    </row>
    <row r="89" spans="4:12" x14ac:dyDescent="0.35">
      <c r="D89" s="344" t="s">
        <v>271</v>
      </c>
      <c r="E89" s="497" t="s">
        <v>34</v>
      </c>
      <c r="F89" s="258" t="s">
        <v>172</v>
      </c>
      <c r="G89" s="258" t="s">
        <v>854</v>
      </c>
      <c r="H89" s="258">
        <f t="shared" si="1"/>
        <v>13</v>
      </c>
    </row>
    <row r="90" spans="4:12" x14ac:dyDescent="0.35">
      <c r="D90" s="344" t="s">
        <v>272</v>
      </c>
      <c r="E90" s="497" t="s">
        <v>34</v>
      </c>
      <c r="F90" s="258" t="s">
        <v>172</v>
      </c>
      <c r="G90" s="258" t="s">
        <v>854</v>
      </c>
      <c r="H90" s="258">
        <f t="shared" si="1"/>
        <v>13</v>
      </c>
    </row>
    <row r="91" spans="4:12" x14ac:dyDescent="0.35">
      <c r="D91" s="344" t="s">
        <v>273</v>
      </c>
      <c r="E91" s="497" t="s">
        <v>43</v>
      </c>
      <c r="F91" s="258" t="s">
        <v>172</v>
      </c>
      <c r="G91" s="258" t="s">
        <v>854</v>
      </c>
      <c r="H91" s="258">
        <f t="shared" si="1"/>
        <v>13</v>
      </c>
    </row>
    <row r="92" spans="4:12" x14ac:dyDescent="0.35">
      <c r="D92" s="344" t="s">
        <v>274</v>
      </c>
      <c r="E92" s="497" t="s">
        <v>275</v>
      </c>
      <c r="F92" s="258" t="s">
        <v>172</v>
      </c>
      <c r="G92" s="258" t="s">
        <v>854</v>
      </c>
      <c r="H92" s="258">
        <f t="shared" si="1"/>
        <v>13</v>
      </c>
    </row>
    <row r="93" spans="4:12" hidden="1" x14ac:dyDescent="0.35">
      <c r="D93" s="344" t="s">
        <v>276</v>
      </c>
      <c r="E93" s="497" t="s">
        <v>29</v>
      </c>
      <c r="F93" s="542"/>
      <c r="G93" s="542"/>
      <c r="H93" s="542"/>
    </row>
    <row r="94" spans="4:12" hidden="1" x14ac:dyDescent="0.35">
      <c r="D94" s="344" t="s">
        <v>277</v>
      </c>
      <c r="E94" s="497" t="s">
        <v>29</v>
      </c>
      <c r="F94" s="542"/>
      <c r="G94" s="542"/>
      <c r="H94" s="542"/>
    </row>
    <row r="95" spans="4:12" hidden="1" x14ac:dyDescent="0.35">
      <c r="D95" s="344" t="s">
        <v>278</v>
      </c>
      <c r="E95" s="497" t="s">
        <v>285</v>
      </c>
      <c r="F95" s="542"/>
      <c r="G95" s="542"/>
      <c r="H95" s="542"/>
    </row>
    <row r="96" spans="4:12" hidden="1" x14ac:dyDescent="0.35">
      <c r="D96" s="344" t="s">
        <v>279</v>
      </c>
      <c r="E96" s="497" t="s">
        <v>29</v>
      </c>
      <c r="F96" s="542"/>
      <c r="G96" s="542"/>
      <c r="H96" s="542"/>
    </row>
    <row r="97" spans="4:8" hidden="1" x14ac:dyDescent="0.35">
      <c r="D97" s="344" t="s">
        <v>169</v>
      </c>
      <c r="E97" s="497" t="s">
        <v>29</v>
      </c>
      <c r="F97" s="542"/>
      <c r="G97" s="542"/>
      <c r="H97" s="542"/>
    </row>
    <row r="98" spans="4:8" hidden="1" x14ac:dyDescent="0.35">
      <c r="D98" s="344" t="s">
        <v>280</v>
      </c>
      <c r="E98" s="497" t="s">
        <v>29</v>
      </c>
      <c r="F98" s="542"/>
      <c r="G98" s="542"/>
      <c r="H98" s="542"/>
    </row>
    <row r="99" spans="4:8" hidden="1" x14ac:dyDescent="0.35">
      <c r="D99" s="344" t="s">
        <v>281</v>
      </c>
      <c r="E99" s="497" t="s">
        <v>29</v>
      </c>
      <c r="F99" s="542"/>
      <c r="G99" s="542"/>
      <c r="H99" s="542"/>
    </row>
    <row r="100" spans="4:8" hidden="1" x14ac:dyDescent="0.35">
      <c r="D100" s="344" t="s">
        <v>282</v>
      </c>
      <c r="E100" s="497" t="s">
        <v>29</v>
      </c>
      <c r="F100" s="542"/>
      <c r="G100" s="542"/>
      <c r="H100" s="542"/>
    </row>
    <row r="101" spans="4:8" hidden="1" x14ac:dyDescent="0.35">
      <c r="D101" s="344" t="s">
        <v>283</v>
      </c>
      <c r="E101" s="497" t="s">
        <v>29</v>
      </c>
      <c r="F101" s="542"/>
      <c r="G101" s="542"/>
      <c r="H101" s="542"/>
    </row>
    <row r="102" spans="4:8" hidden="1" x14ac:dyDescent="0.35">
      <c r="D102" s="344" t="s">
        <v>284</v>
      </c>
      <c r="E102" s="497" t="s">
        <v>29</v>
      </c>
      <c r="F102" s="542"/>
      <c r="G102" s="542"/>
      <c r="H102" s="542"/>
    </row>
    <row r="103" spans="4:8" hidden="1" x14ac:dyDescent="0.35">
      <c r="D103" s="344" t="s">
        <v>182</v>
      </c>
      <c r="E103" s="497" t="s">
        <v>34</v>
      </c>
      <c r="F103" s="542"/>
      <c r="G103" s="542"/>
      <c r="H103" s="542"/>
    </row>
    <row r="104" spans="4:8" x14ac:dyDescent="0.35">
      <c r="D104" s="344" t="s">
        <v>178</v>
      </c>
      <c r="E104" s="497" t="s">
        <v>131</v>
      </c>
      <c r="F104" s="258" t="s">
        <v>172</v>
      </c>
      <c r="G104" s="258" t="s">
        <v>854</v>
      </c>
      <c r="H104" s="258">
        <f t="shared" ref="H104:H116" si="2">9+4</f>
        <v>13</v>
      </c>
    </row>
    <row r="105" spans="4:8" ht="15" customHeight="1" x14ac:dyDescent="0.35">
      <c r="D105" s="344" t="s">
        <v>286</v>
      </c>
      <c r="E105" s="497" t="s">
        <v>34</v>
      </c>
      <c r="F105" s="258" t="s">
        <v>172</v>
      </c>
      <c r="G105" s="258" t="s">
        <v>854</v>
      </c>
      <c r="H105" s="258">
        <f t="shared" si="2"/>
        <v>13</v>
      </c>
    </row>
    <row r="106" spans="4:8" x14ac:dyDescent="0.35">
      <c r="D106" s="344" t="s">
        <v>55</v>
      </c>
      <c r="E106" s="497" t="s">
        <v>34</v>
      </c>
      <c r="F106" s="258" t="s">
        <v>172</v>
      </c>
      <c r="G106" s="258" t="s">
        <v>854</v>
      </c>
      <c r="H106" s="258">
        <f t="shared" si="2"/>
        <v>13</v>
      </c>
    </row>
    <row r="107" spans="4:8" x14ac:dyDescent="0.35">
      <c r="D107" s="344" t="s">
        <v>51</v>
      </c>
      <c r="E107" s="497" t="s">
        <v>34</v>
      </c>
      <c r="F107" s="258" t="s">
        <v>172</v>
      </c>
      <c r="G107" s="258" t="s">
        <v>853</v>
      </c>
      <c r="H107" s="258">
        <f t="shared" si="2"/>
        <v>13</v>
      </c>
    </row>
    <row r="108" spans="4:8" x14ac:dyDescent="0.35">
      <c r="D108" s="344" t="s">
        <v>54</v>
      </c>
      <c r="E108" s="497" t="s">
        <v>34</v>
      </c>
      <c r="F108" s="258" t="s">
        <v>172</v>
      </c>
      <c r="G108" s="258" t="s">
        <v>853</v>
      </c>
      <c r="H108" s="258">
        <f t="shared" si="2"/>
        <v>13</v>
      </c>
    </row>
    <row r="109" spans="4:8" x14ac:dyDescent="0.35">
      <c r="D109" s="344" t="s">
        <v>126</v>
      </c>
      <c r="E109" s="497" t="s">
        <v>29</v>
      </c>
      <c r="F109" s="258" t="s">
        <v>172</v>
      </c>
      <c r="G109" s="258" t="s">
        <v>853</v>
      </c>
      <c r="H109" s="258">
        <f t="shared" si="2"/>
        <v>13</v>
      </c>
    </row>
    <row r="110" spans="4:8" x14ac:dyDescent="0.35">
      <c r="D110" s="344" t="s">
        <v>115</v>
      </c>
      <c r="E110" s="497" t="s">
        <v>29</v>
      </c>
      <c r="F110" s="258" t="s">
        <v>172</v>
      </c>
      <c r="G110" s="258" t="s">
        <v>853</v>
      </c>
      <c r="H110" s="258">
        <f t="shared" si="2"/>
        <v>13</v>
      </c>
    </row>
    <row r="111" spans="4:8" x14ac:dyDescent="0.35">
      <c r="D111" s="344" t="s">
        <v>64</v>
      </c>
      <c r="E111" s="497" t="s">
        <v>29</v>
      </c>
      <c r="F111" s="258" t="s">
        <v>172</v>
      </c>
      <c r="G111" s="258" t="s">
        <v>853</v>
      </c>
      <c r="H111" s="258">
        <f t="shared" si="2"/>
        <v>13</v>
      </c>
    </row>
    <row r="112" spans="4:8" x14ac:dyDescent="0.35">
      <c r="D112" s="344" t="s">
        <v>112</v>
      </c>
      <c r="E112" s="497" t="s">
        <v>34</v>
      </c>
      <c r="F112" s="258" t="s">
        <v>172</v>
      </c>
      <c r="G112" s="258" t="s">
        <v>853</v>
      </c>
      <c r="H112" s="258">
        <f t="shared" si="2"/>
        <v>13</v>
      </c>
    </row>
    <row r="113" spans="4:8" x14ac:dyDescent="0.35">
      <c r="D113" s="344" t="s">
        <v>125</v>
      </c>
      <c r="E113" s="497" t="s">
        <v>34</v>
      </c>
      <c r="F113" s="258" t="s">
        <v>172</v>
      </c>
      <c r="G113" s="258" t="s">
        <v>853</v>
      </c>
      <c r="H113" s="258">
        <f t="shared" si="2"/>
        <v>13</v>
      </c>
    </row>
    <row r="114" spans="4:8" x14ac:dyDescent="0.35">
      <c r="D114" s="344" t="s">
        <v>287</v>
      </c>
      <c r="E114" s="497" t="s">
        <v>29</v>
      </c>
      <c r="F114" s="258" t="s">
        <v>172</v>
      </c>
      <c r="G114" s="258" t="s">
        <v>853</v>
      </c>
      <c r="H114" s="258">
        <f t="shared" si="2"/>
        <v>13</v>
      </c>
    </row>
    <row r="115" spans="4:8" x14ac:dyDescent="0.35">
      <c r="D115" s="344" t="s">
        <v>60</v>
      </c>
      <c r="E115" s="497" t="s">
        <v>43</v>
      </c>
      <c r="F115" s="258" t="s">
        <v>172</v>
      </c>
      <c r="G115" s="258" t="s">
        <v>853</v>
      </c>
      <c r="H115" s="258">
        <f t="shared" si="2"/>
        <v>13</v>
      </c>
    </row>
    <row r="116" spans="4:8" x14ac:dyDescent="0.35">
      <c r="D116" s="344" t="s">
        <v>288</v>
      </c>
      <c r="E116" s="497" t="s">
        <v>135</v>
      </c>
      <c r="F116" s="258" t="s">
        <v>172</v>
      </c>
      <c r="G116" s="258" t="s">
        <v>853</v>
      </c>
      <c r="H116" s="258">
        <f t="shared" si="2"/>
        <v>13</v>
      </c>
    </row>
    <row r="117" spans="4:8" hidden="1" x14ac:dyDescent="0.35">
      <c r="D117" s="344" t="s">
        <v>289</v>
      </c>
      <c r="E117" s="497" t="s">
        <v>34</v>
      </c>
      <c r="F117" s="542"/>
      <c r="G117" s="542"/>
      <c r="H117" s="542"/>
    </row>
    <row r="118" spans="4:8" hidden="1" x14ac:dyDescent="0.35">
      <c r="D118" s="344" t="s">
        <v>290</v>
      </c>
      <c r="E118" s="497" t="s">
        <v>29</v>
      </c>
      <c r="F118" s="542"/>
      <c r="G118" s="542"/>
      <c r="H118" s="542"/>
    </row>
    <row r="119" spans="4:8" hidden="1" x14ac:dyDescent="0.35">
      <c r="D119" s="344" t="s">
        <v>291</v>
      </c>
      <c r="E119" s="497" t="s">
        <v>43</v>
      </c>
      <c r="F119" s="542"/>
      <c r="G119" s="542"/>
      <c r="H119" s="542"/>
    </row>
    <row r="120" spans="4:8" hidden="1" x14ac:dyDescent="0.35">
      <c r="D120" s="344" t="s">
        <v>292</v>
      </c>
      <c r="E120" s="497" t="s">
        <v>34</v>
      </c>
      <c r="F120" s="542"/>
      <c r="G120" s="542"/>
      <c r="H120" s="542"/>
    </row>
    <row r="121" spans="4:8" hidden="1" x14ac:dyDescent="0.35">
      <c r="D121" s="344" t="s">
        <v>293</v>
      </c>
      <c r="E121" s="497" t="s">
        <v>29</v>
      </c>
      <c r="F121" s="542"/>
      <c r="G121" s="542"/>
      <c r="H121" s="542"/>
    </row>
    <row r="122" spans="4:8" hidden="1" x14ac:dyDescent="0.35">
      <c r="D122" s="344" t="s">
        <v>294</v>
      </c>
      <c r="E122" s="497" t="s">
        <v>43</v>
      </c>
      <c r="F122" s="542"/>
      <c r="G122" s="542"/>
      <c r="H122" s="542"/>
    </row>
    <row r="123" spans="4:8" hidden="1" x14ac:dyDescent="0.35">
      <c r="D123" s="344" t="s">
        <v>295</v>
      </c>
      <c r="E123" s="497" t="s">
        <v>43</v>
      </c>
      <c r="F123" s="542"/>
      <c r="G123" s="542"/>
      <c r="H123" s="542"/>
    </row>
    <row r="124" spans="4:8" hidden="1" x14ac:dyDescent="0.35">
      <c r="D124" s="344" t="s">
        <v>296</v>
      </c>
      <c r="E124" s="497" t="s">
        <v>29</v>
      </c>
      <c r="F124" s="542"/>
      <c r="G124" s="542"/>
      <c r="H124" s="542"/>
    </row>
    <row r="125" spans="4:8" hidden="1" x14ac:dyDescent="0.35">
      <c r="D125" s="344" t="s">
        <v>297</v>
      </c>
      <c r="E125" s="497" t="s">
        <v>34</v>
      </c>
      <c r="F125" s="542"/>
      <c r="G125" s="542"/>
      <c r="H125" s="542"/>
    </row>
    <row r="126" spans="4:8" x14ac:dyDescent="0.35">
      <c r="D126" s="344" t="s">
        <v>298</v>
      </c>
      <c r="E126" s="497" t="s">
        <v>29</v>
      </c>
      <c r="F126" s="258" t="s">
        <v>172</v>
      </c>
      <c r="G126" s="258" t="s">
        <v>853</v>
      </c>
      <c r="H126" s="258">
        <f>9+4</f>
        <v>13</v>
      </c>
    </row>
    <row r="127" spans="4:8" hidden="1" x14ac:dyDescent="0.35">
      <c r="D127" s="344" t="s">
        <v>299</v>
      </c>
      <c r="E127" s="497" t="s">
        <v>29</v>
      </c>
      <c r="F127" s="542"/>
      <c r="G127" s="542"/>
      <c r="H127" s="542"/>
    </row>
    <row r="128" spans="4:8" hidden="1" x14ac:dyDescent="0.35">
      <c r="D128" s="344" t="s">
        <v>300</v>
      </c>
      <c r="E128" s="497" t="s">
        <v>309</v>
      </c>
      <c r="F128" s="542"/>
      <c r="G128" s="542"/>
      <c r="H128" s="542"/>
    </row>
    <row r="129" spans="4:8" hidden="1" x14ac:dyDescent="0.35">
      <c r="D129" s="344" t="s">
        <v>301</v>
      </c>
      <c r="E129" s="497" t="s">
        <v>612</v>
      </c>
      <c r="F129" s="542"/>
      <c r="G129" s="542"/>
      <c r="H129" s="542"/>
    </row>
    <row r="130" spans="4:8" hidden="1" x14ac:dyDescent="0.35">
      <c r="D130" s="344" t="s">
        <v>302</v>
      </c>
      <c r="E130" s="497" t="s">
        <v>29</v>
      </c>
      <c r="F130" s="542"/>
      <c r="G130" s="542"/>
      <c r="H130" s="542"/>
    </row>
    <row r="131" spans="4:8" hidden="1" x14ac:dyDescent="0.35">
      <c r="D131" s="344" t="s">
        <v>303</v>
      </c>
      <c r="E131" s="497" t="s">
        <v>34</v>
      </c>
      <c r="F131" s="542"/>
      <c r="G131" s="542"/>
      <c r="H131" s="542"/>
    </row>
    <row r="132" spans="4:8" hidden="1" x14ac:dyDescent="0.35">
      <c r="D132" s="344" t="s">
        <v>304</v>
      </c>
      <c r="E132" s="497" t="s">
        <v>29</v>
      </c>
      <c r="F132" s="542"/>
      <c r="G132" s="542"/>
      <c r="H132" s="542"/>
    </row>
    <row r="133" spans="4:8" hidden="1" x14ac:dyDescent="0.35">
      <c r="D133" s="344" t="s">
        <v>305</v>
      </c>
      <c r="E133" s="497" t="s">
        <v>34</v>
      </c>
      <c r="F133" s="542"/>
      <c r="G133" s="542"/>
      <c r="H133" s="542"/>
    </row>
    <row r="134" spans="4:8" hidden="1" x14ac:dyDescent="0.35">
      <c r="D134" s="344" t="s">
        <v>306</v>
      </c>
      <c r="E134" s="497" t="s">
        <v>832</v>
      </c>
      <c r="F134" s="542"/>
      <c r="G134" s="542"/>
      <c r="H134" s="542"/>
    </row>
    <row r="135" spans="4:8" hidden="1" x14ac:dyDescent="0.35">
      <c r="D135" s="344" t="s">
        <v>307</v>
      </c>
      <c r="E135" s="497" t="s">
        <v>29</v>
      </c>
      <c r="F135" s="258"/>
      <c r="G135" s="258"/>
      <c r="H135" s="258"/>
    </row>
    <row r="136" spans="4:8" hidden="1" x14ac:dyDescent="0.35">
      <c r="D136" s="344" t="s">
        <v>308</v>
      </c>
      <c r="E136" s="497" t="s">
        <v>29</v>
      </c>
      <c r="F136" s="258"/>
      <c r="G136" s="258"/>
      <c r="H136" s="258"/>
    </row>
    <row r="137" spans="4:8" hidden="1" x14ac:dyDescent="0.35">
      <c r="D137" s="344" t="s">
        <v>310</v>
      </c>
      <c r="E137" s="497" t="s">
        <v>34</v>
      </c>
      <c r="F137" s="258"/>
      <c r="G137" s="258"/>
      <c r="H137" s="258"/>
    </row>
    <row r="138" spans="4:8" hidden="1" x14ac:dyDescent="0.35">
      <c r="D138" s="344" t="s">
        <v>311</v>
      </c>
      <c r="E138" s="497" t="s">
        <v>29</v>
      </c>
      <c r="F138" s="258"/>
      <c r="G138" s="258"/>
      <c r="H138" s="258"/>
    </row>
    <row r="139" spans="4:8" hidden="1" x14ac:dyDescent="0.35">
      <c r="D139" s="344" t="s">
        <v>312</v>
      </c>
      <c r="E139" s="497" t="s">
        <v>29</v>
      </c>
      <c r="F139" s="258"/>
      <c r="G139" s="258"/>
      <c r="H139" s="258"/>
    </row>
    <row r="140" spans="4:8" hidden="1" x14ac:dyDescent="0.35">
      <c r="D140" s="344" t="s">
        <v>313</v>
      </c>
      <c r="E140" s="497" t="s">
        <v>29</v>
      </c>
      <c r="F140" s="258"/>
      <c r="G140" s="258"/>
      <c r="H140" s="258"/>
    </row>
    <row r="141" spans="4:8" x14ac:dyDescent="0.35">
      <c r="D141" s="344" t="s">
        <v>314</v>
      </c>
      <c r="E141" s="497" t="s">
        <v>285</v>
      </c>
      <c r="F141" s="542" t="s">
        <v>494</v>
      </c>
      <c r="G141" s="542"/>
      <c r="H141" s="542"/>
    </row>
    <row r="142" spans="4:8" hidden="1" x14ac:dyDescent="0.35">
      <c r="D142" s="344" t="s">
        <v>315</v>
      </c>
      <c r="E142" s="497" t="s">
        <v>34</v>
      </c>
      <c r="F142" s="542"/>
      <c r="G142" s="542"/>
      <c r="H142" s="542"/>
    </row>
    <row r="143" spans="4:8" hidden="1" x14ac:dyDescent="0.35">
      <c r="D143" s="344" t="s">
        <v>316</v>
      </c>
      <c r="E143" s="497" t="s">
        <v>29</v>
      </c>
      <c r="F143" s="542"/>
      <c r="G143" s="542"/>
      <c r="H143" s="542"/>
    </row>
    <row r="144" spans="4:8" hidden="1" x14ac:dyDescent="0.35">
      <c r="D144" s="344" t="s">
        <v>317</v>
      </c>
      <c r="E144" s="497" t="s">
        <v>34</v>
      </c>
      <c r="F144" s="542"/>
      <c r="G144" s="542"/>
      <c r="H144" s="542"/>
    </row>
    <row r="145" spans="4:8" hidden="1" x14ac:dyDescent="0.35">
      <c r="D145" s="344" t="s">
        <v>318</v>
      </c>
      <c r="E145" s="497" t="s">
        <v>34</v>
      </c>
      <c r="F145" s="542"/>
      <c r="G145" s="542"/>
      <c r="H145" s="542"/>
    </row>
    <row r="146" spans="4:8" x14ac:dyDescent="0.35">
      <c r="D146" s="344" t="s">
        <v>319</v>
      </c>
      <c r="E146" s="497" t="s">
        <v>275</v>
      </c>
      <c r="F146" s="258" t="s">
        <v>172</v>
      </c>
      <c r="G146" s="258" t="s">
        <v>838</v>
      </c>
      <c r="H146" s="258">
        <v>17</v>
      </c>
    </row>
    <row r="147" spans="4:8" x14ac:dyDescent="0.35">
      <c r="D147" s="344" t="s">
        <v>320</v>
      </c>
      <c r="E147" s="497" t="s">
        <v>34</v>
      </c>
      <c r="F147" s="258" t="s">
        <v>172</v>
      </c>
      <c r="G147" s="258" t="s">
        <v>838</v>
      </c>
      <c r="H147" s="258">
        <v>17</v>
      </c>
    </row>
    <row r="148" spans="4:8" x14ac:dyDescent="0.35">
      <c r="D148" s="344" t="s">
        <v>321</v>
      </c>
      <c r="E148" s="497" t="s">
        <v>34</v>
      </c>
      <c r="F148" s="258" t="s">
        <v>172</v>
      </c>
      <c r="G148" s="258" t="s">
        <v>838</v>
      </c>
      <c r="H148" s="258">
        <v>17</v>
      </c>
    </row>
    <row r="149" spans="4:8" x14ac:dyDescent="0.35">
      <c r="D149" s="344" t="s">
        <v>322</v>
      </c>
      <c r="E149" s="497" t="s">
        <v>43</v>
      </c>
      <c r="F149" s="258" t="s">
        <v>172</v>
      </c>
      <c r="G149" s="258" t="s">
        <v>838</v>
      </c>
      <c r="H149" s="258">
        <v>17</v>
      </c>
    </row>
    <row r="150" spans="4:8" x14ac:dyDescent="0.35">
      <c r="D150" s="344" t="s">
        <v>323</v>
      </c>
      <c r="E150" s="497" t="s">
        <v>131</v>
      </c>
      <c r="F150" s="258" t="s">
        <v>172</v>
      </c>
      <c r="G150" s="258" t="s">
        <v>838</v>
      </c>
      <c r="H150" s="258">
        <v>17</v>
      </c>
    </row>
    <row r="151" spans="4:8" x14ac:dyDescent="0.35">
      <c r="D151" s="344" t="s">
        <v>324</v>
      </c>
      <c r="E151" s="497" t="s">
        <v>29</v>
      </c>
      <c r="F151" s="258" t="s">
        <v>172</v>
      </c>
      <c r="G151" s="258" t="s">
        <v>838</v>
      </c>
      <c r="H151" s="258">
        <v>17</v>
      </c>
    </row>
    <row r="152" spans="4:8" x14ac:dyDescent="0.35">
      <c r="D152" s="344" t="s">
        <v>325</v>
      </c>
      <c r="E152" s="497" t="s">
        <v>29</v>
      </c>
      <c r="F152" s="258" t="s">
        <v>172</v>
      </c>
      <c r="G152" s="258" t="s">
        <v>838</v>
      </c>
      <c r="H152" s="258">
        <v>18</v>
      </c>
    </row>
    <row r="153" spans="4:8" x14ac:dyDescent="0.35">
      <c r="D153" s="344" t="s">
        <v>326</v>
      </c>
      <c r="E153" s="497" t="s">
        <v>29</v>
      </c>
      <c r="F153" s="258" t="s">
        <v>172</v>
      </c>
      <c r="G153" s="258" t="s">
        <v>838</v>
      </c>
      <c r="H153" s="258">
        <v>19</v>
      </c>
    </row>
    <row r="154" spans="4:8" x14ac:dyDescent="0.35">
      <c r="D154" s="344" t="s">
        <v>327</v>
      </c>
      <c r="E154" s="497" t="s">
        <v>832</v>
      </c>
      <c r="F154" s="258" t="s">
        <v>172</v>
      </c>
      <c r="G154" s="258" t="s">
        <v>838</v>
      </c>
      <c r="H154" s="258">
        <v>20</v>
      </c>
    </row>
    <row r="155" spans="4:8" x14ac:dyDescent="0.35">
      <c r="D155" s="344" t="s">
        <v>328</v>
      </c>
      <c r="E155" s="497" t="s">
        <v>43</v>
      </c>
      <c r="F155" s="258" t="s">
        <v>172</v>
      </c>
      <c r="G155" s="258" t="s">
        <v>838</v>
      </c>
      <c r="H155" s="258">
        <v>17</v>
      </c>
    </row>
    <row r="156" spans="4:8" x14ac:dyDescent="0.35">
      <c r="D156" s="344" t="s">
        <v>329</v>
      </c>
      <c r="E156" s="497" t="s">
        <v>29</v>
      </c>
      <c r="F156" s="258" t="s">
        <v>172</v>
      </c>
      <c r="G156" s="258" t="s">
        <v>838</v>
      </c>
      <c r="H156" s="258">
        <v>17</v>
      </c>
    </row>
    <row r="157" spans="4:8" x14ac:dyDescent="0.35">
      <c r="D157" s="344" t="s">
        <v>330</v>
      </c>
      <c r="E157" s="497" t="s">
        <v>34</v>
      </c>
      <c r="F157" s="258" t="s">
        <v>172</v>
      </c>
      <c r="G157" s="258" t="s">
        <v>838</v>
      </c>
      <c r="H157" s="258">
        <v>17</v>
      </c>
    </row>
    <row r="158" spans="4:8" x14ac:dyDescent="0.35">
      <c r="D158" s="547" t="s">
        <v>331</v>
      </c>
      <c r="E158" s="333" t="s">
        <v>135</v>
      </c>
      <c r="F158" s="258" t="s">
        <v>172</v>
      </c>
      <c r="G158" s="258" t="s">
        <v>838</v>
      </c>
      <c r="H158" s="258">
        <v>18</v>
      </c>
    </row>
    <row r="159" spans="4:8" x14ac:dyDescent="0.35">
      <c r="D159" s="344" t="s">
        <v>332</v>
      </c>
      <c r="E159" s="497" t="s">
        <v>131</v>
      </c>
      <c r="F159" s="258" t="s">
        <v>172</v>
      </c>
      <c r="G159" s="258" t="s">
        <v>838</v>
      </c>
      <c r="H159" s="258">
        <v>19</v>
      </c>
    </row>
    <row r="160" spans="4:8" x14ac:dyDescent="0.35">
      <c r="D160" s="344" t="s">
        <v>333</v>
      </c>
      <c r="E160" s="497" t="s">
        <v>832</v>
      </c>
      <c r="F160" s="258" t="s">
        <v>172</v>
      </c>
      <c r="G160" s="258" t="s">
        <v>838</v>
      </c>
      <c r="H160" s="258">
        <v>17</v>
      </c>
    </row>
    <row r="161" spans="4:8" x14ac:dyDescent="0.35">
      <c r="D161" s="344" t="s">
        <v>334</v>
      </c>
      <c r="E161" s="497" t="s">
        <v>29</v>
      </c>
      <c r="F161" s="258" t="s">
        <v>172</v>
      </c>
      <c r="G161" s="258" t="s">
        <v>838</v>
      </c>
      <c r="H161" s="258">
        <v>17</v>
      </c>
    </row>
    <row r="162" spans="4:8" x14ac:dyDescent="0.35">
      <c r="D162" s="344" t="s">
        <v>171</v>
      </c>
      <c r="E162" s="497" t="s">
        <v>29</v>
      </c>
      <c r="F162" s="258" t="s">
        <v>172</v>
      </c>
      <c r="G162" s="258" t="s">
        <v>838</v>
      </c>
      <c r="H162" s="258">
        <v>17</v>
      </c>
    </row>
    <row r="163" spans="4:8" x14ac:dyDescent="0.35">
      <c r="D163" s="344" t="s">
        <v>128</v>
      </c>
      <c r="E163" s="497" t="s">
        <v>43</v>
      </c>
      <c r="F163" s="258" t="s">
        <v>172</v>
      </c>
      <c r="G163" s="258" t="s">
        <v>838</v>
      </c>
      <c r="H163" s="258">
        <v>17</v>
      </c>
    </row>
    <row r="164" spans="4:8" x14ac:dyDescent="0.35">
      <c r="D164" s="344" t="s">
        <v>166</v>
      </c>
      <c r="E164" s="497" t="s">
        <v>34</v>
      </c>
      <c r="F164" s="258" t="s">
        <v>172</v>
      </c>
      <c r="G164" s="258" t="s">
        <v>838</v>
      </c>
      <c r="H164" s="258">
        <v>17</v>
      </c>
    </row>
    <row r="165" spans="4:8" x14ac:dyDescent="0.35">
      <c r="D165" s="344" t="s">
        <v>335</v>
      </c>
      <c r="E165" s="497" t="s">
        <v>285</v>
      </c>
      <c r="F165" s="258" t="s">
        <v>172</v>
      </c>
      <c r="G165" s="258" t="s">
        <v>838</v>
      </c>
      <c r="H165" s="258">
        <v>17</v>
      </c>
    </row>
    <row r="166" spans="4:8" x14ac:dyDescent="0.35">
      <c r="D166" s="344" t="s">
        <v>129</v>
      </c>
      <c r="E166" s="497" t="s">
        <v>29</v>
      </c>
      <c r="F166" s="258" t="s">
        <v>172</v>
      </c>
      <c r="G166" s="258" t="s">
        <v>838</v>
      </c>
      <c r="H166" s="258">
        <v>17</v>
      </c>
    </row>
    <row r="167" spans="4:8" x14ac:dyDescent="0.35">
      <c r="D167" s="344" t="s">
        <v>133</v>
      </c>
      <c r="E167" s="497" t="s">
        <v>29</v>
      </c>
      <c r="F167" s="258" t="s">
        <v>172</v>
      </c>
      <c r="G167" s="258" t="s">
        <v>838</v>
      </c>
      <c r="H167" s="258">
        <v>17</v>
      </c>
    </row>
    <row r="168" spans="4:8" x14ac:dyDescent="0.35">
      <c r="D168" s="344" t="s">
        <v>138</v>
      </c>
      <c r="E168" s="497" t="s">
        <v>29</v>
      </c>
      <c r="F168" s="258" t="s">
        <v>172</v>
      </c>
      <c r="G168" s="258" t="s">
        <v>838</v>
      </c>
      <c r="H168" s="258">
        <v>17</v>
      </c>
    </row>
    <row r="169" spans="4:8" x14ac:dyDescent="0.35">
      <c r="D169" s="344" t="s">
        <v>123</v>
      </c>
      <c r="E169" s="497" t="s">
        <v>29</v>
      </c>
      <c r="F169" s="258" t="s">
        <v>172</v>
      </c>
      <c r="G169" s="258" t="s">
        <v>838</v>
      </c>
      <c r="H169" s="258">
        <v>17</v>
      </c>
    </row>
    <row r="170" spans="4:8" x14ac:dyDescent="0.35">
      <c r="D170" s="344" t="s">
        <v>177</v>
      </c>
      <c r="E170" s="497" t="s">
        <v>135</v>
      </c>
      <c r="F170" s="258" t="s">
        <v>172</v>
      </c>
      <c r="G170" s="258" t="s">
        <v>838</v>
      </c>
      <c r="H170" s="258">
        <v>17</v>
      </c>
    </row>
    <row r="171" spans="4:8" x14ac:dyDescent="0.35">
      <c r="D171" s="344" t="s">
        <v>113</v>
      </c>
      <c r="E171" s="497" t="s">
        <v>29</v>
      </c>
      <c r="F171" s="258" t="s">
        <v>172</v>
      </c>
      <c r="G171" s="258" t="s">
        <v>838</v>
      </c>
      <c r="H171" s="258">
        <v>17</v>
      </c>
    </row>
    <row r="172" spans="4:8" x14ac:dyDescent="0.35">
      <c r="D172" s="344" t="s">
        <v>114</v>
      </c>
      <c r="E172" s="497" t="s">
        <v>29</v>
      </c>
      <c r="F172" s="258" t="s">
        <v>172</v>
      </c>
      <c r="G172" s="258" t="s">
        <v>838</v>
      </c>
      <c r="H172" s="258">
        <v>17</v>
      </c>
    </row>
    <row r="173" spans="4:8" x14ac:dyDescent="0.35">
      <c r="D173" s="344" t="s">
        <v>65</v>
      </c>
      <c r="E173" s="497" t="s">
        <v>43</v>
      </c>
      <c r="F173" s="258" t="s">
        <v>172</v>
      </c>
      <c r="G173" s="258" t="s">
        <v>838</v>
      </c>
      <c r="H173" s="258">
        <v>17</v>
      </c>
    </row>
    <row r="174" spans="4:8" x14ac:dyDescent="0.35">
      <c r="D174" s="344" t="s">
        <v>50</v>
      </c>
      <c r="E174" s="497" t="s">
        <v>34</v>
      </c>
      <c r="F174" s="258" t="s">
        <v>172</v>
      </c>
      <c r="G174" s="258" t="s">
        <v>838</v>
      </c>
      <c r="H174" s="258">
        <v>17</v>
      </c>
    </row>
    <row r="175" spans="4:8" x14ac:dyDescent="0.35">
      <c r="D175" s="344" t="s">
        <v>59</v>
      </c>
      <c r="E175" s="497" t="s">
        <v>29</v>
      </c>
      <c r="F175" s="258" t="s">
        <v>172</v>
      </c>
      <c r="G175" s="258" t="s">
        <v>838</v>
      </c>
      <c r="H175" s="258">
        <v>17</v>
      </c>
    </row>
    <row r="176" spans="4:8" x14ac:dyDescent="0.35">
      <c r="D176" s="344" t="s">
        <v>160</v>
      </c>
      <c r="E176" s="497" t="s">
        <v>131</v>
      </c>
      <c r="F176" s="258" t="s">
        <v>172</v>
      </c>
      <c r="G176" s="258" t="s">
        <v>838</v>
      </c>
      <c r="H176" s="258">
        <v>17</v>
      </c>
    </row>
    <row r="177" spans="4:8" x14ac:dyDescent="0.35">
      <c r="D177" s="344" t="s">
        <v>63</v>
      </c>
      <c r="E177" s="497" t="s">
        <v>43</v>
      </c>
      <c r="F177" s="258" t="s">
        <v>172</v>
      </c>
      <c r="G177" s="258" t="s">
        <v>838</v>
      </c>
      <c r="H177" s="258">
        <v>17</v>
      </c>
    </row>
    <row r="178" spans="4:8" x14ac:dyDescent="0.35">
      <c r="D178" s="344" t="s">
        <v>53</v>
      </c>
      <c r="E178" s="497" t="s">
        <v>29</v>
      </c>
      <c r="F178" s="258" t="s">
        <v>172</v>
      </c>
      <c r="G178" s="258" t="s">
        <v>838</v>
      </c>
      <c r="H178" s="258">
        <v>17</v>
      </c>
    </row>
    <row r="179" spans="4:8" x14ac:dyDescent="0.35">
      <c r="D179" s="344" t="s">
        <v>44</v>
      </c>
      <c r="E179" s="497" t="s">
        <v>29</v>
      </c>
      <c r="F179" s="258" t="s">
        <v>172</v>
      </c>
      <c r="G179" s="258" t="s">
        <v>838</v>
      </c>
      <c r="H179" s="258">
        <v>17</v>
      </c>
    </row>
    <row r="180" spans="4:8" x14ac:dyDescent="0.35">
      <c r="D180" s="344" t="s">
        <v>39</v>
      </c>
      <c r="E180" s="497" t="s">
        <v>29</v>
      </c>
      <c r="F180" s="258" t="s">
        <v>172</v>
      </c>
      <c r="G180" s="258" t="s">
        <v>838</v>
      </c>
      <c r="H180" s="258">
        <v>17</v>
      </c>
    </row>
    <row r="181" spans="4:8" x14ac:dyDescent="0.35">
      <c r="D181" s="344" t="s">
        <v>158</v>
      </c>
      <c r="E181" s="497" t="s">
        <v>135</v>
      </c>
      <c r="F181" s="258" t="s">
        <v>172</v>
      </c>
      <c r="G181" s="258" t="s">
        <v>838</v>
      </c>
      <c r="H181" s="258">
        <v>17</v>
      </c>
    </row>
    <row r="182" spans="4:8" x14ac:dyDescent="0.35">
      <c r="D182" s="344" t="s">
        <v>118</v>
      </c>
      <c r="E182" s="497" t="s">
        <v>43</v>
      </c>
      <c r="F182" s="258" t="s">
        <v>172</v>
      </c>
      <c r="G182" s="258" t="s">
        <v>838</v>
      </c>
      <c r="H182" s="258">
        <v>17</v>
      </c>
    </row>
    <row r="183" spans="4:8" x14ac:dyDescent="0.35">
      <c r="D183" s="344" t="s">
        <v>33</v>
      </c>
      <c r="E183" s="497" t="s">
        <v>34</v>
      </c>
      <c r="F183" s="258" t="s">
        <v>172</v>
      </c>
      <c r="G183" s="258" t="s">
        <v>838</v>
      </c>
      <c r="H183" s="258">
        <v>17</v>
      </c>
    </row>
    <row r="184" spans="4:8" x14ac:dyDescent="0.35">
      <c r="D184" s="344" t="s">
        <v>35</v>
      </c>
      <c r="E184" s="497" t="s">
        <v>29</v>
      </c>
      <c r="F184" s="258" t="s">
        <v>172</v>
      </c>
      <c r="G184" s="258" t="s">
        <v>838</v>
      </c>
      <c r="H184" s="258">
        <v>17</v>
      </c>
    </row>
    <row r="185" spans="4:8" x14ac:dyDescent="0.35">
      <c r="D185" s="344" t="s">
        <v>28</v>
      </c>
      <c r="E185" s="497" t="s">
        <v>29</v>
      </c>
      <c r="F185" s="258" t="s">
        <v>172</v>
      </c>
      <c r="G185" s="258" t="s">
        <v>838</v>
      </c>
      <c r="H185" s="258">
        <v>17</v>
      </c>
    </row>
    <row r="186" spans="4:8" x14ac:dyDescent="0.35">
      <c r="D186" s="344" t="s">
        <v>36</v>
      </c>
      <c r="E186" s="497" t="s">
        <v>29</v>
      </c>
      <c r="F186" s="258" t="s">
        <v>172</v>
      </c>
      <c r="G186" s="258" t="s">
        <v>838</v>
      </c>
      <c r="H186" s="258">
        <v>17</v>
      </c>
    </row>
    <row r="187" spans="4:8" x14ac:dyDescent="0.35">
      <c r="D187" s="344" t="s">
        <v>37</v>
      </c>
      <c r="E187" s="497" t="s">
        <v>29</v>
      </c>
      <c r="F187" s="258" t="s">
        <v>172</v>
      </c>
      <c r="G187" s="258" t="s">
        <v>838</v>
      </c>
      <c r="H187" s="258">
        <v>17</v>
      </c>
    </row>
    <row r="188" spans="4:8" x14ac:dyDescent="0.35">
      <c r="D188" s="344" t="s">
        <v>38</v>
      </c>
      <c r="E188" s="497" t="s">
        <v>29</v>
      </c>
      <c r="F188" s="258" t="s">
        <v>172</v>
      </c>
      <c r="G188" s="258" t="s">
        <v>838</v>
      </c>
      <c r="H188" s="258">
        <v>17</v>
      </c>
    </row>
    <row r="189" spans="4:8" x14ac:dyDescent="0.35">
      <c r="D189" s="344" t="s">
        <v>49</v>
      </c>
      <c r="E189" s="497" t="s">
        <v>34</v>
      </c>
      <c r="F189" s="258" t="s">
        <v>172</v>
      </c>
      <c r="G189" s="258" t="s">
        <v>838</v>
      </c>
      <c r="H189" s="258">
        <v>17</v>
      </c>
    </row>
    <row r="190" spans="4:8" x14ac:dyDescent="0.35">
      <c r="D190" s="344" t="s">
        <v>130</v>
      </c>
      <c r="E190" s="497" t="s">
        <v>131</v>
      </c>
      <c r="F190" s="258" t="s">
        <v>172</v>
      </c>
      <c r="G190" s="258" t="s">
        <v>838</v>
      </c>
      <c r="H190" s="258">
        <v>17</v>
      </c>
    </row>
    <row r="191" spans="4:8" x14ac:dyDescent="0.35">
      <c r="D191" s="344" t="s">
        <v>45</v>
      </c>
      <c r="E191" s="497" t="s">
        <v>29</v>
      </c>
      <c r="F191" s="258" t="s">
        <v>172</v>
      </c>
      <c r="G191" s="258" t="s">
        <v>838</v>
      </c>
      <c r="H191" s="258">
        <v>17</v>
      </c>
    </row>
    <row r="192" spans="4:8" x14ac:dyDescent="0.35">
      <c r="D192" s="344" t="s">
        <v>338</v>
      </c>
      <c r="E192" s="497" t="s">
        <v>29</v>
      </c>
      <c r="F192" s="258" t="s">
        <v>172</v>
      </c>
      <c r="G192" s="258" t="s">
        <v>838</v>
      </c>
      <c r="H192" s="258">
        <v>17</v>
      </c>
    </row>
    <row r="193" spans="4:8" x14ac:dyDescent="0.35">
      <c r="D193" s="344" t="s">
        <v>339</v>
      </c>
      <c r="E193" s="497" t="s">
        <v>29</v>
      </c>
      <c r="F193" s="258" t="s">
        <v>172</v>
      </c>
      <c r="G193" s="258" t="s">
        <v>838</v>
      </c>
      <c r="H193" s="258">
        <v>17</v>
      </c>
    </row>
    <row r="194" spans="4:8" x14ac:dyDescent="0.35">
      <c r="D194" s="344" t="s">
        <v>41</v>
      </c>
      <c r="E194" s="497" t="s">
        <v>29</v>
      </c>
      <c r="F194" s="258" t="s">
        <v>172</v>
      </c>
      <c r="G194" s="258" t="s">
        <v>838</v>
      </c>
      <c r="H194" s="258">
        <v>17</v>
      </c>
    </row>
    <row r="195" spans="4:8" x14ac:dyDescent="0.35">
      <c r="D195" s="344" t="s">
        <v>42</v>
      </c>
      <c r="E195" s="497" t="s">
        <v>43</v>
      </c>
      <c r="F195" s="258" t="s">
        <v>172</v>
      </c>
      <c r="G195" s="258" t="s">
        <v>838</v>
      </c>
      <c r="H195" s="258">
        <v>17</v>
      </c>
    </row>
    <row r="196" spans="4:8" x14ac:dyDescent="0.35">
      <c r="D196" s="344" t="s">
        <v>137</v>
      </c>
      <c r="E196" s="497" t="s">
        <v>131</v>
      </c>
      <c r="F196" s="258" t="s">
        <v>172</v>
      </c>
      <c r="G196" s="258" t="s">
        <v>838</v>
      </c>
      <c r="H196" s="258">
        <v>17</v>
      </c>
    </row>
    <row r="197" spans="4:8" x14ac:dyDescent="0.35">
      <c r="D197" s="344" t="s">
        <v>56</v>
      </c>
      <c r="E197" s="497" t="s">
        <v>29</v>
      </c>
      <c r="F197" s="258" t="s">
        <v>172</v>
      </c>
      <c r="G197" s="258" t="s">
        <v>838</v>
      </c>
      <c r="H197" s="258">
        <v>17</v>
      </c>
    </row>
    <row r="198" spans="4:8" x14ac:dyDescent="0.35">
      <c r="D198" s="344" t="s">
        <v>62</v>
      </c>
      <c r="E198" s="497" t="s">
        <v>29</v>
      </c>
      <c r="F198" s="258" t="s">
        <v>172</v>
      </c>
      <c r="G198" s="258" t="s">
        <v>838</v>
      </c>
      <c r="H198" s="258">
        <v>17</v>
      </c>
    </row>
    <row r="199" spans="4:8" x14ac:dyDescent="0.35">
      <c r="D199" s="344" t="s">
        <v>66</v>
      </c>
      <c r="E199" s="497" t="s">
        <v>29</v>
      </c>
      <c r="F199" s="258" t="s">
        <v>172</v>
      </c>
      <c r="G199" s="258" t="s">
        <v>838</v>
      </c>
      <c r="H199" s="258">
        <v>17</v>
      </c>
    </row>
    <row r="200" spans="4:8" x14ac:dyDescent="0.35">
      <c r="D200" s="344" t="s">
        <v>116</v>
      </c>
      <c r="E200" s="497" t="s">
        <v>29</v>
      </c>
      <c r="F200" s="258" t="s">
        <v>172</v>
      </c>
      <c r="G200" s="258" t="s">
        <v>838</v>
      </c>
      <c r="H200" s="258">
        <v>17</v>
      </c>
    </row>
    <row r="201" spans="4:8" x14ac:dyDescent="0.35">
      <c r="D201" s="344" t="s">
        <v>134</v>
      </c>
      <c r="E201" s="497" t="s">
        <v>135</v>
      </c>
      <c r="F201" s="258" t="s">
        <v>172</v>
      </c>
      <c r="G201" s="258" t="s">
        <v>838</v>
      </c>
      <c r="H201" s="258">
        <v>17</v>
      </c>
    </row>
    <row r="202" spans="4:8" x14ac:dyDescent="0.35">
      <c r="D202" s="344" t="s">
        <v>117</v>
      </c>
      <c r="E202" s="497" t="s">
        <v>29</v>
      </c>
      <c r="F202" s="258" t="s">
        <v>172</v>
      </c>
      <c r="G202" s="258" t="s">
        <v>838</v>
      </c>
      <c r="H202" s="258">
        <v>18</v>
      </c>
    </row>
    <row r="203" spans="4:8" x14ac:dyDescent="0.35">
      <c r="D203" s="344" t="s">
        <v>136</v>
      </c>
      <c r="E203" s="497" t="s">
        <v>29</v>
      </c>
      <c r="F203" s="258" t="s">
        <v>172</v>
      </c>
      <c r="G203" s="258" t="s">
        <v>838</v>
      </c>
      <c r="H203" s="258">
        <v>19</v>
      </c>
    </row>
    <row r="204" spans="4:8" x14ac:dyDescent="0.35">
      <c r="D204" s="344" t="s">
        <v>340</v>
      </c>
      <c r="E204" s="497" t="s">
        <v>833</v>
      </c>
      <c r="F204" s="258" t="s">
        <v>172</v>
      </c>
      <c r="G204" s="258" t="s">
        <v>838</v>
      </c>
      <c r="H204" s="258">
        <v>20</v>
      </c>
    </row>
    <row r="205" spans="4:8" x14ac:dyDescent="0.35">
      <c r="D205" s="344" t="s">
        <v>119</v>
      </c>
      <c r="E205" s="497" t="s">
        <v>29</v>
      </c>
      <c r="F205" s="258" t="s">
        <v>172</v>
      </c>
      <c r="G205" s="258" t="s">
        <v>838</v>
      </c>
      <c r="H205" s="258">
        <v>21</v>
      </c>
    </row>
    <row r="206" spans="4:8" x14ac:dyDescent="0.35">
      <c r="D206" s="344" t="s">
        <v>180</v>
      </c>
      <c r="E206" s="497" t="s">
        <v>29</v>
      </c>
      <c r="F206" s="258" t="s">
        <v>172</v>
      </c>
      <c r="G206" s="258" t="s">
        <v>838</v>
      </c>
      <c r="H206" s="258">
        <v>22</v>
      </c>
    </row>
    <row r="207" spans="4:8" x14ac:dyDescent="0.35">
      <c r="D207" s="344" t="s">
        <v>120</v>
      </c>
      <c r="E207" s="497" t="s">
        <v>29</v>
      </c>
      <c r="F207" s="258" t="s">
        <v>172</v>
      </c>
      <c r="G207" s="258" t="s">
        <v>838</v>
      </c>
      <c r="H207" s="258">
        <v>23</v>
      </c>
    </row>
    <row r="208" spans="4:8" x14ac:dyDescent="0.35">
      <c r="D208" s="344" t="s">
        <v>57</v>
      </c>
      <c r="E208" s="497" t="s">
        <v>29</v>
      </c>
      <c r="F208" s="258" t="s">
        <v>172</v>
      </c>
      <c r="G208" s="258" t="s">
        <v>838</v>
      </c>
      <c r="H208" s="258">
        <v>24</v>
      </c>
    </row>
    <row r="209" spans="4:8" x14ac:dyDescent="0.35">
      <c r="D209" s="344" t="s">
        <v>58</v>
      </c>
      <c r="E209" s="497" t="s">
        <v>29</v>
      </c>
      <c r="F209" s="258" t="s">
        <v>172</v>
      </c>
      <c r="G209" s="258" t="s">
        <v>838</v>
      </c>
      <c r="H209" s="258">
        <v>25</v>
      </c>
    </row>
    <row r="210" spans="4:8" hidden="1" x14ac:dyDescent="0.35">
      <c r="D210" s="344" t="s">
        <v>176</v>
      </c>
      <c r="E210" s="497" t="s">
        <v>34</v>
      </c>
      <c r="F210" s="542"/>
      <c r="G210" s="542"/>
      <c r="H210" s="542"/>
    </row>
    <row r="211" spans="4:8" hidden="1" x14ac:dyDescent="0.35">
      <c r="D211" s="344" t="s">
        <v>341</v>
      </c>
      <c r="E211" s="497" t="s">
        <v>275</v>
      </c>
      <c r="F211" s="542"/>
      <c r="G211" s="542"/>
      <c r="H211" s="542"/>
    </row>
    <row r="212" spans="4:8" hidden="1" x14ac:dyDescent="0.35">
      <c r="D212" s="344" t="s">
        <v>342</v>
      </c>
      <c r="E212" s="551" t="s">
        <v>47</v>
      </c>
      <c r="F212" s="542"/>
      <c r="G212" s="542"/>
      <c r="H212" s="542"/>
    </row>
    <row r="213" spans="4:8" x14ac:dyDescent="0.35">
      <c r="D213" s="344" t="s">
        <v>343</v>
      </c>
      <c r="E213" s="497" t="s">
        <v>275</v>
      </c>
      <c r="F213" s="258" t="s">
        <v>172</v>
      </c>
      <c r="G213" s="258" t="s">
        <v>838</v>
      </c>
      <c r="H213" s="258">
        <v>17</v>
      </c>
    </row>
    <row r="214" spans="4:8" x14ac:dyDescent="0.35">
      <c r="D214" s="344" t="s">
        <v>46</v>
      </c>
      <c r="E214" s="497" t="s">
        <v>47</v>
      </c>
      <c r="F214" s="258" t="s">
        <v>172</v>
      </c>
      <c r="G214" s="258" t="s">
        <v>838</v>
      </c>
      <c r="H214" s="258">
        <v>17</v>
      </c>
    </row>
    <row r="215" spans="4:8" x14ac:dyDescent="0.35">
      <c r="D215" s="344" t="s">
        <v>344</v>
      </c>
      <c r="E215" s="497" t="s">
        <v>29</v>
      </c>
      <c r="F215" s="258" t="s">
        <v>172</v>
      </c>
      <c r="G215" s="258" t="s">
        <v>838</v>
      </c>
      <c r="H215" s="258">
        <v>17</v>
      </c>
    </row>
    <row r="216" spans="4:8" x14ac:dyDescent="0.35">
      <c r="D216" s="344" t="s">
        <v>345</v>
      </c>
      <c r="E216" s="497" t="s">
        <v>29</v>
      </c>
      <c r="F216" s="258" t="s">
        <v>172</v>
      </c>
      <c r="G216" s="258" t="s">
        <v>838</v>
      </c>
      <c r="H216" s="258">
        <v>17</v>
      </c>
    </row>
    <row r="217" spans="4:8" x14ac:dyDescent="0.35">
      <c r="D217" s="344" t="s">
        <v>170</v>
      </c>
      <c r="E217" s="497" t="s">
        <v>29</v>
      </c>
      <c r="F217" s="258" t="s">
        <v>172</v>
      </c>
      <c r="G217" s="258" t="s">
        <v>838</v>
      </c>
      <c r="H217" s="258">
        <v>17</v>
      </c>
    </row>
    <row r="218" spans="4:8" x14ac:dyDescent="0.35">
      <c r="D218" s="344" t="s">
        <v>181</v>
      </c>
      <c r="E218" s="497" t="s">
        <v>34</v>
      </c>
      <c r="F218" s="258" t="s">
        <v>172</v>
      </c>
      <c r="G218" s="258" t="s">
        <v>838</v>
      </c>
      <c r="H218" s="258">
        <v>17</v>
      </c>
    </row>
    <row r="219" spans="4:8" x14ac:dyDescent="0.35">
      <c r="D219" s="344" t="s">
        <v>346</v>
      </c>
      <c r="E219" s="497" t="s">
        <v>29</v>
      </c>
      <c r="F219" s="258" t="s">
        <v>172</v>
      </c>
      <c r="G219" s="258" t="s">
        <v>838</v>
      </c>
      <c r="H219" s="258">
        <v>17</v>
      </c>
    </row>
    <row r="220" spans="4:8" x14ac:dyDescent="0.35">
      <c r="D220" s="344" t="s">
        <v>347</v>
      </c>
      <c r="E220" s="497" t="s">
        <v>34</v>
      </c>
      <c r="F220" s="258" t="s">
        <v>172</v>
      </c>
      <c r="G220" s="258" t="s">
        <v>838</v>
      </c>
      <c r="H220" s="258">
        <v>17</v>
      </c>
    </row>
    <row r="221" spans="4:8" x14ac:dyDescent="0.35">
      <c r="D221" s="344" t="s">
        <v>348</v>
      </c>
      <c r="E221" s="497" t="s">
        <v>29</v>
      </c>
      <c r="F221" s="258" t="s">
        <v>172</v>
      </c>
      <c r="G221" s="258" t="s">
        <v>838</v>
      </c>
      <c r="H221" s="258">
        <v>17</v>
      </c>
    </row>
    <row r="222" spans="4:8" x14ac:dyDescent="0.35">
      <c r="D222" s="344" t="s">
        <v>349</v>
      </c>
      <c r="E222" s="497" t="s">
        <v>352</v>
      </c>
      <c r="F222" s="258" t="s">
        <v>172</v>
      </c>
      <c r="G222" s="258" t="s">
        <v>838</v>
      </c>
      <c r="H222" s="258">
        <v>17</v>
      </c>
    </row>
    <row r="223" spans="4:8" x14ac:dyDescent="0.35">
      <c r="D223" s="344" t="s">
        <v>350</v>
      </c>
      <c r="E223" s="497" t="s">
        <v>353</v>
      </c>
      <c r="F223" s="258" t="s">
        <v>172</v>
      </c>
      <c r="G223" s="258" t="s">
        <v>838</v>
      </c>
      <c r="H223" s="258">
        <v>17</v>
      </c>
    </row>
    <row r="224" spans="4:8" x14ac:dyDescent="0.35">
      <c r="D224" s="344" t="s">
        <v>351</v>
      </c>
      <c r="E224" s="497" t="s">
        <v>34</v>
      </c>
      <c r="F224" s="258" t="s">
        <v>172</v>
      </c>
      <c r="G224" s="258" t="s">
        <v>838</v>
      </c>
      <c r="H224" s="258">
        <v>17</v>
      </c>
    </row>
    <row r="225" spans="4:8" x14ac:dyDescent="0.35">
      <c r="D225" s="344" t="s">
        <v>354</v>
      </c>
      <c r="E225" s="497" t="s">
        <v>34</v>
      </c>
      <c r="F225" s="258" t="s">
        <v>172</v>
      </c>
      <c r="G225" s="258" t="s">
        <v>838</v>
      </c>
      <c r="H225" s="258">
        <v>17</v>
      </c>
    </row>
    <row r="226" spans="4:8" x14ac:dyDescent="0.35">
      <c r="D226" s="344" t="s">
        <v>355</v>
      </c>
      <c r="E226" s="497" t="s">
        <v>34</v>
      </c>
      <c r="F226" s="258" t="s">
        <v>172</v>
      </c>
      <c r="G226" s="258" t="s">
        <v>838</v>
      </c>
      <c r="H226" s="258">
        <v>17</v>
      </c>
    </row>
    <row r="227" spans="4:8" x14ac:dyDescent="0.35">
      <c r="D227" s="344" t="s">
        <v>356</v>
      </c>
      <c r="E227" s="497" t="s">
        <v>34</v>
      </c>
      <c r="F227" s="258" t="s">
        <v>172</v>
      </c>
      <c r="G227" s="258" t="s">
        <v>838</v>
      </c>
      <c r="H227" s="258">
        <v>17</v>
      </c>
    </row>
    <row r="228" spans="4:8" x14ac:dyDescent="0.35">
      <c r="D228" s="344" t="s">
        <v>357</v>
      </c>
      <c r="E228" s="497" t="s">
        <v>29</v>
      </c>
      <c r="F228" s="258" t="s">
        <v>172</v>
      </c>
      <c r="G228" s="258" t="s">
        <v>838</v>
      </c>
      <c r="H228" s="258">
        <v>17</v>
      </c>
    </row>
    <row r="229" spans="4:8" x14ac:dyDescent="0.35">
      <c r="D229" s="344" t="s">
        <v>358</v>
      </c>
      <c r="E229" s="497" t="s">
        <v>131</v>
      </c>
      <c r="F229" s="258" t="s">
        <v>172</v>
      </c>
      <c r="G229" s="258" t="s">
        <v>838</v>
      </c>
      <c r="H229" s="258">
        <v>17</v>
      </c>
    </row>
    <row r="230" spans="4:8" x14ac:dyDescent="0.35">
      <c r="D230" s="344" t="s">
        <v>359</v>
      </c>
      <c r="E230" s="497" t="s">
        <v>34</v>
      </c>
      <c r="F230" s="258" t="s">
        <v>172</v>
      </c>
      <c r="G230" s="258" t="s">
        <v>838</v>
      </c>
      <c r="H230" s="258">
        <v>17</v>
      </c>
    </row>
    <row r="231" spans="4:8" x14ac:dyDescent="0.35">
      <c r="D231" s="344" t="s">
        <v>360</v>
      </c>
      <c r="E231" s="497" t="s">
        <v>29</v>
      </c>
      <c r="F231" s="258" t="s">
        <v>172</v>
      </c>
      <c r="G231" s="258" t="s">
        <v>838</v>
      </c>
      <c r="H231" s="258">
        <v>17</v>
      </c>
    </row>
    <row r="232" spans="4:8" x14ac:dyDescent="0.35">
      <c r="D232" s="344" t="s">
        <v>361</v>
      </c>
      <c r="E232" s="497" t="s">
        <v>285</v>
      </c>
      <c r="F232" s="258" t="s">
        <v>172</v>
      </c>
      <c r="G232" s="258" t="s">
        <v>838</v>
      </c>
      <c r="H232" s="258">
        <v>17</v>
      </c>
    </row>
    <row r="233" spans="4:8" x14ac:dyDescent="0.35">
      <c r="D233" s="344" t="s">
        <v>362</v>
      </c>
      <c r="E233" s="497" t="s">
        <v>29</v>
      </c>
      <c r="F233" s="258" t="s">
        <v>172</v>
      </c>
      <c r="G233" s="258" t="s">
        <v>838</v>
      </c>
      <c r="H233" s="258">
        <v>17</v>
      </c>
    </row>
    <row r="234" spans="4:8" x14ac:dyDescent="0.35">
      <c r="D234" s="344" t="s">
        <v>363</v>
      </c>
      <c r="E234" s="497" t="s">
        <v>29</v>
      </c>
      <c r="F234" s="258" t="s">
        <v>172</v>
      </c>
      <c r="G234" s="258" t="s">
        <v>838</v>
      </c>
      <c r="H234" s="258">
        <v>17</v>
      </c>
    </row>
    <row r="235" spans="4:8" x14ac:dyDescent="0.35">
      <c r="D235" s="344" t="s">
        <v>364</v>
      </c>
      <c r="E235" s="497" t="s">
        <v>34</v>
      </c>
      <c r="F235" s="258" t="s">
        <v>172</v>
      </c>
      <c r="G235" s="258" t="s">
        <v>838</v>
      </c>
      <c r="H235" s="258">
        <v>17</v>
      </c>
    </row>
    <row r="236" spans="4:8" x14ac:dyDescent="0.35">
      <c r="D236" s="344" t="s">
        <v>365</v>
      </c>
      <c r="E236" s="497" t="s">
        <v>275</v>
      </c>
      <c r="F236" s="258" t="s">
        <v>172</v>
      </c>
      <c r="G236" s="258" t="s">
        <v>838</v>
      </c>
      <c r="H236" s="258">
        <v>17</v>
      </c>
    </row>
    <row r="237" spans="4:8" x14ac:dyDescent="0.35">
      <c r="D237" s="344" t="s">
        <v>366</v>
      </c>
      <c r="E237" s="497" t="s">
        <v>29</v>
      </c>
      <c r="F237" s="258" t="s">
        <v>172</v>
      </c>
      <c r="G237" s="258" t="s">
        <v>838</v>
      </c>
      <c r="H237" s="258">
        <v>17</v>
      </c>
    </row>
    <row r="238" spans="4:8" x14ac:dyDescent="0.35">
      <c r="D238" s="344" t="s">
        <v>367</v>
      </c>
      <c r="E238" s="497" t="s">
        <v>34</v>
      </c>
      <c r="F238" s="258" t="s">
        <v>172</v>
      </c>
      <c r="G238" s="258" t="s">
        <v>838</v>
      </c>
      <c r="H238" s="258">
        <v>17</v>
      </c>
    </row>
    <row r="239" spans="4:8" x14ac:dyDescent="0.35">
      <c r="D239" s="344" t="s">
        <v>368</v>
      </c>
      <c r="E239" s="497" t="s">
        <v>43</v>
      </c>
      <c r="F239" s="258" t="s">
        <v>172</v>
      </c>
      <c r="G239" s="258" t="s">
        <v>838</v>
      </c>
      <c r="H239" s="258">
        <v>17</v>
      </c>
    </row>
    <row r="240" spans="4:8" x14ac:dyDescent="0.35">
      <c r="D240" s="344" t="s">
        <v>369</v>
      </c>
      <c r="E240" s="497" t="s">
        <v>499</v>
      </c>
      <c r="F240" s="258" t="s">
        <v>172</v>
      </c>
      <c r="G240" s="258" t="s">
        <v>838</v>
      </c>
      <c r="H240" s="258">
        <v>17</v>
      </c>
    </row>
    <row r="241" spans="4:8" hidden="1" x14ac:dyDescent="0.35">
      <c r="D241" s="344" t="s">
        <v>370</v>
      </c>
      <c r="E241" s="497" t="s">
        <v>29</v>
      </c>
      <c r="F241" s="542"/>
      <c r="G241" s="542"/>
      <c r="H241" s="542"/>
    </row>
    <row r="242" spans="4:8" hidden="1" x14ac:dyDescent="0.35">
      <c r="D242" s="344" t="s">
        <v>371</v>
      </c>
      <c r="E242" s="497" t="s">
        <v>285</v>
      </c>
      <c r="F242" s="542"/>
      <c r="G242" s="542"/>
      <c r="H242" s="542"/>
    </row>
    <row r="243" spans="4:8" hidden="1" x14ac:dyDescent="0.35">
      <c r="D243" s="344" t="s">
        <v>372</v>
      </c>
      <c r="E243" s="497" t="s">
        <v>275</v>
      </c>
      <c r="F243" s="542"/>
      <c r="G243" s="542"/>
      <c r="H243" s="542"/>
    </row>
    <row r="244" spans="4:8" hidden="1" x14ac:dyDescent="0.35">
      <c r="D244" s="344" t="s">
        <v>373</v>
      </c>
      <c r="E244" s="497" t="s">
        <v>135</v>
      </c>
      <c r="F244" s="542"/>
      <c r="G244" s="542"/>
      <c r="H244" s="542"/>
    </row>
    <row r="245" spans="4:8" hidden="1" x14ac:dyDescent="0.35">
      <c r="D245" s="344" t="s">
        <v>374</v>
      </c>
      <c r="E245" s="497" t="s">
        <v>633</v>
      </c>
      <c r="F245" s="542"/>
      <c r="G245" s="542"/>
      <c r="H245" s="542"/>
    </row>
    <row r="246" spans="4:8" hidden="1" x14ac:dyDescent="0.35">
      <c r="D246" s="344" t="s">
        <v>375</v>
      </c>
      <c r="E246" s="497" t="s">
        <v>352</v>
      </c>
      <c r="F246" s="542"/>
      <c r="G246" s="542"/>
      <c r="H246" s="542"/>
    </row>
    <row r="247" spans="4:8" hidden="1" x14ac:dyDescent="0.35">
      <c r="D247" s="344" t="s">
        <v>376</v>
      </c>
      <c r="E247" s="497" t="s">
        <v>29</v>
      </c>
      <c r="F247" s="542"/>
      <c r="G247" s="542"/>
      <c r="H247" s="542"/>
    </row>
    <row r="248" spans="4:8" hidden="1" x14ac:dyDescent="0.35">
      <c r="D248" s="344" t="s">
        <v>377</v>
      </c>
      <c r="E248" s="497" t="s">
        <v>29</v>
      </c>
      <c r="F248" s="542"/>
      <c r="G248" s="542"/>
      <c r="H248" s="542"/>
    </row>
    <row r="249" spans="4:8" hidden="1" x14ac:dyDescent="0.35">
      <c r="D249" s="344" t="s">
        <v>378</v>
      </c>
      <c r="E249" s="497" t="s">
        <v>29</v>
      </c>
      <c r="F249" s="542"/>
      <c r="G249" s="542"/>
      <c r="H249" s="542"/>
    </row>
    <row r="250" spans="4:8" hidden="1" x14ac:dyDescent="0.35">
      <c r="D250" s="344" t="s">
        <v>500</v>
      </c>
      <c r="E250" s="497" t="s">
        <v>43</v>
      </c>
      <c r="F250" s="542"/>
      <c r="G250" s="542"/>
      <c r="H250" s="542"/>
    </row>
    <row r="251" spans="4:8" hidden="1" x14ac:dyDescent="0.35">
      <c r="D251" s="344" t="s">
        <v>379</v>
      </c>
      <c r="E251" s="497" t="s">
        <v>501</v>
      </c>
      <c r="F251" s="542"/>
      <c r="G251" s="542"/>
      <c r="H251" s="542"/>
    </row>
    <row r="252" spans="4:8" hidden="1" x14ac:dyDescent="0.35">
      <c r="D252" s="344" t="s">
        <v>380</v>
      </c>
      <c r="E252" s="497" t="s">
        <v>29</v>
      </c>
      <c r="F252" s="542"/>
      <c r="G252" s="542"/>
      <c r="H252" s="542"/>
    </row>
    <row r="253" spans="4:8" hidden="1" x14ac:dyDescent="0.35">
      <c r="D253" s="344" t="s">
        <v>381</v>
      </c>
      <c r="E253" s="497" t="s">
        <v>34</v>
      </c>
      <c r="F253" s="542"/>
      <c r="G253" s="542"/>
      <c r="H253" s="542"/>
    </row>
    <row r="254" spans="4:8" hidden="1" x14ac:dyDescent="0.35">
      <c r="D254" s="344" t="s">
        <v>382</v>
      </c>
      <c r="E254" s="497" t="s">
        <v>34</v>
      </c>
      <c r="F254" s="542"/>
      <c r="G254" s="542"/>
      <c r="H254" s="542"/>
    </row>
    <row r="255" spans="4:8" hidden="1" x14ac:dyDescent="0.35">
      <c r="D255" s="344" t="s">
        <v>383</v>
      </c>
      <c r="E255" s="497" t="s">
        <v>34</v>
      </c>
      <c r="F255" s="542"/>
      <c r="G255" s="542"/>
      <c r="H255" s="542"/>
    </row>
    <row r="256" spans="4:8" hidden="1" x14ac:dyDescent="0.35">
      <c r="D256" s="344" t="s">
        <v>384</v>
      </c>
      <c r="E256" s="497" t="s">
        <v>29</v>
      </c>
      <c r="F256" s="542"/>
      <c r="G256" s="542"/>
      <c r="H256" s="542"/>
    </row>
    <row r="257" spans="4:8" hidden="1" x14ac:dyDescent="0.35">
      <c r="D257" s="344" t="s">
        <v>385</v>
      </c>
      <c r="E257" s="497" t="s">
        <v>34</v>
      </c>
      <c r="F257" s="542"/>
      <c r="G257" s="542"/>
      <c r="H257" s="542"/>
    </row>
    <row r="258" spans="4:8" hidden="1" x14ac:dyDescent="0.35">
      <c r="D258" s="344" t="s">
        <v>386</v>
      </c>
      <c r="E258" s="497" t="s">
        <v>34</v>
      </c>
      <c r="F258" s="542"/>
      <c r="G258" s="542"/>
      <c r="H258" s="542"/>
    </row>
    <row r="259" spans="4:8" hidden="1" x14ac:dyDescent="0.35">
      <c r="D259" s="344" t="s">
        <v>387</v>
      </c>
      <c r="E259" s="497" t="s">
        <v>29</v>
      </c>
      <c r="F259" s="542"/>
      <c r="G259" s="542"/>
      <c r="H259" s="542"/>
    </row>
    <row r="260" spans="4:8" hidden="1" x14ac:dyDescent="0.35">
      <c r="D260" s="344" t="s">
        <v>388</v>
      </c>
      <c r="E260" s="497" t="s">
        <v>131</v>
      </c>
      <c r="F260" s="542"/>
      <c r="G260" s="542"/>
      <c r="H260" s="542"/>
    </row>
    <row r="261" spans="4:8" hidden="1" x14ac:dyDescent="0.35">
      <c r="D261" s="344" t="s">
        <v>389</v>
      </c>
      <c r="E261" s="497" t="s">
        <v>34</v>
      </c>
      <c r="F261" s="542"/>
      <c r="G261" s="542"/>
      <c r="H261" s="542"/>
    </row>
    <row r="262" spans="4:8" hidden="1" x14ac:dyDescent="0.35">
      <c r="D262" s="344" t="s">
        <v>390</v>
      </c>
      <c r="E262" s="497" t="s">
        <v>29</v>
      </c>
      <c r="F262" s="542"/>
      <c r="G262" s="542"/>
      <c r="H262" s="542"/>
    </row>
    <row r="263" spans="4:8" hidden="1" x14ac:dyDescent="0.35">
      <c r="D263" s="344" t="s">
        <v>391</v>
      </c>
      <c r="E263" s="497" t="s">
        <v>29</v>
      </c>
      <c r="F263" s="542"/>
      <c r="G263" s="542"/>
      <c r="H263" s="542"/>
    </row>
    <row r="264" spans="4:8" hidden="1" x14ac:dyDescent="0.35">
      <c r="D264" s="344" t="s">
        <v>392</v>
      </c>
      <c r="E264" s="497" t="s">
        <v>43</v>
      </c>
      <c r="F264" s="542"/>
      <c r="G264" s="542"/>
      <c r="H264" s="542"/>
    </row>
    <row r="265" spans="4:8" hidden="1" x14ac:dyDescent="0.35">
      <c r="D265" s="344" t="s">
        <v>393</v>
      </c>
      <c r="E265" s="497" t="s">
        <v>29</v>
      </c>
      <c r="F265" s="542"/>
      <c r="G265" s="542"/>
      <c r="H265" s="542"/>
    </row>
    <row r="266" spans="4:8" hidden="1" x14ac:dyDescent="0.35">
      <c r="D266" s="344" t="s">
        <v>394</v>
      </c>
      <c r="E266" s="497" t="s">
        <v>29</v>
      </c>
      <c r="F266" s="542"/>
      <c r="G266" s="542"/>
      <c r="H266" s="542"/>
    </row>
    <row r="267" spans="4:8" hidden="1" x14ac:dyDescent="0.35">
      <c r="D267" s="344" t="s">
        <v>395</v>
      </c>
      <c r="E267" s="497" t="s">
        <v>275</v>
      </c>
      <c r="F267" s="542"/>
      <c r="G267" s="542"/>
      <c r="H267" s="542"/>
    </row>
    <row r="268" spans="4:8" hidden="1" x14ac:dyDescent="0.35">
      <c r="D268" s="344" t="s">
        <v>396</v>
      </c>
      <c r="E268" s="497" t="s">
        <v>29</v>
      </c>
      <c r="F268" s="542"/>
      <c r="G268" s="542"/>
      <c r="H268" s="542"/>
    </row>
    <row r="269" spans="4:8" hidden="1" x14ac:dyDescent="0.35">
      <c r="D269" s="344" t="s">
        <v>397</v>
      </c>
      <c r="E269" s="497" t="s">
        <v>29</v>
      </c>
      <c r="F269" s="542"/>
      <c r="G269" s="542"/>
      <c r="H269" s="542"/>
    </row>
    <row r="270" spans="4:8" hidden="1" x14ac:dyDescent="0.35">
      <c r="D270" s="344" t="s">
        <v>398</v>
      </c>
      <c r="E270" s="497" t="s">
        <v>34</v>
      </c>
      <c r="F270" s="542"/>
      <c r="G270" s="542"/>
      <c r="H270" s="542"/>
    </row>
    <row r="271" spans="4:8" hidden="1" x14ac:dyDescent="0.35">
      <c r="D271" s="344" t="s">
        <v>399</v>
      </c>
      <c r="E271" s="497" t="s">
        <v>29</v>
      </c>
      <c r="F271" s="542"/>
      <c r="G271" s="542"/>
      <c r="H271" s="542"/>
    </row>
    <row r="272" spans="4:8" hidden="1" x14ac:dyDescent="0.35">
      <c r="D272" s="344" t="s">
        <v>400</v>
      </c>
      <c r="E272" s="497" t="s">
        <v>29</v>
      </c>
      <c r="F272" s="542"/>
      <c r="G272" s="542"/>
      <c r="H272" s="542"/>
    </row>
    <row r="273" spans="4:8" hidden="1" x14ac:dyDescent="0.35">
      <c r="D273" s="344" t="s">
        <v>401</v>
      </c>
      <c r="E273" s="497" t="s">
        <v>29</v>
      </c>
      <c r="F273" s="542"/>
      <c r="G273" s="542"/>
      <c r="H273" s="542"/>
    </row>
    <row r="274" spans="4:8" hidden="1" x14ac:dyDescent="0.35">
      <c r="D274" s="344" t="s">
        <v>496</v>
      </c>
      <c r="E274" s="497" t="s">
        <v>29</v>
      </c>
      <c r="F274" s="542"/>
      <c r="G274" s="542"/>
      <c r="H274" s="542"/>
    </row>
    <row r="275" spans="4:8" hidden="1" x14ac:dyDescent="0.35">
      <c r="D275" s="344" t="s">
        <v>402</v>
      </c>
      <c r="E275" s="497" t="s">
        <v>608</v>
      </c>
      <c r="F275" s="542"/>
      <c r="G275" s="542"/>
      <c r="H275" s="542"/>
    </row>
    <row r="276" spans="4:8" hidden="1" x14ac:dyDescent="0.35">
      <c r="D276" s="344" t="s">
        <v>403</v>
      </c>
      <c r="E276" s="497" t="s">
        <v>43</v>
      </c>
      <c r="F276" s="542"/>
      <c r="G276" s="542"/>
      <c r="H276" s="542"/>
    </row>
    <row r="277" spans="4:8" hidden="1" x14ac:dyDescent="0.35">
      <c r="D277" s="344" t="s">
        <v>404</v>
      </c>
      <c r="E277" s="497" t="s">
        <v>29</v>
      </c>
      <c r="F277" s="542"/>
      <c r="G277" s="542"/>
      <c r="H277" s="542"/>
    </row>
    <row r="278" spans="4:8" hidden="1" x14ac:dyDescent="0.35">
      <c r="D278" s="344" t="s">
        <v>405</v>
      </c>
      <c r="E278" s="497" t="s">
        <v>34</v>
      </c>
      <c r="F278" s="542"/>
      <c r="G278" s="542"/>
      <c r="H278" s="542"/>
    </row>
    <row r="279" spans="4:8" hidden="1" x14ac:dyDescent="0.35">
      <c r="D279" s="344" t="s">
        <v>406</v>
      </c>
      <c r="E279" s="497" t="s">
        <v>34</v>
      </c>
      <c r="F279" s="542"/>
      <c r="G279" s="542"/>
      <c r="H279" s="542"/>
    </row>
    <row r="280" spans="4:8" hidden="1" x14ac:dyDescent="0.35">
      <c r="D280" s="344" t="s">
        <v>407</v>
      </c>
      <c r="E280" s="497" t="s">
        <v>34</v>
      </c>
      <c r="F280" s="542"/>
      <c r="G280" s="542"/>
      <c r="H280" s="542"/>
    </row>
    <row r="281" spans="4:8" hidden="1" x14ac:dyDescent="0.35">
      <c r="D281" s="344" t="s">
        <v>408</v>
      </c>
      <c r="E281" s="497" t="s">
        <v>29</v>
      </c>
      <c r="F281" s="542"/>
      <c r="G281" s="542"/>
      <c r="H281" s="542"/>
    </row>
    <row r="282" spans="4:8" hidden="1" x14ac:dyDescent="0.35">
      <c r="D282" s="344" t="s">
        <v>409</v>
      </c>
      <c r="E282" s="497" t="s">
        <v>43</v>
      </c>
      <c r="F282" s="542"/>
      <c r="G282" s="542"/>
      <c r="H282" s="542"/>
    </row>
    <row r="283" spans="4:8" hidden="1" x14ac:dyDescent="0.35">
      <c r="D283" s="344" t="s">
        <v>410</v>
      </c>
      <c r="E283" s="497" t="s">
        <v>34</v>
      </c>
      <c r="F283" s="542"/>
      <c r="G283" s="542"/>
      <c r="H283" s="542"/>
    </row>
    <row r="284" spans="4:8" hidden="1" x14ac:dyDescent="0.35">
      <c r="D284" s="344" t="s">
        <v>411</v>
      </c>
      <c r="E284" s="497" t="s">
        <v>47</v>
      </c>
      <c r="F284" s="542"/>
      <c r="G284" s="542"/>
      <c r="H284" s="542"/>
    </row>
    <row r="285" spans="4:8" hidden="1" x14ac:dyDescent="0.35">
      <c r="D285" s="344" t="s">
        <v>412</v>
      </c>
      <c r="E285" s="497" t="s">
        <v>613</v>
      </c>
      <c r="F285" s="542"/>
      <c r="G285" s="542"/>
      <c r="H285" s="542"/>
    </row>
    <row r="286" spans="4:8" hidden="1" x14ac:dyDescent="0.35">
      <c r="D286" s="344" t="s">
        <v>413</v>
      </c>
      <c r="E286" s="551" t="s">
        <v>47</v>
      </c>
      <c r="F286" s="542"/>
      <c r="G286" s="542"/>
      <c r="H286" s="542"/>
    </row>
    <row r="287" spans="4:8" hidden="1" x14ac:dyDescent="0.35">
      <c r="D287" s="344" t="s">
        <v>414</v>
      </c>
      <c r="E287" s="497" t="s">
        <v>275</v>
      </c>
      <c r="F287" s="542"/>
      <c r="G287" s="542"/>
      <c r="H287" s="542"/>
    </row>
    <row r="288" spans="4:8" hidden="1" x14ac:dyDescent="0.35">
      <c r="D288" s="344" t="s">
        <v>415</v>
      </c>
      <c r="E288" s="497" t="s">
        <v>29</v>
      </c>
      <c r="F288" s="542"/>
      <c r="G288" s="542"/>
      <c r="H288" s="542"/>
    </row>
    <row r="289" spans="4:8" hidden="1" x14ac:dyDescent="0.35">
      <c r="D289" s="344" t="s">
        <v>416</v>
      </c>
      <c r="E289" s="497" t="s">
        <v>352</v>
      </c>
      <c r="F289" s="542"/>
      <c r="G289" s="542"/>
      <c r="H289" s="542"/>
    </row>
    <row r="290" spans="4:8" hidden="1" x14ac:dyDescent="0.35">
      <c r="D290" s="344" t="s">
        <v>417</v>
      </c>
      <c r="E290" s="497" t="s">
        <v>43</v>
      </c>
      <c r="F290" s="542"/>
      <c r="G290" s="542"/>
      <c r="H290" s="542"/>
    </row>
    <row r="291" spans="4:8" hidden="1" x14ac:dyDescent="0.35">
      <c r="D291" s="344" t="s">
        <v>418</v>
      </c>
      <c r="E291" s="497" t="s">
        <v>29</v>
      </c>
      <c r="F291" s="542"/>
      <c r="G291" s="542"/>
      <c r="H291" s="542"/>
    </row>
    <row r="292" spans="4:8" hidden="1" x14ac:dyDescent="0.35">
      <c r="D292" s="344" t="s">
        <v>419</v>
      </c>
      <c r="E292" s="497" t="s">
        <v>34</v>
      </c>
      <c r="F292" s="542"/>
      <c r="G292" s="542"/>
      <c r="H292" s="542"/>
    </row>
    <row r="293" spans="4:8" hidden="1" x14ac:dyDescent="0.35">
      <c r="D293" s="344" t="s">
        <v>420</v>
      </c>
      <c r="E293" s="497" t="s">
        <v>34</v>
      </c>
      <c r="F293" s="542"/>
      <c r="G293" s="542"/>
      <c r="H293" s="542"/>
    </row>
    <row r="294" spans="4:8" hidden="1" x14ac:dyDescent="0.35">
      <c r="D294" s="344" t="s">
        <v>421</v>
      </c>
      <c r="E294" s="497" t="s">
        <v>34</v>
      </c>
      <c r="F294" s="542"/>
      <c r="G294" s="542"/>
      <c r="H294" s="542"/>
    </row>
    <row r="295" spans="4:8" hidden="1" x14ac:dyDescent="0.35">
      <c r="D295" s="344" t="s">
        <v>422</v>
      </c>
      <c r="E295" s="497" t="s">
        <v>29</v>
      </c>
      <c r="F295" s="542"/>
      <c r="G295" s="542"/>
      <c r="H295" s="542"/>
    </row>
    <row r="296" spans="4:8" hidden="1" x14ac:dyDescent="0.35">
      <c r="D296" s="344" t="s">
        <v>423</v>
      </c>
      <c r="E296" s="497" t="s">
        <v>47</v>
      </c>
      <c r="F296" s="542"/>
      <c r="G296" s="542"/>
      <c r="H296" s="542"/>
    </row>
    <row r="297" spans="4:8" hidden="1" x14ac:dyDescent="0.35">
      <c r="D297" s="344" t="s">
        <v>424</v>
      </c>
      <c r="E297" s="497" t="s">
        <v>47</v>
      </c>
      <c r="F297" s="542"/>
      <c r="G297" s="542"/>
      <c r="H297" s="542"/>
    </row>
    <row r="298" spans="4:8" hidden="1" x14ac:dyDescent="0.35">
      <c r="D298" s="344" t="s">
        <v>425</v>
      </c>
      <c r="E298" s="497" t="s">
        <v>34</v>
      </c>
      <c r="F298" s="542"/>
      <c r="G298" s="542"/>
      <c r="H298" s="542"/>
    </row>
    <row r="299" spans="4:8" hidden="1" x14ac:dyDescent="0.35">
      <c r="D299" s="344" t="s">
        <v>426</v>
      </c>
      <c r="E299" s="497" t="s">
        <v>131</v>
      </c>
      <c r="F299" s="542"/>
      <c r="G299" s="542"/>
      <c r="H299" s="542"/>
    </row>
    <row r="300" spans="4:8" hidden="1" x14ac:dyDescent="0.35">
      <c r="D300" s="344" t="s">
        <v>427</v>
      </c>
      <c r="E300" s="497" t="s">
        <v>34</v>
      </c>
      <c r="F300" s="542"/>
      <c r="G300" s="542"/>
      <c r="H300" s="542"/>
    </row>
    <row r="301" spans="4:8" hidden="1" x14ac:dyDescent="0.35">
      <c r="D301" s="344" t="s">
        <v>428</v>
      </c>
      <c r="E301" s="497" t="s">
        <v>285</v>
      </c>
      <c r="F301" s="542"/>
      <c r="G301" s="542"/>
      <c r="H301" s="542"/>
    </row>
    <row r="302" spans="4:8" hidden="1" x14ac:dyDescent="0.35">
      <c r="D302" s="344" t="s">
        <v>429</v>
      </c>
      <c r="E302" s="497" t="s">
        <v>29</v>
      </c>
      <c r="F302" s="542"/>
      <c r="G302" s="542"/>
      <c r="H302" s="542"/>
    </row>
    <row r="303" spans="4:8" hidden="1" x14ac:dyDescent="0.35">
      <c r="D303" s="344" t="s">
        <v>430</v>
      </c>
      <c r="E303" s="497" t="s">
        <v>34</v>
      </c>
      <c r="F303" s="542"/>
      <c r="G303" s="542"/>
      <c r="H303" s="542"/>
    </row>
    <row r="304" spans="4:8" hidden="1" x14ac:dyDescent="0.35">
      <c r="D304" s="344" t="s">
        <v>431</v>
      </c>
      <c r="E304" s="497" t="s">
        <v>47</v>
      </c>
      <c r="F304" s="542"/>
      <c r="G304" s="542"/>
      <c r="H304" s="542"/>
    </row>
    <row r="305" spans="4:8" hidden="1" x14ac:dyDescent="0.35">
      <c r="D305" s="344" t="s">
        <v>709</v>
      </c>
      <c r="E305" s="497" t="s">
        <v>834</v>
      </c>
      <c r="F305" s="542"/>
      <c r="G305" s="542"/>
      <c r="H305" s="542"/>
    </row>
    <row r="306" spans="4:8" hidden="1" x14ac:dyDescent="0.35">
      <c r="D306" s="344" t="s">
        <v>715</v>
      </c>
      <c r="E306" s="497" t="s">
        <v>775</v>
      </c>
      <c r="F306" s="542"/>
      <c r="G306" s="542"/>
      <c r="H306" s="542"/>
    </row>
    <row r="307" spans="4:8" hidden="1" x14ac:dyDescent="0.35">
      <c r="D307" s="344" t="s">
        <v>711</v>
      </c>
      <c r="E307" s="497" t="s">
        <v>29</v>
      </c>
      <c r="F307" s="542"/>
      <c r="G307" s="542"/>
      <c r="H307" s="542"/>
    </row>
    <row r="308" spans="4:8" hidden="1" x14ac:dyDescent="0.35">
      <c r="D308" s="344" t="s">
        <v>712</v>
      </c>
      <c r="E308" s="497" t="s">
        <v>29</v>
      </c>
      <c r="F308" s="542"/>
      <c r="G308" s="542"/>
      <c r="H308" s="542"/>
    </row>
    <row r="309" spans="4:8" hidden="1" x14ac:dyDescent="0.35">
      <c r="D309" s="344" t="s">
        <v>713</v>
      </c>
      <c r="E309" s="497" t="s">
        <v>29</v>
      </c>
      <c r="F309" s="542"/>
      <c r="G309" s="542"/>
      <c r="H309" s="542"/>
    </row>
    <row r="310" spans="4:8" hidden="1" x14ac:dyDescent="0.35">
      <c r="D310" s="344" t="s">
        <v>714</v>
      </c>
      <c r="E310" s="497" t="s">
        <v>34</v>
      </c>
      <c r="F310" s="542"/>
      <c r="G310" s="542"/>
      <c r="H310" s="542"/>
    </row>
    <row r="311" spans="4:8" hidden="1" x14ac:dyDescent="0.35">
      <c r="D311" s="344" t="s">
        <v>835</v>
      </c>
      <c r="E311" s="497" t="s">
        <v>352</v>
      </c>
      <c r="F311" s="542"/>
      <c r="G311" s="542"/>
      <c r="H311" s="542"/>
    </row>
    <row r="312" spans="4:8" hidden="1" x14ac:dyDescent="0.35">
      <c r="D312" s="344" t="s">
        <v>717</v>
      </c>
      <c r="E312" s="497" t="s">
        <v>612</v>
      </c>
      <c r="F312" s="542"/>
      <c r="G312" s="542"/>
      <c r="H312" s="542"/>
    </row>
  </sheetData>
  <autoFilter ref="D2:H312" xr:uid="{00000000-0009-0000-0000-000006000000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Erection Compiled</vt:lpstr>
      <vt:lpstr>Master Sheet</vt:lpstr>
      <vt:lpstr>ProGress Sheet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2025-10-09T05:22:57Z</dcterms:modified>
</cp:coreProperties>
</file>